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orge\Desktop\2018 summer\2018 Goby\Goby_reproduction_by_risk\"/>
    </mc:Choice>
  </mc:AlternateContent>
  <xr:revisionPtr revIDLastSave="0" documentId="13_ncr:1_{BB4C59B4-00AA-4580-96DB-3CED2869729D}" xr6:coauthVersionLast="36" xr6:coauthVersionMax="36" xr10:uidLastSave="{00000000-0000-0000-0000-000000000000}"/>
  <bookViews>
    <workbookView xWindow="0" yWindow="0" windowWidth="10185" windowHeight="7545" tabRatio="889" firstSheet="13" activeTab="18" xr2:uid="{00000000-000D-0000-FFFF-FFFF00000000}"/>
  </bookViews>
  <sheets>
    <sheet name="Round 4a (5-29-18)" sheetId="1" r:id="rId1"/>
    <sheet name="Round 4a histogram" sheetId="17" r:id="rId2"/>
    <sheet name="Round 4b (5-31-18)" sheetId="19" r:id="rId3"/>
    <sheet name="Round 4b histogram" sheetId="21" r:id="rId4"/>
    <sheet name="Round 4 reef assignment 5-30-18" sheetId="18" r:id="rId5"/>
    <sheet name="Round 5 (7-2-18)" sheetId="22" r:id="rId6"/>
    <sheet name="Round 5 (7-2-18) for pivot tabl" sheetId="23" r:id="rId7"/>
    <sheet name="Round 5 pivot table and hist" sheetId="24" r:id="rId8"/>
    <sheet name="Round 5b (7-3-18)" sheetId="25" r:id="rId9"/>
    <sheet name="Round 5b for pivot and hist" sheetId="26" r:id="rId10"/>
    <sheet name="Round 5b pivot table and hist" sheetId="27" r:id="rId11"/>
    <sheet name="Trial.5.reef.stocking" sheetId="37" r:id="rId12"/>
    <sheet name="length.biomass.curve2018.leftov" sheetId="33" r:id="rId13"/>
    <sheet name="trial.6.only.sex.size.ratio" sheetId="35" r:id="rId14"/>
    <sheet name="pivot.table.trial.6.only" sheetId="36" r:id="rId15"/>
    <sheet name="8-7-2018 collections-2x4divers-" sheetId="28" r:id="rId16"/>
    <sheet name="8-7-2018 pivot table DRAFT" sheetId="29" r:id="rId17"/>
    <sheet name="8-7-2018 finalpivot table.graph" sheetId="31" r:id="rId18"/>
    <sheet name="trial 6 reef stocking" sheetId="32" r:id="rId19"/>
    <sheet name="from here over 2017 data" sheetId="2" r:id="rId20"/>
    <sheet name="Reef stocking (tagged only)" sheetId="4" r:id="rId21"/>
    <sheet name="BEG" sheetId="5" r:id="rId22"/>
    <sheet name="Sheet3" sheetId="3" r:id="rId23"/>
    <sheet name="collections 7-28" sheetId="11" r:id="rId24"/>
    <sheet name="pivot and histogram 2" sheetId="9" r:id="rId25"/>
    <sheet name="Reef stocking round 2" sheetId="10" r:id="rId26"/>
    <sheet name="Collections 3 (8_14_17)" sheetId="7" r:id="rId27"/>
    <sheet name="Collections 3 (8_15_17)" sheetId="16" r:id="rId28"/>
    <sheet name="Reef stocking round 3" sheetId="15" r:id="rId29"/>
  </sheets>
  <definedNames>
    <definedName name="_xlnm._FilterDatabase" localSheetId="26" hidden="1">'Collections 3 (8_14_17)'!$F$1:$H$1</definedName>
    <definedName name="_xlnm._FilterDatabase" localSheetId="0" hidden="1">'Round 4a (5-29-18)'!$A$1:$O$1</definedName>
    <definedName name="_xlnm._FilterDatabase" localSheetId="2" hidden="1">'Round 4b (5-31-18)'!$A$1:$O$1</definedName>
    <definedName name="_xlnm._FilterDatabase" localSheetId="5" hidden="1">'Round 5 (7-2-18)'!$A$1:$R$1</definedName>
    <definedName name="_xlnm._FilterDatabase" localSheetId="6" hidden="1">'Round 5 (7-2-18) for pivot tabl'!$A$1:$L$1</definedName>
    <definedName name="_xlnm._FilterDatabase" localSheetId="8" hidden="1">'Round 5b (7-3-18)'!$A$1:$R$1</definedName>
  </definedNames>
  <calcPr calcId="191029"/>
  <pivotCaches>
    <pivotCache cacheId="0" r:id="rId30"/>
    <pivotCache cacheId="1" r:id="rId31"/>
    <pivotCache cacheId="2" r:id="rId32"/>
    <pivotCache cacheId="3" r:id="rId33"/>
    <pivotCache cacheId="4" r:id="rId34"/>
    <pivotCache cacheId="5" r:id="rId35"/>
    <pivotCache cacheId="6" r:id="rId36"/>
    <pivotCache cacheId="7" r:id="rId37"/>
    <pivotCache cacheId="8" r:id="rId38"/>
    <pivotCache cacheId="9" r:id="rId39"/>
    <pivotCache cacheId="10" r:id="rId40"/>
    <pivotCache cacheId="11" r:id="rId41"/>
    <pivotCache cacheId="12" r:id="rId4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8" i="32" l="1"/>
  <c r="B25" i="37"/>
  <c r="B24" i="37"/>
  <c r="B23" i="37"/>
  <c r="B24" i="18"/>
  <c r="J23" i="37" l="1"/>
  <c r="AJ25" i="37"/>
  <c r="AH25" i="37"/>
  <c r="AF25" i="37"/>
  <c r="AD25" i="37"/>
  <c r="AB25" i="37"/>
  <c r="Z25" i="37"/>
  <c r="X25" i="37"/>
  <c r="V25" i="37"/>
  <c r="T25" i="37"/>
  <c r="R25" i="37"/>
  <c r="P25" i="37"/>
  <c r="N25" i="37"/>
  <c r="L25" i="37"/>
  <c r="J25" i="37"/>
  <c r="H25" i="37"/>
  <c r="F25" i="37"/>
  <c r="D25" i="37"/>
  <c r="AJ24" i="37"/>
  <c r="AH24" i="37"/>
  <c r="AF24" i="37"/>
  <c r="AD24" i="37"/>
  <c r="AB24" i="37"/>
  <c r="Z24" i="37"/>
  <c r="X24" i="37"/>
  <c r="V24" i="37"/>
  <c r="T24" i="37"/>
  <c r="R24" i="37"/>
  <c r="P24" i="37"/>
  <c r="N24" i="37"/>
  <c r="L24" i="37"/>
  <c r="J24" i="37"/>
  <c r="H24" i="37"/>
  <c r="F24" i="37"/>
  <c r="D24" i="37"/>
  <c r="AJ23" i="37"/>
  <c r="AH23" i="37"/>
  <c r="AF23" i="37"/>
  <c r="AD23" i="37"/>
  <c r="AB23" i="37"/>
  <c r="Z23" i="37"/>
  <c r="X23" i="37"/>
  <c r="V23" i="37"/>
  <c r="T23" i="37"/>
  <c r="R23" i="37"/>
  <c r="P23" i="37"/>
  <c r="N23" i="37"/>
  <c r="L23" i="37"/>
  <c r="H23" i="37"/>
  <c r="F23" i="37"/>
  <c r="D23" i="37"/>
  <c r="D819" i="33" l="1"/>
  <c r="D818" i="33"/>
  <c r="D817" i="33"/>
  <c r="D816" i="33"/>
  <c r="D815" i="33"/>
  <c r="D814" i="33"/>
  <c r="D813" i="33"/>
  <c r="D812" i="33"/>
  <c r="D811" i="33"/>
  <c r="D810" i="33"/>
  <c r="D809" i="33"/>
  <c r="D808" i="33"/>
  <c r="D807" i="33"/>
  <c r="D806" i="33"/>
  <c r="D805" i="33"/>
  <c r="D804" i="33"/>
  <c r="D803" i="33"/>
  <c r="D802" i="33"/>
  <c r="D801" i="33"/>
  <c r="D800" i="33"/>
  <c r="D799" i="33"/>
  <c r="D798" i="33"/>
  <c r="D797" i="33"/>
  <c r="D796" i="33"/>
  <c r="D795" i="33"/>
  <c r="D794" i="33"/>
  <c r="D793" i="33"/>
  <c r="D792" i="33"/>
  <c r="D791" i="33"/>
  <c r="D790" i="33"/>
  <c r="D789" i="33"/>
  <c r="D788" i="33"/>
  <c r="D787" i="33"/>
  <c r="D786" i="33"/>
  <c r="D785" i="33"/>
  <c r="D784" i="33"/>
  <c r="D783" i="33"/>
  <c r="D782" i="33"/>
  <c r="D781" i="33"/>
  <c r="D780" i="33"/>
  <c r="D779" i="33"/>
  <c r="D778" i="33"/>
  <c r="D777" i="33"/>
  <c r="D776" i="33"/>
  <c r="D775" i="33"/>
  <c r="D774" i="33"/>
  <c r="D773" i="33"/>
  <c r="D772" i="33"/>
  <c r="D771" i="33"/>
  <c r="D770" i="33"/>
  <c r="D769" i="33"/>
  <c r="D768" i="33"/>
  <c r="D767" i="33"/>
  <c r="D766" i="33"/>
  <c r="D765" i="33"/>
  <c r="D764" i="33"/>
  <c r="D763" i="33"/>
  <c r="D762" i="33"/>
  <c r="D761" i="33"/>
  <c r="D760" i="33"/>
  <c r="D759" i="33"/>
  <c r="D758" i="33"/>
  <c r="D757" i="33"/>
  <c r="D756" i="33"/>
  <c r="D755" i="33"/>
  <c r="D754" i="33"/>
  <c r="D753" i="33"/>
  <c r="D752" i="33"/>
  <c r="D751" i="33"/>
  <c r="D750" i="33"/>
  <c r="D749" i="33"/>
  <c r="D748" i="33"/>
  <c r="D747" i="33"/>
  <c r="D746" i="33"/>
  <c r="D745" i="33"/>
  <c r="D744" i="33"/>
  <c r="D743" i="33"/>
  <c r="D742" i="33"/>
  <c r="D741" i="33"/>
  <c r="D740" i="33"/>
  <c r="D739" i="33"/>
  <c r="D738" i="33"/>
  <c r="D737" i="33"/>
  <c r="D736" i="33"/>
  <c r="D735" i="33"/>
  <c r="D734" i="33"/>
  <c r="D733" i="33"/>
  <c r="D732" i="33"/>
  <c r="D731" i="33"/>
  <c r="D730" i="33"/>
  <c r="D729" i="33"/>
  <c r="D728" i="33"/>
  <c r="D727" i="33"/>
  <c r="D726" i="33"/>
  <c r="D725" i="33"/>
  <c r="D724" i="33"/>
  <c r="D723" i="33"/>
  <c r="D722" i="33"/>
  <c r="D721" i="33"/>
  <c r="D720" i="33"/>
  <c r="D719" i="33"/>
  <c r="D718" i="33"/>
  <c r="D717" i="33"/>
  <c r="D716" i="33"/>
  <c r="D715" i="33"/>
  <c r="D714" i="33"/>
  <c r="D713" i="33"/>
  <c r="D712" i="33"/>
  <c r="D711" i="33"/>
  <c r="D710" i="33"/>
  <c r="D709" i="33"/>
  <c r="D708" i="33"/>
  <c r="D707" i="33"/>
  <c r="D706" i="33"/>
  <c r="D705" i="33"/>
  <c r="D704" i="33"/>
  <c r="D703" i="33"/>
  <c r="D702" i="33"/>
  <c r="D701" i="33"/>
  <c r="D700" i="33"/>
  <c r="D699" i="33"/>
  <c r="D698" i="33"/>
  <c r="D697" i="33"/>
  <c r="D696" i="33"/>
  <c r="D695" i="33"/>
  <c r="D694" i="33"/>
  <c r="D693" i="33"/>
  <c r="D692" i="33"/>
  <c r="D691" i="33"/>
  <c r="D690" i="33"/>
  <c r="D689" i="33"/>
  <c r="D688" i="33"/>
  <c r="D687" i="33"/>
  <c r="D686" i="33"/>
  <c r="D685" i="33"/>
  <c r="D684" i="33"/>
  <c r="D683" i="33"/>
  <c r="D682" i="33"/>
  <c r="D681" i="33"/>
  <c r="D680" i="33"/>
  <c r="D679" i="33"/>
  <c r="D678" i="33"/>
  <c r="D677" i="33"/>
  <c r="D676" i="33"/>
  <c r="D675" i="33"/>
  <c r="D674" i="33"/>
  <c r="D673" i="33"/>
  <c r="D672" i="33"/>
  <c r="D671" i="33"/>
  <c r="D670" i="33"/>
  <c r="D669" i="33"/>
  <c r="D668" i="33"/>
  <c r="D667" i="33"/>
  <c r="D666" i="33"/>
  <c r="D665" i="33"/>
  <c r="D664" i="33"/>
  <c r="D663" i="33"/>
  <c r="D662" i="33"/>
  <c r="D661" i="33"/>
  <c r="D660" i="33"/>
  <c r="D659" i="33"/>
  <c r="D658" i="33"/>
  <c r="D657" i="33"/>
  <c r="D656" i="33"/>
  <c r="D655" i="33"/>
  <c r="D654" i="33"/>
  <c r="D653" i="33"/>
  <c r="D652" i="33"/>
  <c r="D651" i="33"/>
  <c r="D650" i="33"/>
  <c r="D649" i="33"/>
  <c r="D648" i="33"/>
  <c r="D647" i="33"/>
  <c r="D646" i="33"/>
  <c r="D645" i="33"/>
  <c r="D644" i="33"/>
  <c r="D643" i="33"/>
  <c r="D642" i="33"/>
  <c r="D641" i="33"/>
  <c r="D640" i="33"/>
  <c r="D639" i="33"/>
  <c r="D638" i="33"/>
  <c r="D637" i="33"/>
  <c r="D636" i="33"/>
  <c r="D635" i="33"/>
  <c r="D634" i="33"/>
  <c r="D633" i="33"/>
  <c r="D632" i="33"/>
  <c r="D631" i="33"/>
  <c r="D630" i="33"/>
  <c r="D629" i="33"/>
  <c r="D628" i="33"/>
  <c r="D627" i="33"/>
  <c r="D626" i="33"/>
  <c r="D625" i="33"/>
  <c r="D624" i="33"/>
  <c r="D623" i="33"/>
  <c r="D622" i="33"/>
  <c r="D621" i="33"/>
  <c r="D620" i="33"/>
  <c r="D619" i="33"/>
  <c r="D618" i="33"/>
  <c r="D617" i="33"/>
  <c r="D616" i="33"/>
  <c r="D615" i="33"/>
  <c r="D614" i="33"/>
  <c r="D613" i="33"/>
  <c r="D612" i="33"/>
  <c r="D611" i="33"/>
  <c r="D610" i="33"/>
  <c r="D609" i="33"/>
  <c r="D608" i="33"/>
  <c r="D607" i="33"/>
  <c r="D606" i="33"/>
  <c r="D605" i="33"/>
  <c r="D604" i="33"/>
  <c r="D603" i="33"/>
  <c r="D602" i="33"/>
  <c r="D601" i="33"/>
  <c r="D600" i="33"/>
  <c r="D599" i="33"/>
  <c r="D598" i="33"/>
  <c r="D597" i="33"/>
  <c r="D596" i="33"/>
  <c r="D595" i="33"/>
  <c r="D594" i="33"/>
  <c r="D593" i="33"/>
  <c r="D592" i="33"/>
  <c r="D591" i="33"/>
  <c r="D590" i="33"/>
  <c r="D589" i="33"/>
  <c r="D588" i="33"/>
  <c r="D587" i="33"/>
  <c r="D586" i="33"/>
  <c r="D585" i="33"/>
  <c r="D584" i="33"/>
  <c r="D583" i="33"/>
  <c r="D582" i="33"/>
  <c r="D581" i="33"/>
  <c r="D580" i="33"/>
  <c r="D579" i="33"/>
  <c r="D578" i="33"/>
  <c r="D577" i="33"/>
  <c r="D576" i="33"/>
  <c r="D575" i="33"/>
  <c r="D574" i="33"/>
  <c r="D573" i="33"/>
  <c r="D572" i="33"/>
  <c r="D571" i="33"/>
  <c r="D570" i="33"/>
  <c r="D569" i="33"/>
  <c r="D568" i="33"/>
  <c r="D567" i="33"/>
  <c r="D566" i="33"/>
  <c r="D565" i="33"/>
  <c r="D564" i="33"/>
  <c r="D563" i="33"/>
  <c r="D562" i="33"/>
  <c r="D561" i="33"/>
  <c r="D560" i="33"/>
  <c r="D559" i="33"/>
  <c r="D558" i="33"/>
  <c r="D557" i="33"/>
  <c r="D556" i="33"/>
  <c r="D555" i="33"/>
  <c r="D554" i="33"/>
  <c r="D553" i="33"/>
  <c r="D552" i="33"/>
  <c r="D551" i="33"/>
  <c r="D550" i="33"/>
  <c r="D549" i="33"/>
  <c r="D548" i="33"/>
  <c r="D547" i="33"/>
  <c r="D546" i="33"/>
  <c r="D545" i="33"/>
  <c r="D544" i="33"/>
  <c r="D543" i="33"/>
  <c r="D542" i="33"/>
  <c r="D541" i="33"/>
  <c r="D540" i="33"/>
  <c r="D539" i="33"/>
  <c r="D538" i="33"/>
  <c r="D537" i="33"/>
  <c r="D536" i="33"/>
  <c r="D535" i="33"/>
  <c r="D534" i="33"/>
  <c r="D533" i="33"/>
  <c r="D532" i="33"/>
  <c r="D531" i="33"/>
  <c r="D530" i="33"/>
  <c r="D529" i="33"/>
  <c r="D528" i="33"/>
  <c r="D527" i="33"/>
  <c r="D526" i="33"/>
  <c r="D525" i="33"/>
  <c r="D524" i="33"/>
  <c r="D523" i="33"/>
  <c r="D522" i="33"/>
  <c r="D521" i="33"/>
  <c r="D520" i="33"/>
  <c r="D519" i="33"/>
  <c r="D518" i="33"/>
  <c r="D517" i="33"/>
  <c r="D516" i="33"/>
  <c r="D515" i="33"/>
  <c r="D514" i="33"/>
  <c r="D513" i="33"/>
  <c r="D512" i="33"/>
  <c r="D511" i="33"/>
  <c r="D510" i="33"/>
  <c r="D509" i="33"/>
  <c r="D508" i="33"/>
  <c r="D507" i="33"/>
  <c r="D506" i="33"/>
  <c r="D505" i="33"/>
  <c r="D504" i="33"/>
  <c r="D503" i="33"/>
  <c r="D502" i="33"/>
  <c r="D501" i="33"/>
  <c r="D500" i="33"/>
  <c r="D499" i="33"/>
  <c r="D498" i="33"/>
  <c r="D497" i="33"/>
  <c r="D496" i="33"/>
  <c r="D495" i="33"/>
  <c r="D494" i="33"/>
  <c r="D493" i="33"/>
  <c r="D492" i="33"/>
  <c r="D491" i="33"/>
  <c r="D490" i="33"/>
  <c r="D489" i="33"/>
  <c r="D488" i="33"/>
  <c r="D487" i="33"/>
  <c r="D486" i="33"/>
  <c r="D485" i="33"/>
  <c r="D484" i="33"/>
  <c r="D483" i="33"/>
  <c r="D482" i="33"/>
  <c r="D481" i="33"/>
  <c r="D480" i="33"/>
  <c r="D479" i="33"/>
  <c r="D478" i="33"/>
  <c r="D477" i="33"/>
  <c r="D476" i="33"/>
  <c r="D475" i="33"/>
  <c r="D474" i="33"/>
  <c r="D473" i="33"/>
  <c r="D472" i="33"/>
  <c r="D471" i="33"/>
  <c r="D470" i="33"/>
  <c r="D469" i="33"/>
  <c r="D468" i="33"/>
  <c r="D467" i="33"/>
  <c r="D466" i="33"/>
  <c r="D465" i="33"/>
  <c r="D464" i="33"/>
  <c r="D463" i="33"/>
  <c r="D462" i="33"/>
  <c r="D461" i="33"/>
  <c r="D460" i="33"/>
  <c r="D459" i="33"/>
  <c r="D458" i="33"/>
  <c r="D457" i="33"/>
  <c r="D456" i="33"/>
  <c r="D455" i="33"/>
  <c r="D454" i="33"/>
  <c r="D453" i="33"/>
  <c r="D452" i="33"/>
  <c r="D451" i="33"/>
  <c r="D450" i="33"/>
  <c r="D449" i="33"/>
  <c r="D448" i="33"/>
  <c r="D447" i="33"/>
  <c r="D446" i="33"/>
  <c r="D445" i="33"/>
  <c r="D444" i="33"/>
  <c r="D443" i="33"/>
  <c r="D442" i="33"/>
  <c r="D441" i="33"/>
  <c r="D440" i="33"/>
  <c r="D439" i="33"/>
  <c r="D438" i="33"/>
  <c r="D437" i="33"/>
  <c r="D436" i="33"/>
  <c r="D435" i="33"/>
  <c r="D434" i="33"/>
  <c r="D433" i="33"/>
  <c r="D432" i="33"/>
  <c r="D431" i="33"/>
  <c r="D430" i="33"/>
  <c r="D429" i="33"/>
  <c r="D428" i="33"/>
  <c r="D427" i="33"/>
  <c r="D426" i="33"/>
  <c r="D425" i="33"/>
  <c r="D424" i="33"/>
  <c r="D423" i="33"/>
  <c r="D422" i="33"/>
  <c r="D421" i="33"/>
  <c r="D420" i="33"/>
  <c r="D419" i="33"/>
  <c r="D418" i="33"/>
  <c r="D417" i="33"/>
  <c r="D416" i="33"/>
  <c r="D415" i="33"/>
  <c r="D414" i="33"/>
  <c r="D413" i="33"/>
  <c r="D412" i="33"/>
  <c r="D411" i="33"/>
  <c r="D410" i="33"/>
  <c r="D409" i="33"/>
  <c r="D408" i="33"/>
  <c r="D407" i="33"/>
  <c r="D406" i="33"/>
  <c r="D405" i="33"/>
  <c r="D404" i="33"/>
  <c r="D403" i="33"/>
  <c r="D402" i="33"/>
  <c r="D401" i="33"/>
  <c r="D400" i="33"/>
  <c r="D399" i="33"/>
  <c r="D398" i="33"/>
  <c r="D397" i="33"/>
  <c r="D396" i="33"/>
  <c r="D395" i="33"/>
  <c r="D394" i="33"/>
  <c r="D393" i="33"/>
  <c r="D392" i="33"/>
  <c r="D391" i="33"/>
  <c r="D390" i="33"/>
  <c r="D389" i="33"/>
  <c r="D388" i="33"/>
  <c r="D387" i="33"/>
  <c r="D386" i="33"/>
  <c r="D385" i="33"/>
  <c r="D384" i="33"/>
  <c r="D383" i="33"/>
  <c r="D382" i="33"/>
  <c r="D381" i="33"/>
  <c r="D380" i="33"/>
  <c r="D379" i="33"/>
  <c r="D378" i="33"/>
  <c r="D377" i="33"/>
  <c r="D376" i="33"/>
  <c r="D375" i="33"/>
  <c r="D374" i="33"/>
  <c r="D373" i="33"/>
  <c r="D372" i="33"/>
  <c r="D371" i="33"/>
  <c r="D370" i="33"/>
  <c r="D369" i="33"/>
  <c r="D368" i="33"/>
  <c r="D367" i="33"/>
  <c r="D366" i="33"/>
  <c r="D365" i="33"/>
  <c r="D364" i="33"/>
  <c r="D363" i="33"/>
  <c r="D362" i="33"/>
  <c r="D361" i="33"/>
  <c r="D360" i="33"/>
  <c r="D359" i="33"/>
  <c r="D358" i="33"/>
  <c r="D357" i="33"/>
  <c r="D356" i="33"/>
  <c r="D355" i="33"/>
  <c r="D354" i="33"/>
  <c r="D353" i="33"/>
  <c r="D352" i="33"/>
  <c r="D351" i="33"/>
  <c r="D350" i="33"/>
  <c r="D349" i="33"/>
  <c r="D348" i="33"/>
  <c r="D347" i="33"/>
  <c r="D346" i="33"/>
  <c r="D345" i="33"/>
  <c r="D344" i="33"/>
  <c r="D343" i="33"/>
  <c r="D342" i="33"/>
  <c r="D341" i="33"/>
  <c r="D340" i="33"/>
  <c r="D339" i="33"/>
  <c r="D338" i="33"/>
  <c r="D337" i="33"/>
  <c r="D336" i="33"/>
  <c r="D335" i="33"/>
  <c r="D334" i="33"/>
  <c r="D333" i="33"/>
  <c r="D332" i="33"/>
  <c r="D331" i="33"/>
  <c r="D330" i="33"/>
  <c r="D329" i="33"/>
  <c r="D328" i="33"/>
  <c r="D327" i="33"/>
  <c r="D326" i="33"/>
  <c r="D325" i="33"/>
  <c r="D324" i="33"/>
  <c r="D323" i="33"/>
  <c r="D322" i="33"/>
  <c r="D321" i="33"/>
  <c r="D320" i="33"/>
  <c r="D319" i="33"/>
  <c r="D318" i="33"/>
  <c r="D317" i="33"/>
  <c r="D316" i="33"/>
  <c r="D315" i="33"/>
  <c r="D314" i="33"/>
  <c r="D313" i="33"/>
  <c r="D312" i="33"/>
  <c r="D311" i="33"/>
  <c r="D310" i="33"/>
  <c r="D309" i="33"/>
  <c r="D308" i="33"/>
  <c r="D307" i="33"/>
  <c r="D306" i="33"/>
  <c r="D305" i="33"/>
  <c r="D304" i="33"/>
  <c r="D303" i="33"/>
  <c r="D302" i="33"/>
  <c r="D301" i="33"/>
  <c r="D300" i="33"/>
  <c r="D299" i="33"/>
  <c r="D298" i="33"/>
  <c r="D297" i="33"/>
  <c r="D296" i="33"/>
  <c r="D295" i="33"/>
  <c r="D294" i="33"/>
  <c r="D293" i="33"/>
  <c r="D292" i="33"/>
  <c r="D291" i="33"/>
  <c r="D290" i="33"/>
  <c r="D289" i="33"/>
  <c r="D288" i="33"/>
  <c r="D287" i="33"/>
  <c r="D286" i="33"/>
  <c r="D285" i="33"/>
  <c r="D284" i="33"/>
  <c r="D283" i="33"/>
  <c r="D282" i="33"/>
  <c r="D281" i="33"/>
  <c r="D280" i="33"/>
  <c r="D279" i="33"/>
  <c r="D278" i="33"/>
  <c r="D277" i="33"/>
  <c r="D276" i="33"/>
  <c r="D275" i="33"/>
  <c r="D274" i="33"/>
  <c r="D273" i="33"/>
  <c r="D272" i="33"/>
  <c r="D271" i="33"/>
  <c r="D270" i="33"/>
  <c r="D269" i="33"/>
  <c r="D268" i="33"/>
  <c r="D267" i="33"/>
  <c r="D266" i="33"/>
  <c r="D265" i="33"/>
  <c r="D264" i="33"/>
  <c r="D263" i="33"/>
  <c r="D262" i="33"/>
  <c r="D261" i="33"/>
  <c r="D260" i="33"/>
  <c r="D259" i="33"/>
  <c r="D258" i="33"/>
  <c r="D257" i="33"/>
  <c r="D256" i="33"/>
  <c r="D255" i="33"/>
  <c r="D254" i="33"/>
  <c r="D253" i="33"/>
  <c r="D252" i="33"/>
  <c r="D251" i="33"/>
  <c r="D250" i="33"/>
  <c r="D249" i="33"/>
  <c r="D248" i="33"/>
  <c r="D247" i="33"/>
  <c r="D246" i="33"/>
  <c r="D245" i="33"/>
  <c r="D244" i="33"/>
  <c r="D243" i="33"/>
  <c r="D242" i="33"/>
  <c r="D241" i="33"/>
  <c r="D240" i="33"/>
  <c r="D239" i="33"/>
  <c r="D238" i="33"/>
  <c r="D237" i="33"/>
  <c r="D236" i="33"/>
  <c r="D235" i="33"/>
  <c r="D234" i="33"/>
  <c r="D233" i="33"/>
  <c r="D232" i="33"/>
  <c r="D231" i="33"/>
  <c r="D230" i="33"/>
  <c r="D229" i="33"/>
  <c r="D228" i="33"/>
  <c r="D227" i="33"/>
  <c r="D226" i="33"/>
  <c r="D225" i="33"/>
  <c r="D224" i="33"/>
  <c r="D223" i="33"/>
  <c r="D222" i="33"/>
  <c r="D221" i="33"/>
  <c r="D220" i="33"/>
  <c r="D219" i="33"/>
  <c r="D218" i="33"/>
  <c r="D217" i="33"/>
  <c r="D216" i="33"/>
  <c r="D215" i="33"/>
  <c r="D214" i="33"/>
  <c r="D213" i="33"/>
  <c r="D212" i="33"/>
  <c r="D211" i="33"/>
  <c r="D210" i="33"/>
  <c r="D209" i="33"/>
  <c r="D208" i="33"/>
  <c r="D207" i="33"/>
  <c r="D206" i="33"/>
  <c r="D205" i="33"/>
  <c r="D204" i="33"/>
  <c r="D203" i="33"/>
  <c r="D202" i="33"/>
  <c r="D201" i="33"/>
  <c r="D200" i="33"/>
  <c r="D199" i="33"/>
  <c r="D198" i="33"/>
  <c r="D197" i="33"/>
  <c r="D196" i="33"/>
  <c r="D195" i="33"/>
  <c r="D194" i="33"/>
  <c r="D193" i="33"/>
  <c r="D192" i="33"/>
  <c r="D191" i="33"/>
  <c r="D190" i="33"/>
  <c r="D189" i="33"/>
  <c r="D188" i="33"/>
  <c r="D187" i="33"/>
  <c r="D186" i="33"/>
  <c r="D185" i="33"/>
  <c r="D184" i="33"/>
  <c r="D183" i="33"/>
  <c r="D182" i="33"/>
  <c r="D181" i="33"/>
  <c r="D180" i="33"/>
  <c r="D179" i="33"/>
  <c r="D178" i="33"/>
  <c r="D177" i="33"/>
  <c r="D176" i="33"/>
  <c r="D175" i="33"/>
  <c r="D174" i="33"/>
  <c r="D173" i="33"/>
  <c r="D172" i="33"/>
  <c r="D171" i="33"/>
  <c r="D170" i="33"/>
  <c r="D169" i="33"/>
  <c r="D168" i="33"/>
  <c r="D167" i="33"/>
  <c r="D166" i="33"/>
  <c r="D165" i="33"/>
  <c r="D164" i="33"/>
  <c r="D163" i="33"/>
  <c r="D162" i="33"/>
  <c r="D161" i="33"/>
  <c r="D160" i="33"/>
  <c r="D159" i="33"/>
  <c r="D158" i="33"/>
  <c r="D157" i="33"/>
  <c r="D156" i="33"/>
  <c r="D155" i="33"/>
  <c r="D154" i="33"/>
  <c r="D153" i="33"/>
  <c r="D152" i="33"/>
  <c r="D151" i="33"/>
  <c r="D150" i="33"/>
  <c r="D149" i="33"/>
  <c r="D148" i="33"/>
  <c r="D147" i="33"/>
  <c r="D146" i="33"/>
  <c r="D145" i="33"/>
  <c r="D144" i="33"/>
  <c r="D143" i="33"/>
  <c r="D142" i="33"/>
  <c r="D141" i="33"/>
  <c r="D140" i="33"/>
  <c r="D139" i="33"/>
  <c r="D138" i="33"/>
  <c r="D137" i="33"/>
  <c r="D136" i="33"/>
  <c r="D135" i="33"/>
  <c r="D134" i="33"/>
  <c r="D133" i="33"/>
  <c r="D132" i="33"/>
  <c r="D131" i="33"/>
  <c r="D130" i="33"/>
  <c r="D129" i="33"/>
  <c r="D128" i="33"/>
  <c r="D127" i="33"/>
  <c r="D126" i="33"/>
  <c r="D125" i="33"/>
  <c r="D124" i="33"/>
  <c r="D123" i="33"/>
  <c r="D122" i="33"/>
  <c r="D121" i="33"/>
  <c r="D120" i="33"/>
  <c r="D119" i="33"/>
  <c r="D118" i="33"/>
  <c r="D117" i="33"/>
  <c r="D116" i="33"/>
  <c r="D115" i="33"/>
  <c r="D114" i="33"/>
  <c r="D113" i="33"/>
  <c r="D112" i="33"/>
  <c r="D111" i="33"/>
  <c r="D110" i="33"/>
  <c r="D109" i="33"/>
  <c r="D108" i="33"/>
  <c r="D107" i="33"/>
  <c r="D106" i="33"/>
  <c r="D105" i="33"/>
  <c r="D104" i="33"/>
  <c r="D103" i="33"/>
  <c r="D102" i="33"/>
  <c r="D101" i="33"/>
  <c r="D100" i="33"/>
  <c r="D99" i="33"/>
  <c r="D98" i="33"/>
  <c r="D97" i="33"/>
  <c r="D96" i="33"/>
  <c r="D95" i="33"/>
  <c r="D94" i="33"/>
  <c r="D93" i="33"/>
  <c r="D92" i="33"/>
  <c r="D91" i="33"/>
  <c r="D90" i="33"/>
  <c r="D89" i="33"/>
  <c r="D88" i="33"/>
  <c r="D87" i="33"/>
  <c r="D86" i="33"/>
  <c r="D85" i="33"/>
  <c r="D84" i="33"/>
  <c r="D83" i="33"/>
  <c r="D82" i="33"/>
  <c r="H82" i="33" s="1"/>
  <c r="D81" i="33"/>
  <c r="H81" i="33" s="1"/>
  <c r="D80" i="33"/>
  <c r="H80" i="33" s="1"/>
  <c r="D79" i="33"/>
  <c r="H79" i="33" s="1"/>
  <c r="D78" i="33"/>
  <c r="H78" i="33" s="1"/>
  <c r="H77" i="33"/>
  <c r="D77" i="33"/>
  <c r="D76" i="33"/>
  <c r="H76" i="33" s="1"/>
  <c r="H75" i="33"/>
  <c r="D75" i="33"/>
  <c r="D74" i="33"/>
  <c r="H74" i="33" s="1"/>
  <c r="D73" i="33"/>
  <c r="H73" i="33" s="1"/>
  <c r="D72" i="33"/>
  <c r="H72" i="33" s="1"/>
  <c r="D71" i="33"/>
  <c r="H71" i="33" s="1"/>
  <c r="D70" i="33"/>
  <c r="H70" i="33" s="1"/>
  <c r="H69" i="33"/>
  <c r="D69" i="33"/>
  <c r="D68" i="33"/>
  <c r="H68" i="33" s="1"/>
  <c r="H67" i="33"/>
  <c r="D67" i="33"/>
  <c r="D66" i="33"/>
  <c r="H66" i="33" s="1"/>
  <c r="D65" i="33"/>
  <c r="H65" i="33" s="1"/>
  <c r="D64" i="33"/>
  <c r="H64" i="33" s="1"/>
  <c r="D63" i="33"/>
  <c r="H63" i="33" s="1"/>
  <c r="D62" i="33"/>
  <c r="H62" i="33" s="1"/>
  <c r="H61" i="33"/>
  <c r="D61" i="33"/>
  <c r="D60" i="33"/>
  <c r="H60" i="33" s="1"/>
  <c r="H59" i="33"/>
  <c r="D59" i="33"/>
  <c r="D58" i="33"/>
  <c r="H58" i="33" s="1"/>
  <c r="D57" i="33"/>
  <c r="H57" i="33" s="1"/>
  <c r="D56" i="33"/>
  <c r="H56" i="33" s="1"/>
  <c r="D55" i="33"/>
  <c r="H55" i="33" s="1"/>
  <c r="D54" i="33"/>
  <c r="H54" i="33" s="1"/>
  <c r="H53" i="33"/>
  <c r="D53" i="33"/>
  <c r="D52" i="33"/>
  <c r="H52" i="33" s="1"/>
  <c r="H51" i="33"/>
  <c r="D51" i="33"/>
  <c r="D50" i="33"/>
  <c r="H50" i="33" s="1"/>
  <c r="D49" i="33"/>
  <c r="H49" i="33" s="1"/>
  <c r="D48" i="33"/>
  <c r="H48" i="33" s="1"/>
  <c r="D47" i="33"/>
  <c r="H47" i="33" s="1"/>
  <c r="D46" i="33"/>
  <c r="H46" i="33" s="1"/>
  <c r="H45" i="33"/>
  <c r="D45" i="33"/>
  <c r="D44" i="33"/>
  <c r="H44" i="33" s="1"/>
  <c r="H43" i="33"/>
  <c r="D43" i="33"/>
  <c r="D42" i="33"/>
  <c r="H42" i="33" s="1"/>
  <c r="D41" i="33"/>
  <c r="H41" i="33" s="1"/>
  <c r="D40" i="33"/>
  <c r="H40" i="33" s="1"/>
  <c r="D39" i="33"/>
  <c r="H39" i="33" s="1"/>
  <c r="D38" i="33"/>
  <c r="H38" i="33" s="1"/>
  <c r="H37" i="33"/>
  <c r="D37" i="33"/>
  <c r="D36" i="33"/>
  <c r="H36" i="33" s="1"/>
  <c r="H35" i="33"/>
  <c r="D35" i="33"/>
  <c r="D34" i="33"/>
  <c r="H34" i="33" s="1"/>
  <c r="D33" i="33"/>
  <c r="H33" i="33" s="1"/>
  <c r="D32" i="33"/>
  <c r="H32" i="33" s="1"/>
  <c r="D31" i="33"/>
  <c r="H31" i="33" s="1"/>
  <c r="D30" i="33"/>
  <c r="H30" i="33" s="1"/>
  <c r="H29" i="33"/>
  <c r="D29" i="33"/>
  <c r="D28" i="33"/>
  <c r="H28" i="33" s="1"/>
  <c r="H27" i="33"/>
  <c r="D27" i="33"/>
  <c r="D26" i="33"/>
  <c r="H26" i="33" s="1"/>
  <c r="D25" i="33"/>
  <c r="H25" i="33" s="1"/>
  <c r="D24" i="33"/>
  <c r="H24" i="33" s="1"/>
  <c r="D23" i="33"/>
  <c r="H23" i="33" s="1"/>
  <c r="D22" i="33"/>
  <c r="H22" i="33" s="1"/>
  <c r="H21" i="33"/>
  <c r="D21" i="33"/>
  <c r="D20" i="33"/>
  <c r="H20" i="33" s="1"/>
  <c r="H19" i="33"/>
  <c r="D19" i="33"/>
  <c r="D18" i="33"/>
  <c r="H18" i="33" s="1"/>
  <c r="D17" i="33"/>
  <c r="H17" i="33" s="1"/>
  <c r="D16" i="33"/>
  <c r="H16" i="33" s="1"/>
  <c r="D15" i="33"/>
  <c r="H15" i="33" s="1"/>
  <c r="D14" i="33"/>
  <c r="H14" i="33" s="1"/>
  <c r="H13" i="33"/>
  <c r="D13" i="33"/>
  <c r="D12" i="33"/>
  <c r="H12" i="33" s="1"/>
  <c r="H11" i="33"/>
  <c r="D11" i="33"/>
  <c r="D10" i="33"/>
  <c r="H10" i="33" s="1"/>
  <c r="D9" i="33"/>
  <c r="H9" i="33" s="1"/>
  <c r="D8" i="33"/>
  <c r="H8" i="33" s="1"/>
  <c r="D7" i="33"/>
  <c r="H7" i="33" s="1"/>
  <c r="D6" i="33"/>
  <c r="H6" i="33" s="1"/>
  <c r="H5" i="33"/>
  <c r="D5" i="33"/>
  <c r="D4" i="33"/>
  <c r="H4" i="33" s="1"/>
  <c r="H3" i="33"/>
  <c r="D3" i="33"/>
  <c r="D2" i="33"/>
  <c r="H2" i="33" s="1"/>
  <c r="B29" i="32" l="1"/>
  <c r="AN30" i="32" l="1"/>
  <c r="AL30" i="32"/>
  <c r="AJ30" i="32"/>
  <c r="AH30" i="32"/>
  <c r="AF30" i="32"/>
  <c r="AD30" i="32"/>
  <c r="AB30" i="32"/>
  <c r="Z30" i="32"/>
  <c r="X30" i="32"/>
  <c r="V30" i="32"/>
  <c r="T30" i="32"/>
  <c r="R30" i="32"/>
  <c r="P30" i="32"/>
  <c r="N30" i="32"/>
  <c r="L30" i="32"/>
  <c r="J30" i="32"/>
  <c r="H30" i="32"/>
  <c r="F30" i="32"/>
  <c r="D30" i="32"/>
  <c r="B30" i="32"/>
  <c r="AN29" i="32"/>
  <c r="AN28" i="32"/>
  <c r="AL29" i="32"/>
  <c r="AL28" i="32"/>
  <c r="AJ29" i="32"/>
  <c r="AJ28" i="32"/>
  <c r="AH29" i="32"/>
  <c r="AH28" i="32"/>
  <c r="AF29" i="32"/>
  <c r="AF28" i="32"/>
  <c r="AD29" i="32"/>
  <c r="AD28" i="32"/>
  <c r="AB29" i="32"/>
  <c r="AB28" i="32"/>
  <c r="Z29" i="32"/>
  <c r="Z28" i="32"/>
  <c r="X29" i="32"/>
  <c r="X28" i="32"/>
  <c r="V29" i="32"/>
  <c r="V28" i="32"/>
  <c r="T29" i="32"/>
  <c r="T28" i="32"/>
  <c r="R29" i="32"/>
  <c r="R28" i="32"/>
  <c r="P29" i="32"/>
  <c r="P28" i="32"/>
  <c r="N29" i="32"/>
  <c r="N28" i="32"/>
  <c r="L29" i="32"/>
  <c r="L28" i="32"/>
  <c r="J29" i="32"/>
  <c r="J28" i="32"/>
  <c r="H29" i="32"/>
  <c r="H28" i="32"/>
  <c r="F29" i="32"/>
  <c r="F28" i="32"/>
  <c r="D28" i="32"/>
  <c r="D29" i="32"/>
  <c r="AN25" i="32"/>
  <c r="AL25" i="32"/>
  <c r="AN24" i="32"/>
  <c r="AL24" i="32"/>
  <c r="AN23" i="32"/>
  <c r="AL23" i="32"/>
  <c r="AJ25" i="32"/>
  <c r="AH25" i="32"/>
  <c r="AF25" i="32"/>
  <c r="AD25" i="32"/>
  <c r="AB25" i="32"/>
  <c r="Z25" i="32"/>
  <c r="X25" i="32"/>
  <c r="V25" i="32"/>
  <c r="T25" i="32"/>
  <c r="R25" i="32"/>
  <c r="P25" i="32"/>
  <c r="N25" i="32"/>
  <c r="L25" i="32"/>
  <c r="J25" i="32"/>
  <c r="H25" i="32"/>
  <c r="F25" i="32"/>
  <c r="D25" i="32"/>
  <c r="B25" i="32"/>
  <c r="AJ24" i="32"/>
  <c r="AH24" i="32"/>
  <c r="AF24" i="32"/>
  <c r="AD24" i="32"/>
  <c r="AB24" i="32"/>
  <c r="Z24" i="32"/>
  <c r="X24" i="32"/>
  <c r="V24" i="32"/>
  <c r="T24" i="32"/>
  <c r="R24" i="32"/>
  <c r="P24" i="32"/>
  <c r="N24" i="32"/>
  <c r="L24" i="32"/>
  <c r="J24" i="32"/>
  <c r="H24" i="32"/>
  <c r="F24" i="32"/>
  <c r="D24" i="32"/>
  <c r="B24" i="32"/>
  <c r="AJ23" i="32"/>
  <c r="AH23" i="32"/>
  <c r="AF23" i="32"/>
  <c r="AD23" i="32"/>
  <c r="AB23" i="32"/>
  <c r="Z23" i="32"/>
  <c r="X23" i="32"/>
  <c r="V23" i="32"/>
  <c r="T23" i="32"/>
  <c r="R23" i="32"/>
  <c r="P23" i="32"/>
  <c r="N23" i="32"/>
  <c r="L23" i="32"/>
  <c r="J23" i="32"/>
  <c r="H23" i="32"/>
  <c r="F23" i="32"/>
  <c r="D23" i="32"/>
  <c r="B23" i="32"/>
  <c r="O19" i="31"/>
  <c r="P19" i="31" s="1"/>
  <c r="O21" i="31"/>
  <c r="P21" i="31" s="1"/>
  <c r="O20" i="31"/>
  <c r="P20" i="31" s="1"/>
  <c r="J22" i="31"/>
  <c r="J23" i="31"/>
  <c r="I23" i="31"/>
  <c r="I22" i="31"/>
  <c r="I21" i="31"/>
  <c r="J21" i="31" s="1"/>
  <c r="J20" i="31"/>
  <c r="I20" i="31"/>
  <c r="I19" i="31"/>
  <c r="J19" i="31" s="1"/>
  <c r="B29" i="31"/>
  <c r="B28" i="31"/>
  <c r="G24" i="27" l="1"/>
  <c r="H24" i="27" s="1"/>
  <c r="K23" i="27"/>
  <c r="L23" i="27" s="1"/>
  <c r="G23" i="27"/>
  <c r="H23" i="27" s="1"/>
  <c r="K22" i="27"/>
  <c r="L22" i="27" s="1"/>
  <c r="G22" i="27"/>
  <c r="H22" i="27" s="1"/>
  <c r="K21" i="27"/>
  <c r="L21" i="27" s="1"/>
  <c r="G21" i="27"/>
  <c r="H21" i="27" s="1"/>
  <c r="F2" i="25"/>
  <c r="G2" i="25"/>
  <c r="H2" i="25" l="1"/>
  <c r="J27" i="24"/>
  <c r="K27" i="24" s="1"/>
  <c r="K26" i="24"/>
  <c r="K25" i="24"/>
  <c r="J26" i="24"/>
  <c r="J25" i="24"/>
  <c r="F28" i="24"/>
  <c r="G28" i="24" s="1"/>
  <c r="G27" i="24"/>
  <c r="F27" i="24"/>
  <c r="F26" i="24"/>
  <c r="G26" i="24" s="1"/>
  <c r="F25" i="24"/>
  <c r="G25" i="24" s="1"/>
  <c r="G2" i="22"/>
  <c r="F2" i="22"/>
  <c r="H2" i="22" l="1"/>
  <c r="C48" i="18"/>
  <c r="C49" i="18"/>
  <c r="C50" i="18" s="1"/>
  <c r="D49" i="18"/>
  <c r="D50" i="18" s="1"/>
  <c r="B49" i="18"/>
  <c r="B50" i="18" s="1"/>
  <c r="D48" i="18"/>
  <c r="B48" i="18"/>
  <c r="R23" i="18"/>
  <c r="P23" i="18"/>
  <c r="N23" i="18"/>
  <c r="J25" i="18"/>
  <c r="T25" i="18"/>
  <c r="Z25" i="18"/>
  <c r="L25" i="18"/>
  <c r="L23" i="18"/>
  <c r="J23" i="18"/>
  <c r="H23" i="18"/>
  <c r="F23" i="18"/>
  <c r="D23" i="18"/>
  <c r="B25" i="18"/>
  <c r="B23" i="18"/>
  <c r="Z23" i="18"/>
  <c r="X23" i="18"/>
  <c r="X24" i="18"/>
  <c r="AF23" i="18"/>
  <c r="AH23" i="18"/>
  <c r="AJ23" i="18"/>
  <c r="AF24" i="18"/>
  <c r="AH24" i="18"/>
  <c r="AJ24" i="18"/>
  <c r="AF25" i="18"/>
  <c r="AH25" i="18"/>
  <c r="AJ25" i="18"/>
  <c r="AD23" i="18"/>
  <c r="AB23" i="18"/>
  <c r="AD24" i="18"/>
  <c r="T23" i="18"/>
  <c r="V23" i="18"/>
  <c r="D24" i="18"/>
  <c r="F24" i="18"/>
  <c r="H24" i="18"/>
  <c r="J24" i="18"/>
  <c r="L24" i="18"/>
  <c r="N24" i="18"/>
  <c r="P24" i="18"/>
  <c r="R24" i="18"/>
  <c r="T24" i="18"/>
  <c r="V24" i="18"/>
  <c r="Z24" i="18"/>
  <c r="AB24" i="18"/>
  <c r="D25" i="18"/>
  <c r="F25" i="18"/>
  <c r="H25" i="18"/>
  <c r="N25" i="18"/>
  <c r="P25" i="18"/>
  <c r="R25" i="18"/>
  <c r="V25" i="18"/>
  <c r="X25" i="18"/>
  <c r="AB25" i="18"/>
  <c r="AD25" i="18"/>
  <c r="J46" i="21" l="1"/>
  <c r="J47" i="21" s="1"/>
  <c r="G46" i="21"/>
  <c r="G47" i="21" s="1"/>
  <c r="I46" i="21"/>
  <c r="I47" i="21" s="1"/>
  <c r="H46" i="21"/>
  <c r="H47" i="21" s="1"/>
  <c r="D136" i="19"/>
  <c r="C136" i="19"/>
  <c r="J5" i="17"/>
  <c r="K5" i="17" s="1"/>
  <c r="J6" i="17"/>
  <c r="K6" i="17" s="1"/>
  <c r="J7" i="17"/>
  <c r="K7" i="17" s="1"/>
  <c r="J8" i="17"/>
  <c r="K8" i="17" s="1"/>
  <c r="J4" i="17"/>
  <c r="K4" i="17" s="1"/>
  <c r="M8" i="17"/>
  <c r="N8" i="17" s="1"/>
  <c r="M6" i="17"/>
  <c r="N6" i="17" s="1"/>
  <c r="M5" i="17"/>
  <c r="N5" i="17" s="1"/>
  <c r="M7" i="17"/>
  <c r="N7" i="17" s="1"/>
  <c r="M4" i="17"/>
  <c r="N4" i="17" s="1"/>
  <c r="D59" i="1" l="1"/>
  <c r="C59" i="1"/>
  <c r="E35" i="4" l="1"/>
  <c r="B35" i="4"/>
  <c r="B35" i="10"/>
  <c r="B35" i="15"/>
  <c r="BA37" i="15" l="1"/>
  <c r="AX37" i="15"/>
  <c r="BA36" i="15"/>
  <c r="AX36" i="15"/>
  <c r="AU37" i="15"/>
  <c r="AR37" i="15"/>
  <c r="AU36" i="15"/>
  <c r="AR36" i="15"/>
  <c r="AO37" i="15"/>
  <c r="AL37" i="15"/>
  <c r="AO36" i="15"/>
  <c r="AL36" i="15"/>
  <c r="AI37" i="15"/>
  <c r="AF37" i="15"/>
  <c r="AI36" i="15"/>
  <c r="AF36" i="15"/>
  <c r="AC37" i="15"/>
  <c r="Z37" i="15"/>
  <c r="AC36" i="15"/>
  <c r="Z36" i="15"/>
  <c r="W37" i="15"/>
  <c r="T37" i="15"/>
  <c r="W36" i="15"/>
  <c r="T36" i="15"/>
  <c r="Q37" i="15"/>
  <c r="N37" i="15"/>
  <c r="Q36" i="15"/>
  <c r="N36" i="15"/>
  <c r="K37" i="15"/>
  <c r="H37" i="15"/>
  <c r="K36" i="15"/>
  <c r="H36" i="15"/>
  <c r="E37" i="15"/>
  <c r="E36" i="15"/>
  <c r="B38" i="15"/>
  <c r="B37" i="15"/>
  <c r="B36" i="15"/>
  <c r="BA35" i="15"/>
  <c r="AX35" i="15"/>
  <c r="AU35" i="15"/>
  <c r="AR35" i="15"/>
  <c r="AO35" i="15"/>
  <c r="AL35" i="15"/>
  <c r="AI35" i="15"/>
  <c r="AF35" i="15"/>
  <c r="AC35" i="15"/>
  <c r="Z35" i="15"/>
  <c r="W35" i="15"/>
  <c r="T35" i="15"/>
  <c r="Q35" i="15"/>
  <c r="N35" i="15"/>
  <c r="K35" i="15"/>
  <c r="H35" i="15"/>
  <c r="E35" i="15"/>
  <c r="B34" i="15"/>
  <c r="B68" i="15" l="1"/>
  <c r="BA70" i="15"/>
  <c r="AX70" i="15"/>
  <c r="AU70" i="15"/>
  <c r="AR70" i="15"/>
  <c r="AO70" i="15"/>
  <c r="AL70" i="15"/>
  <c r="AI70" i="15"/>
  <c r="AF70" i="15"/>
  <c r="AC70" i="15"/>
  <c r="Z70" i="15"/>
  <c r="W70" i="15"/>
  <c r="T70" i="15"/>
  <c r="Q70" i="15"/>
  <c r="N70" i="15"/>
  <c r="K70" i="15"/>
  <c r="H70" i="15"/>
  <c r="E70" i="15"/>
  <c r="B70" i="15"/>
  <c r="BA69" i="15"/>
  <c r="AX69" i="15"/>
  <c r="AU69" i="15"/>
  <c r="AR69" i="15"/>
  <c r="AO69" i="15"/>
  <c r="AL69" i="15"/>
  <c r="AI69" i="15"/>
  <c r="AF69" i="15"/>
  <c r="AC69" i="15"/>
  <c r="Z69" i="15"/>
  <c r="W69" i="15"/>
  <c r="T69" i="15"/>
  <c r="Q69" i="15"/>
  <c r="N69" i="15"/>
  <c r="K69" i="15"/>
  <c r="H69" i="15"/>
  <c r="E69" i="15"/>
  <c r="B69" i="15"/>
  <c r="BA68" i="15"/>
  <c r="AX68" i="15"/>
  <c r="AU68" i="15"/>
  <c r="AR68" i="15"/>
  <c r="AO68" i="15"/>
  <c r="AL68" i="15"/>
  <c r="AI68" i="15"/>
  <c r="AF68" i="15"/>
  <c r="AC68" i="15"/>
  <c r="Z68" i="15"/>
  <c r="W68" i="15"/>
  <c r="T68" i="15"/>
  <c r="Q68" i="15"/>
  <c r="N68" i="15"/>
  <c r="K68" i="15"/>
  <c r="H68" i="15"/>
  <c r="E68" i="15"/>
  <c r="BA37" i="10"/>
  <c r="AX37" i="10"/>
  <c r="BA36" i="10"/>
  <c r="AX36" i="10"/>
  <c r="BA35" i="10"/>
  <c r="AX35" i="10"/>
  <c r="AU37" i="10"/>
  <c r="AR37" i="10"/>
  <c r="AU36" i="10"/>
  <c r="AR36" i="10"/>
  <c r="AU35" i="10"/>
  <c r="AR35" i="10"/>
  <c r="AO37" i="10"/>
  <c r="AL37" i="10"/>
  <c r="AO36" i="10"/>
  <c r="AL36" i="10"/>
  <c r="AO35" i="10"/>
  <c r="AL35" i="10"/>
  <c r="AI37" i="10"/>
  <c r="AF37" i="10"/>
  <c r="AI36" i="10"/>
  <c r="AF36" i="10"/>
  <c r="AI35" i="10"/>
  <c r="AF35" i="10"/>
  <c r="AC37" i="10"/>
  <c r="Z37" i="10"/>
  <c r="AC36" i="10"/>
  <c r="Z36" i="10"/>
  <c r="AC35" i="10"/>
  <c r="Z35" i="10"/>
  <c r="W37" i="10"/>
  <c r="T37" i="10"/>
  <c r="W36" i="10"/>
  <c r="T36" i="10"/>
  <c r="W35" i="10"/>
  <c r="T35" i="10"/>
  <c r="Q37" i="10"/>
  <c r="N37" i="10"/>
  <c r="Q36" i="10"/>
  <c r="N36" i="10"/>
  <c r="Q35" i="10"/>
  <c r="N35" i="10"/>
  <c r="K37" i="10"/>
  <c r="H37" i="10"/>
  <c r="K36" i="10"/>
  <c r="H36" i="10"/>
  <c r="K35" i="10"/>
  <c r="H35" i="10"/>
  <c r="E37" i="10"/>
  <c r="E36" i="10"/>
  <c r="E35" i="10"/>
  <c r="B37" i="10"/>
  <c r="B36" i="10"/>
  <c r="B40" i="10" l="1"/>
  <c r="E40" i="10"/>
  <c r="H40" i="10"/>
  <c r="K40" i="10"/>
  <c r="L40" i="10"/>
  <c r="N40" i="10"/>
  <c r="O40" i="10"/>
  <c r="Q40" i="10"/>
  <c r="R40" i="10"/>
  <c r="T40" i="10"/>
  <c r="U40" i="10"/>
  <c r="W40" i="10"/>
  <c r="X40" i="10"/>
  <c r="Z40" i="10"/>
  <c r="AA40" i="10"/>
  <c r="AC40" i="10"/>
  <c r="AD40" i="10"/>
  <c r="AF40" i="10"/>
  <c r="AG40" i="10"/>
  <c r="AI40" i="10"/>
  <c r="AJ40" i="10"/>
  <c r="AL40" i="10"/>
  <c r="AM40" i="10"/>
  <c r="AO40" i="10"/>
  <c r="AP40" i="10"/>
  <c r="AR40" i="10"/>
  <c r="AS40" i="10"/>
  <c r="AU40" i="10"/>
  <c r="AV40" i="10"/>
  <c r="AX40" i="10"/>
  <c r="AY40" i="10"/>
  <c r="BA40" i="10"/>
  <c r="BB40" i="10"/>
  <c r="B41" i="10"/>
  <c r="E41" i="10"/>
  <c r="H41" i="10"/>
  <c r="K41" i="10"/>
  <c r="L41" i="10"/>
  <c r="N41" i="10"/>
  <c r="O41" i="10"/>
  <c r="Q41" i="10"/>
  <c r="R41" i="10"/>
  <c r="T41" i="10"/>
  <c r="U41" i="10"/>
  <c r="W41" i="10"/>
  <c r="X41" i="10"/>
  <c r="Z41" i="10"/>
  <c r="AA41" i="10"/>
  <c r="AC41" i="10"/>
  <c r="AD41" i="10"/>
  <c r="AF41" i="10"/>
  <c r="AG41" i="10"/>
  <c r="AI41" i="10"/>
  <c r="AJ41" i="10"/>
  <c r="AL41" i="10"/>
  <c r="AM41" i="10"/>
  <c r="AO41" i="10"/>
  <c r="AP41" i="10"/>
  <c r="AR41" i="10"/>
  <c r="AS41" i="10"/>
  <c r="AU41" i="10"/>
  <c r="AV41" i="10"/>
  <c r="AX41" i="10"/>
  <c r="AY41" i="10"/>
  <c r="BA41" i="10"/>
  <c r="BB41" i="10"/>
  <c r="BA37" i="4"/>
  <c r="AX37" i="4"/>
  <c r="AU37" i="4"/>
  <c r="AR37" i="4"/>
  <c r="AO37" i="4"/>
  <c r="AL37" i="4"/>
  <c r="AI37" i="4"/>
  <c r="AF37" i="4"/>
  <c r="AC37" i="4"/>
  <c r="Z37" i="4"/>
  <c r="W37" i="4"/>
  <c r="T37" i="4"/>
  <c r="Q37" i="4"/>
  <c r="N37" i="4"/>
  <c r="K37" i="4"/>
  <c r="H37" i="4"/>
  <c r="E37" i="4"/>
  <c r="B37" i="4"/>
  <c r="Q36" i="4"/>
  <c r="B36" i="4"/>
  <c r="BA36" i="4"/>
  <c r="AX36" i="4"/>
  <c r="AU36" i="4"/>
  <c r="AR36" i="4"/>
  <c r="AO36" i="4"/>
  <c r="AL36" i="4"/>
  <c r="AI36" i="4"/>
  <c r="AF36" i="4"/>
  <c r="AC36" i="4"/>
  <c r="Z36" i="4"/>
  <c r="W36" i="4"/>
  <c r="T36" i="4"/>
  <c r="N36" i="4"/>
  <c r="K36" i="4"/>
  <c r="H36" i="4"/>
  <c r="E36" i="4"/>
  <c r="BA35" i="4"/>
  <c r="AX35" i="4"/>
  <c r="AU35" i="4"/>
  <c r="AR35" i="4"/>
  <c r="AO35" i="4"/>
  <c r="AL35" i="4"/>
  <c r="AI35" i="4"/>
  <c r="AF35" i="4"/>
  <c r="AC35" i="4"/>
  <c r="Z35" i="4"/>
  <c r="W35" i="4"/>
  <c r="T35" i="4"/>
  <c r="Q35" i="4"/>
  <c r="N35" i="4"/>
  <c r="K35" i="4"/>
  <c r="H35" i="4"/>
  <c r="B50" i="4" l="1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S48" i="4"/>
  <c r="R48" i="4"/>
  <c r="Q48" i="4"/>
  <c r="P48" i="4"/>
  <c r="O48" i="4"/>
  <c r="N48" i="4"/>
  <c r="M48" i="4"/>
  <c r="L48" i="4"/>
  <c r="J48" i="4"/>
  <c r="I48" i="4"/>
  <c r="K48" i="4"/>
  <c r="H48" i="4"/>
  <c r="G48" i="4"/>
  <c r="F48" i="4"/>
  <c r="E48" i="4"/>
  <c r="D48" i="4"/>
  <c r="C48" i="4"/>
  <c r="B48" i="4"/>
  <c r="BA45" i="15"/>
  <c r="AX45" i="15"/>
  <c r="AU45" i="15"/>
  <c r="AR45" i="15"/>
  <c r="AO45" i="15"/>
  <c r="AL45" i="15"/>
  <c r="AI45" i="15"/>
  <c r="AF45" i="15"/>
  <c r="AC45" i="15"/>
  <c r="Z45" i="15"/>
  <c r="W45" i="15"/>
  <c r="T45" i="15"/>
  <c r="Q45" i="15"/>
  <c r="N45" i="15"/>
  <c r="K45" i="15"/>
  <c r="H45" i="15"/>
  <c r="E45" i="15"/>
  <c r="B45" i="15"/>
  <c r="BA43" i="15"/>
  <c r="AX43" i="15"/>
  <c r="AU43" i="15"/>
  <c r="AR43" i="15"/>
  <c r="AO43" i="15"/>
  <c r="AL43" i="15"/>
  <c r="AI43" i="15"/>
  <c r="AF43" i="15"/>
  <c r="AC43" i="15"/>
  <c r="Z43" i="15"/>
  <c r="W43" i="15"/>
  <c r="T43" i="15"/>
  <c r="Q43" i="15"/>
  <c r="N43" i="15"/>
  <c r="K43" i="15"/>
  <c r="H43" i="15"/>
  <c r="E43" i="15"/>
  <c r="B43" i="15"/>
  <c r="C48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B48" i="10"/>
  <c r="D48" i="10"/>
  <c r="AM42" i="10" l="1"/>
  <c r="C44" i="10"/>
  <c r="P6" i="16"/>
  <c r="Q6" i="16" s="1"/>
  <c r="J1" i="16"/>
  <c r="J3" i="16" s="1"/>
  <c r="N3" i="16" s="1"/>
  <c r="P17" i="16"/>
  <c r="Q17" i="16"/>
  <c r="P18" i="16"/>
  <c r="Q18" i="16" s="1"/>
  <c r="P16" i="16"/>
  <c r="Q16" i="16" s="1"/>
  <c r="P12" i="16"/>
  <c r="Q12" i="16" s="1"/>
  <c r="P13" i="16"/>
  <c r="Q13" i="16"/>
  <c r="P11" i="16"/>
  <c r="Q11" i="16" s="1"/>
  <c r="P7" i="16"/>
  <c r="Q7" i="16"/>
  <c r="P8" i="16"/>
  <c r="Q8" i="16" s="1"/>
  <c r="B39" i="15"/>
  <c r="E39" i="15"/>
  <c r="Q7" i="7"/>
  <c r="S17" i="7"/>
  <c r="S7" i="7"/>
  <c r="Q8" i="7"/>
  <c r="Q10" i="7" s="1"/>
  <c r="Q9" i="7"/>
  <c r="Q12" i="7"/>
  <c r="Q13" i="7"/>
  <c r="Q14" i="7"/>
  <c r="Q16" i="7"/>
  <c r="Q17" i="7"/>
  <c r="Q18" i="7"/>
  <c r="R21" i="7"/>
  <c r="S8" i="7"/>
  <c r="S9" i="7"/>
  <c r="S12" i="7"/>
  <c r="S13" i="7"/>
  <c r="S14" i="7"/>
  <c r="S16" i="7"/>
  <c r="S18" i="7"/>
  <c r="K2" i="7"/>
  <c r="K4" i="7" s="1"/>
  <c r="O4" i="7" s="1"/>
  <c r="BB39" i="15"/>
  <c r="BA39" i="15"/>
  <c r="AY39" i="15"/>
  <c r="AX39" i="15"/>
  <c r="AV39" i="15"/>
  <c r="AU39" i="15"/>
  <c r="AS39" i="15"/>
  <c r="AR39" i="15"/>
  <c r="AP39" i="15"/>
  <c r="AO39" i="15"/>
  <c r="AM39" i="15"/>
  <c r="AL39" i="15"/>
  <c r="AJ39" i="15"/>
  <c r="AI39" i="15"/>
  <c r="AG39" i="15"/>
  <c r="AF39" i="15"/>
  <c r="AD39" i="15"/>
  <c r="AC39" i="15"/>
  <c r="AA39" i="15"/>
  <c r="Z39" i="15"/>
  <c r="X39" i="15"/>
  <c r="W39" i="15"/>
  <c r="U39" i="15"/>
  <c r="T39" i="15"/>
  <c r="R39" i="15"/>
  <c r="Q39" i="15"/>
  <c r="O39" i="15"/>
  <c r="N39" i="15"/>
  <c r="L39" i="15"/>
  <c r="K39" i="15"/>
  <c r="H39" i="15"/>
  <c r="BB38" i="15"/>
  <c r="BA38" i="15"/>
  <c r="AY38" i="15"/>
  <c r="AX38" i="15"/>
  <c r="AV38" i="15"/>
  <c r="AU38" i="15"/>
  <c r="AS38" i="15"/>
  <c r="AR38" i="15"/>
  <c r="AP38" i="15"/>
  <c r="AO38" i="15"/>
  <c r="AM38" i="15"/>
  <c r="AL38" i="15"/>
  <c r="AJ38" i="15"/>
  <c r="AI38" i="15"/>
  <c r="AG38" i="15"/>
  <c r="AF38" i="15"/>
  <c r="AD38" i="15"/>
  <c r="AC38" i="15"/>
  <c r="AA38" i="15"/>
  <c r="Z38" i="15"/>
  <c r="X38" i="15"/>
  <c r="W38" i="15"/>
  <c r="U38" i="15"/>
  <c r="T38" i="15"/>
  <c r="R38" i="15"/>
  <c r="Q38" i="15"/>
  <c r="O38" i="15"/>
  <c r="N38" i="15"/>
  <c r="L38" i="15"/>
  <c r="K38" i="15"/>
  <c r="H38" i="15"/>
  <c r="E38" i="15"/>
  <c r="AX34" i="15"/>
  <c r="AW34" i="15"/>
  <c r="AU34" i="15"/>
  <c r="AT34" i="15"/>
  <c r="AR34" i="15"/>
  <c r="AQ34" i="15"/>
  <c r="AO34" i="15"/>
  <c r="AN34" i="15"/>
  <c r="AL34" i="15"/>
  <c r="AK34" i="15"/>
  <c r="AI34" i="15"/>
  <c r="AF34" i="15"/>
  <c r="AE34" i="15"/>
  <c r="AC34" i="15"/>
  <c r="AB34" i="15"/>
  <c r="Z34" i="15"/>
  <c r="Y34" i="15"/>
  <c r="W34" i="15"/>
  <c r="V34" i="15"/>
  <c r="T34" i="15"/>
  <c r="S34" i="15"/>
  <c r="P34" i="15"/>
  <c r="N34" i="15"/>
  <c r="M34" i="15"/>
  <c r="L34" i="15"/>
  <c r="I34" i="15"/>
  <c r="F34" i="15"/>
  <c r="C34" i="15"/>
  <c r="T42" i="10"/>
  <c r="AI42" i="10"/>
  <c r="H136" i="11"/>
  <c r="J84" i="11"/>
  <c r="BA42" i="10"/>
  <c r="AX42" i="10"/>
  <c r="AV42" i="10"/>
  <c r="AU42" i="10"/>
  <c r="AS42" i="10"/>
  <c r="AR42" i="10"/>
  <c r="AP42" i="10"/>
  <c r="AO42" i="10"/>
  <c r="AL42" i="10"/>
  <c r="AF42" i="10"/>
  <c r="AC42" i="10"/>
  <c r="Z42" i="10"/>
  <c r="W42" i="10"/>
  <c r="Q42" i="10"/>
  <c r="O42" i="10"/>
  <c r="BB42" i="10"/>
  <c r="AY42" i="10"/>
  <c r="AJ42" i="10"/>
  <c r="AG42" i="10"/>
  <c r="AD42" i="10"/>
  <c r="AA42" i="10"/>
  <c r="X42" i="10"/>
  <c r="U42" i="10"/>
  <c r="R42" i="10"/>
  <c r="N42" i="10"/>
  <c r="L42" i="10"/>
  <c r="K42" i="10"/>
  <c r="H42" i="10"/>
  <c r="E42" i="10"/>
  <c r="B42" i="10"/>
  <c r="AX34" i="10"/>
  <c r="AW34" i="10"/>
  <c r="AU34" i="10"/>
  <c r="AT34" i="10"/>
  <c r="AR34" i="10"/>
  <c r="AQ34" i="10"/>
  <c r="AO34" i="10"/>
  <c r="AN34" i="10"/>
  <c r="AL34" i="10"/>
  <c r="AK34" i="10"/>
  <c r="AI34" i="10"/>
  <c r="AF34" i="10"/>
  <c r="AE34" i="10"/>
  <c r="AC34" i="10"/>
  <c r="AB34" i="10"/>
  <c r="Z34" i="10"/>
  <c r="Y34" i="10"/>
  <c r="W34" i="10"/>
  <c r="V34" i="10"/>
  <c r="T34" i="10"/>
  <c r="S34" i="10"/>
  <c r="P34" i="10"/>
  <c r="N34" i="10"/>
  <c r="M34" i="10"/>
  <c r="L34" i="10"/>
  <c r="I34" i="10"/>
  <c r="F34" i="10"/>
  <c r="C34" i="10"/>
  <c r="B34" i="10"/>
  <c r="K3" i="9"/>
  <c r="H3" i="9"/>
  <c r="L3" i="9" s="1"/>
  <c r="I3" i="9"/>
  <c r="M3" i="9" s="1"/>
  <c r="G3" i="9"/>
  <c r="P5" i="9"/>
  <c r="P4" i="9"/>
  <c r="O4" i="9"/>
  <c r="R4" i="9"/>
  <c r="Q4" i="9"/>
  <c r="G1" i="9"/>
  <c r="M14" i="9"/>
  <c r="M6" i="9"/>
  <c r="M7" i="9"/>
  <c r="M8" i="9"/>
  <c r="K1" i="9"/>
  <c r="M18" i="9"/>
  <c r="M17" i="9"/>
  <c r="M16" i="9"/>
  <c r="M15" i="9"/>
  <c r="M12" i="9"/>
  <c r="M11" i="9"/>
  <c r="M10" i="9"/>
  <c r="BD42" i="4"/>
  <c r="BD41" i="4"/>
  <c r="BD40" i="4"/>
  <c r="BA42" i="4"/>
  <c r="BA41" i="4"/>
  <c r="BA40" i="4"/>
  <c r="AX42" i="4"/>
  <c r="AX41" i="4"/>
  <c r="AX40" i="4"/>
  <c r="AU42" i="4"/>
  <c r="AU41" i="4"/>
  <c r="AU40" i="4"/>
  <c r="AL42" i="4"/>
  <c r="AL41" i="4"/>
  <c r="AL40" i="4"/>
  <c r="AM34" i="4"/>
  <c r="AN34" i="4"/>
  <c r="AM40" i="4"/>
  <c r="AM41" i="4"/>
  <c r="AM42" i="4"/>
  <c r="AR34" i="4"/>
  <c r="AT34" i="4"/>
  <c r="AR40" i="4"/>
  <c r="AR41" i="4"/>
  <c r="AR42" i="4"/>
  <c r="AY34" i="4"/>
  <c r="AI42" i="4"/>
  <c r="AI41" i="4"/>
  <c r="AI40" i="4"/>
  <c r="AF42" i="4"/>
  <c r="AF41" i="4"/>
  <c r="AF40" i="4"/>
  <c r="AC42" i="4"/>
  <c r="AC41" i="4"/>
  <c r="AC40" i="4"/>
  <c r="Z42" i="4"/>
  <c r="Z41" i="4"/>
  <c r="Z40" i="4"/>
  <c r="W42" i="4"/>
  <c r="W41" i="4"/>
  <c r="W40" i="4"/>
  <c r="U34" i="4"/>
  <c r="U40" i="4"/>
  <c r="U41" i="4"/>
  <c r="U42" i="4"/>
  <c r="T42" i="4"/>
  <c r="T41" i="4"/>
  <c r="T40" i="4"/>
  <c r="Q42" i="4"/>
  <c r="Q41" i="4"/>
  <c r="Q40" i="4"/>
  <c r="AV42" i="4"/>
  <c r="AO42" i="4"/>
  <c r="AV41" i="4"/>
  <c r="AO41" i="4"/>
  <c r="AV40" i="4"/>
  <c r="AO40" i="4"/>
  <c r="AZ34" i="4"/>
  <c r="AW34" i="4"/>
  <c r="AV34" i="4"/>
  <c r="AQ34" i="4"/>
  <c r="AO34" i="4"/>
  <c r="AK34" i="4"/>
  <c r="AD42" i="4"/>
  <c r="AA42" i="4"/>
  <c r="X42" i="4"/>
  <c r="AD41" i="4"/>
  <c r="AA41" i="4"/>
  <c r="X41" i="4"/>
  <c r="AD40" i="4"/>
  <c r="AA40" i="4"/>
  <c r="X40" i="4"/>
  <c r="AH34" i="4"/>
  <c r="AG34" i="4"/>
  <c r="AE34" i="4"/>
  <c r="AD34" i="4"/>
  <c r="AB34" i="4"/>
  <c r="AA34" i="4"/>
  <c r="Y34" i="4"/>
  <c r="X34" i="4"/>
  <c r="V34" i="4"/>
  <c r="M42" i="4"/>
  <c r="M41" i="4"/>
  <c r="M40" i="4"/>
  <c r="J42" i="4"/>
  <c r="J41" i="4"/>
  <c r="J40" i="4"/>
  <c r="G42" i="4"/>
  <c r="G41" i="4"/>
  <c r="G40" i="4"/>
  <c r="C42" i="4"/>
  <c r="C41" i="4"/>
  <c r="C40" i="4"/>
  <c r="R42" i="4"/>
  <c r="R41" i="4"/>
  <c r="R40" i="4"/>
  <c r="O42" i="4"/>
  <c r="O41" i="4"/>
  <c r="O40" i="4"/>
  <c r="N42" i="4"/>
  <c r="N41" i="4"/>
  <c r="N40" i="4"/>
  <c r="B34" i="4"/>
  <c r="C34" i="4"/>
  <c r="F34" i="4"/>
  <c r="L34" i="4"/>
  <c r="N34" i="4"/>
  <c r="O34" i="4"/>
  <c r="P34" i="4"/>
  <c r="R34" i="4"/>
  <c r="AD34" i="3"/>
  <c r="AC34" i="3"/>
  <c r="AA34" i="3"/>
  <c r="Y34" i="3"/>
  <c r="X34" i="3"/>
  <c r="V34" i="3"/>
  <c r="T34" i="3"/>
  <c r="S34" i="3"/>
  <c r="Q34" i="3"/>
  <c r="O34" i="3"/>
  <c r="N34" i="3"/>
  <c r="L34" i="3"/>
  <c r="J34" i="3"/>
  <c r="I34" i="3"/>
  <c r="G34" i="3"/>
  <c r="E34" i="3"/>
  <c r="D34" i="3"/>
  <c r="C34" i="3"/>
  <c r="B34" i="3"/>
  <c r="AD33" i="3"/>
  <c r="AC33" i="3"/>
  <c r="AA33" i="3"/>
  <c r="Y33" i="3"/>
  <c r="X33" i="3"/>
  <c r="V33" i="3"/>
  <c r="T33" i="3"/>
  <c r="S33" i="3"/>
  <c r="Q33" i="3"/>
  <c r="O33" i="3"/>
  <c r="N33" i="3"/>
  <c r="L33" i="3"/>
  <c r="J33" i="3"/>
  <c r="I33" i="3"/>
  <c r="G33" i="3"/>
  <c r="E33" i="3"/>
  <c r="D33" i="3"/>
  <c r="C33" i="3"/>
  <c r="B33" i="3"/>
  <c r="L24" i="2"/>
  <c r="M21" i="2"/>
  <c r="M22" i="2"/>
  <c r="M20" i="2"/>
  <c r="M13" i="2"/>
  <c r="M14" i="2"/>
  <c r="M15" i="2"/>
  <c r="M16" i="2"/>
  <c r="M12" i="2"/>
  <c r="M6" i="2"/>
  <c r="M9" i="2"/>
  <c r="M10" i="2"/>
  <c r="M8" i="2"/>
  <c r="M5" i="2"/>
  <c r="M4" i="2"/>
  <c r="D25" i="2"/>
  <c r="Q15" i="7" l="1"/>
  <c r="Q19" i="7"/>
  <c r="L3" i="16"/>
  <c r="P3" i="16" s="1"/>
  <c r="M4" i="7"/>
  <c r="Q4" i="7" s="1"/>
  <c r="K3" i="16"/>
  <c r="O3" i="16" s="1"/>
  <c r="L4" i="7"/>
  <c r="P4" i="7" s="1"/>
</calcChain>
</file>

<file path=xl/sharedStrings.xml><?xml version="1.0" encoding="utf-8"?>
<sst xmlns="http://schemas.openxmlformats.org/spreadsheetml/2006/main" count="4721" uniqueCount="340">
  <si>
    <t>Male</t>
  </si>
  <si>
    <t>Female</t>
  </si>
  <si>
    <t>Gravid Fem</t>
  </si>
  <si>
    <t>Gravid</t>
  </si>
  <si>
    <t>(blank)</t>
  </si>
  <si>
    <t>Grand Total</t>
  </si>
  <si>
    <t>Row Labels</t>
  </si>
  <si>
    <t>Count of Female</t>
  </si>
  <si>
    <t>Count of Male</t>
  </si>
  <si>
    <t>Count of Gravid</t>
  </si>
  <si>
    <t>size(mm)</t>
  </si>
  <si>
    <t>female 20-22</t>
  </si>
  <si>
    <t>x</t>
  </si>
  <si>
    <t>female 23-25</t>
  </si>
  <si>
    <t>female 26-28</t>
  </si>
  <si>
    <t>female 29-31</t>
  </si>
  <si>
    <t>male 24-26</t>
  </si>
  <si>
    <t>male 27-29</t>
  </si>
  <si>
    <t>male 30-34</t>
  </si>
  <si>
    <t>male 35-38</t>
  </si>
  <si>
    <t>22-25</t>
  </si>
  <si>
    <t>fem</t>
  </si>
  <si>
    <t>26-29</t>
  </si>
  <si>
    <t>30+</t>
  </si>
  <si>
    <t>gravid</t>
  </si>
  <si>
    <t>22-26</t>
  </si>
  <si>
    <t>27-29</t>
  </si>
  <si>
    <t>30-35</t>
  </si>
  <si>
    <t>(supplement with med fem)</t>
  </si>
  <si>
    <t>30-33</t>
  </si>
  <si>
    <t>34-37</t>
  </si>
  <si>
    <t>38+</t>
  </si>
  <si>
    <t>make sure the largest male is big</t>
  </si>
  <si>
    <t>22-29</t>
  </si>
  <si>
    <t>36+</t>
  </si>
  <si>
    <t>Notes: fish were collected on 3/18 and 3/19, about 75% of what we tagged was caught on 3/18, and the remaining 25% were caught on 3/19. In total (adults + immatures, we caught about 275 fish (175 adults, 75 juveniles))</t>
  </si>
  <si>
    <t>cells with x's are on the reefs (was his way of keeping track of what I put on the reefs)</t>
  </si>
  <si>
    <t>highlighted yellow cell means that the fish is outside of the size range</t>
  </si>
  <si>
    <t>fish were deployed on 3/20 at 12:29, first surveys took place at 13:37</t>
  </si>
  <si>
    <t>fish were surveyed again on 3/24 at 11:40</t>
  </si>
  <si>
    <t>reefs 1,3, and 5 were all recollected on 3/25 at 10:30, and then we froze the fish, removed those 3 cages, and then remeasured the fish around 4 pm.</t>
  </si>
  <si>
    <t>reefs 2, 4, and6 were recollected on 4/1 at 11:00, and then fish were frozen, cages were removed, and fish were measured at 2:45pm.</t>
  </si>
  <si>
    <t>when remeasuring the fish, many of them we shorter than when we originally measured them. For growth, I assumed that none of the fish were shrinking, and that the difference in length was due to a) icing, or b) mismeasurement originally</t>
  </si>
  <si>
    <t>migrated tagged fish</t>
  </si>
  <si>
    <t>untagged female</t>
  </si>
  <si>
    <t>untagged male</t>
  </si>
  <si>
    <t>growth</t>
  </si>
  <si>
    <t>dead on release</t>
  </si>
  <si>
    <t>reef 1</t>
  </si>
  <si>
    <t>Actual size (size when remeasured)</t>
  </si>
  <si>
    <t>recollected (what the fish was tagged as)</t>
  </si>
  <si>
    <t>reef 2</t>
  </si>
  <si>
    <t>actual size</t>
  </si>
  <si>
    <t>recollected</t>
  </si>
  <si>
    <t>reef 3</t>
  </si>
  <si>
    <t>reef 4</t>
  </si>
  <si>
    <t>reef 5</t>
  </si>
  <si>
    <t>reef 6</t>
  </si>
  <si>
    <t>allocations based on total number of fish we tagged</t>
  </si>
  <si>
    <t># fish per reef</t>
  </si>
  <si>
    <t>20-22</t>
  </si>
  <si>
    <t>23-25</t>
  </si>
  <si>
    <t>26-28</t>
  </si>
  <si>
    <t>29-31</t>
  </si>
  <si>
    <t>1*</t>
  </si>
  <si>
    <t>male</t>
  </si>
  <si>
    <t>24-26</t>
  </si>
  <si>
    <t>30-32</t>
  </si>
  <si>
    <t>33-35</t>
  </si>
  <si>
    <t>36-38</t>
  </si>
  <si>
    <t>Count</t>
  </si>
  <si>
    <t>Avg Size</t>
  </si>
  <si>
    <t>Note: one fish was dead upon release (will have to confirm the size in the bag)</t>
  </si>
  <si>
    <t>male36+</t>
  </si>
  <si>
    <t>male30-35</t>
  </si>
  <si>
    <t>male22-29</t>
  </si>
  <si>
    <t>gravid30+</t>
  </si>
  <si>
    <t>gravid27-29</t>
  </si>
  <si>
    <t>gravid22-26</t>
  </si>
  <si>
    <t>fem30+</t>
  </si>
  <si>
    <t>fem26-29</t>
  </si>
  <si>
    <t>fem22-25</t>
  </si>
  <si>
    <t>size</t>
  </si>
  <si>
    <t>male22-25</t>
  </si>
  <si>
    <t>male26-29</t>
  </si>
  <si>
    <t>avg</t>
  </si>
  <si>
    <t>grav</t>
  </si>
  <si>
    <t>reef 7</t>
  </si>
  <si>
    <t>reef 8</t>
  </si>
  <si>
    <t>reef 9</t>
  </si>
  <si>
    <t>reef 10</t>
  </si>
  <si>
    <t>reef 11</t>
  </si>
  <si>
    <t>reef 12</t>
  </si>
  <si>
    <t>big males</t>
  </si>
  <si>
    <t>collection dives with goby squad</t>
  </si>
  <si>
    <t>reef 13</t>
  </si>
  <si>
    <t>reef 14</t>
  </si>
  <si>
    <t>reef 15</t>
  </si>
  <si>
    <t>reef 16</t>
  </si>
  <si>
    <t>reef 17</t>
  </si>
  <si>
    <t>reef 18</t>
  </si>
  <si>
    <t>reef</t>
  </si>
  <si>
    <t>size class</t>
  </si>
  <si>
    <t>&gt;40</t>
  </si>
  <si>
    <t>41-69</t>
  </si>
  <si>
    <t>70+</t>
  </si>
  <si>
    <t>was planning on binning them after all of the sizes are in, because I want to use each individual size</t>
  </si>
  <si>
    <t>I classified BBG recruits as &gt;15mm, immatures as 16-19 mm, and adults as &gt;20mm</t>
  </si>
  <si>
    <t>F28</t>
  </si>
  <si>
    <t>F31</t>
  </si>
  <si>
    <t>untagged</t>
  </si>
  <si>
    <t>recruits (&gt;15mm)</t>
  </si>
  <si>
    <t>immature (16-19mm)</t>
  </si>
  <si>
    <t>adults (20+)</t>
  </si>
  <si>
    <t>sex</t>
  </si>
  <si>
    <t>M</t>
  </si>
  <si>
    <t>F</t>
  </si>
  <si>
    <t>I</t>
  </si>
  <si>
    <t>actual size (when remeasured)</t>
  </si>
  <si>
    <t>actual size when recollected</t>
  </si>
  <si>
    <t>13,11,12,13,14,12,13,14</t>
  </si>
  <si>
    <t>11,13,10</t>
  </si>
  <si>
    <t>F21</t>
  </si>
  <si>
    <t>12,13,15,15,13,11</t>
  </si>
  <si>
    <t>13,13,14</t>
  </si>
  <si>
    <t>17,13,13,11,12,12</t>
  </si>
  <si>
    <t>34(F37 tagged)</t>
  </si>
  <si>
    <t>12,11</t>
  </si>
  <si>
    <t>14,13,13</t>
  </si>
  <si>
    <t>1:3 m:f ratio</t>
  </si>
  <si>
    <t>have that one 41 female, might use her on a reef with a few small gravids, but definitely not with other large gravids-- would skew data</t>
  </si>
  <si>
    <t>G</t>
  </si>
  <si>
    <t>total after 1st col.</t>
  </si>
  <si>
    <t>still need</t>
  </si>
  <si>
    <t>still am going to push 1:4, because I tagged a lot more small males this time around, which skewed the data towards more male-biased</t>
  </si>
  <si>
    <t>ratio (out of 260 total)</t>
  </si>
  <si>
    <t># of each class</t>
  </si>
  <si>
    <t>ratio*20 total fish</t>
  </si>
  <si>
    <t># each fish to use on reef (roughly)</t>
  </si>
  <si>
    <t>gravid22-25</t>
  </si>
  <si>
    <t>gravid26-29</t>
  </si>
  <si>
    <t>mistagged as M36</t>
  </si>
  <si>
    <t>imm</t>
  </si>
  <si>
    <t>not sure what the number is written as</t>
  </si>
  <si>
    <t>7/28/17 IR collections</t>
  </si>
  <si>
    <t>7/27/17 collections IR</t>
  </si>
  <si>
    <t>7/23, 25,26 LH IR</t>
  </si>
  <si>
    <t>Count of male</t>
  </si>
  <si>
    <t>supplemtented because fish died upon release</t>
  </si>
  <si>
    <t>Count of Gravid Fem</t>
  </si>
  <si>
    <t>female</t>
  </si>
  <si>
    <t>25-29</t>
  </si>
  <si>
    <t>totals for 12 reefs</t>
  </si>
  <si>
    <t>will most likely have to supplement between these two size classes</t>
  </si>
  <si>
    <t>25-30</t>
  </si>
  <si>
    <t>20-24</t>
  </si>
  <si>
    <t>31+</t>
  </si>
  <si>
    <t>fem20-24</t>
  </si>
  <si>
    <t>fem25-29</t>
  </si>
  <si>
    <t>total</t>
  </si>
  <si>
    <t>Count of female</t>
  </si>
  <si>
    <t>% of population</t>
  </si>
  <si>
    <t>% x 10 females per reef</t>
  </si>
  <si>
    <t># of size class per reef</t>
  </si>
  <si>
    <t>avg female length recolelcted</t>
  </si>
  <si>
    <t>NO FISH RECOLLECTED</t>
  </si>
  <si>
    <t>Reef</t>
  </si>
  <si>
    <t>Count_grav_density</t>
  </si>
  <si>
    <t>Count_total_density</t>
  </si>
  <si>
    <t>Trial</t>
  </si>
  <si>
    <t>total density</t>
  </si>
  <si>
    <t>gravid density</t>
  </si>
  <si>
    <t>trial</t>
  </si>
  <si>
    <t>count all recollections</t>
  </si>
  <si>
    <t>Average gravid fem size final</t>
  </si>
  <si>
    <t>Average gravid size initial</t>
  </si>
  <si>
    <t>male20-24</t>
  </si>
  <si>
    <t>male25-30</t>
  </si>
  <si>
    <t>male31+</t>
  </si>
  <si>
    <t>count total density</t>
  </si>
  <si>
    <t>non-gravid</t>
  </si>
  <si>
    <t>count, NG</t>
  </si>
  <si>
    <t>count, G</t>
  </si>
  <si>
    <t>Count of non-gravid</t>
  </si>
  <si>
    <t>Count of gravid</t>
  </si>
  <si>
    <t>31-33</t>
  </si>
  <si>
    <t>NG</t>
  </si>
  <si>
    <t>questionable</t>
  </si>
  <si>
    <t>34+</t>
  </si>
  <si>
    <t>reef 1 (low)</t>
  </si>
  <si>
    <t>reef 2 (high)</t>
  </si>
  <si>
    <t>reef 3 (med)</t>
  </si>
  <si>
    <t>reef 4 (high)</t>
  </si>
  <si>
    <t>reef 5 (med)</t>
  </si>
  <si>
    <t>reef 6 (low)</t>
  </si>
  <si>
    <t>25-27</t>
  </si>
  <si>
    <t>28-30</t>
  </si>
  <si>
    <t>pecent gravid</t>
  </si>
  <si>
    <t>NG % total</t>
  </si>
  <si>
    <t>gravid % total</t>
  </si>
  <si>
    <t>NG (n=20)</t>
  </si>
  <si>
    <t>each reef</t>
  </si>
  <si>
    <t>NG count</t>
  </si>
  <si>
    <t>G count</t>
  </si>
  <si>
    <t>if running low on other size classes, supplement with this size class</t>
  </si>
  <si>
    <t>the most gravids were in this size class</t>
  </si>
  <si>
    <t>Size class</t>
  </si>
  <si>
    <t>Actual size</t>
  </si>
  <si>
    <t>Average female NG</t>
  </si>
  <si>
    <t xml:space="preserve">Average male </t>
  </si>
  <si>
    <t>Average G</t>
  </si>
  <si>
    <t>5/29/18 collections</t>
  </si>
  <si>
    <t>5/31/18 collections</t>
  </si>
  <si>
    <t>31-32</t>
  </si>
  <si>
    <t>*there were no gravds larger than 32 for round 4a</t>
  </si>
  <si>
    <t>20-23</t>
  </si>
  <si>
    <t>24-25</t>
  </si>
  <si>
    <t>29-30</t>
  </si>
  <si>
    <t>29+</t>
  </si>
  <si>
    <t>changed up the ranges to make more sense based on what we collection on 5/31. I think that the ranges will work out to pretty much be what we deployed for round 4a</t>
  </si>
  <si>
    <t>Reef 10</t>
  </si>
  <si>
    <t>Reef 11</t>
  </si>
  <si>
    <t>Reef 12</t>
  </si>
  <si>
    <t>Reef 13</t>
  </si>
  <si>
    <t>Reef 14</t>
  </si>
  <si>
    <t>Reef 15</t>
  </si>
  <si>
    <t>Reef 16</t>
  </si>
  <si>
    <t>Reef 17</t>
  </si>
  <si>
    <t>Reef 18</t>
  </si>
  <si>
    <t>Reef 1</t>
  </si>
  <si>
    <t>Reef 2</t>
  </si>
  <si>
    <t>Reef 3</t>
  </si>
  <si>
    <t>Reef 4</t>
  </si>
  <si>
    <t>Reef 5</t>
  </si>
  <si>
    <t>Reef 6</t>
  </si>
  <si>
    <t>Reef 7</t>
  </si>
  <si>
    <t>Reef 8</t>
  </si>
  <si>
    <t>Reef 9</t>
  </si>
  <si>
    <t>n</t>
  </si>
  <si>
    <t>stdev</t>
  </si>
  <si>
    <t>error</t>
  </si>
  <si>
    <t>average</t>
  </si>
  <si>
    <t>Female NG (20-30)</t>
  </si>
  <si>
    <t>Male (31+)</t>
  </si>
  <si>
    <t>Female G (all)</t>
  </si>
  <si>
    <t>average from collections 1</t>
  </si>
  <si>
    <t>average from collections 2</t>
  </si>
  <si>
    <t>#</t>
  </si>
  <si>
    <t>Notes</t>
  </si>
  <si>
    <t>Damaged</t>
  </si>
  <si>
    <t>Damaged/female</t>
  </si>
  <si>
    <t>Xdamaged/male</t>
  </si>
  <si>
    <t>Trans</t>
  </si>
  <si>
    <t>trans</t>
  </si>
  <si>
    <t>Dead @Jarvis</t>
  </si>
  <si>
    <t>Immature?</t>
  </si>
  <si>
    <t>Sum</t>
  </si>
  <si>
    <t>not usable</t>
  </si>
  <si>
    <t>male/damaged</t>
  </si>
  <si>
    <t>size range</t>
  </si>
  <si>
    <t>20-25</t>
  </si>
  <si>
    <t>nongravid</t>
  </si>
  <si>
    <t>32+</t>
  </si>
  <si>
    <t>24-27</t>
  </si>
  <si>
    <t>?</t>
  </si>
  <si>
    <t>damaged</t>
  </si>
  <si>
    <t>Rogue</t>
  </si>
  <si>
    <t>DEAD</t>
  </si>
  <si>
    <t>Hunter</t>
  </si>
  <si>
    <t xml:space="preserve">Dead/"squishy Johnson" </t>
  </si>
  <si>
    <t>OLD DATA</t>
  </si>
  <si>
    <t>JUST COPIED FOR TEMPLATE FOR ROUND 5B</t>
  </si>
  <si>
    <t xml:space="preserve"> </t>
  </si>
  <si>
    <t>Non.gravid</t>
  </si>
  <si>
    <t>did not tag</t>
  </si>
  <si>
    <t>dead</t>
  </si>
  <si>
    <t>did not use</t>
  </si>
  <si>
    <t>tagged as 35</t>
  </si>
  <si>
    <t>no tag/ in gravid tank</t>
  </si>
  <si>
    <t>tagged at 24/ actually 34</t>
  </si>
  <si>
    <t>non.gravid.notes</t>
  </si>
  <si>
    <t>gravid.notes</t>
  </si>
  <si>
    <t>Count of Non.gravid</t>
  </si>
  <si>
    <t>Size</t>
  </si>
  <si>
    <t>Sum of Count of Non.gravid</t>
  </si>
  <si>
    <t>Sum of Count of gravid</t>
  </si>
  <si>
    <t>breakdown for reefs</t>
  </si>
  <si>
    <t>proportion gravid</t>
  </si>
  <si>
    <t>number of gravids/reef</t>
  </si>
  <si>
    <t>don't use 35 female</t>
  </si>
  <si>
    <t>it will be hard to explain why we only used 4/reef in methods, but I think we need to do it this way, conservatively, in order to ensure that the pops are set up the same way. If I did 5 gravids/reef, which is more representative of the natural conditional ratios, we wouldn't have enough gravids in the size classes that we need...I think...</t>
  </si>
  <si>
    <t>*let's say 4/reef, even though it's about 5/reef</t>
  </si>
  <si>
    <t>number of nongravids/reef</t>
  </si>
  <si>
    <t>simply won't have enough gravids to keep the poplations similar enough, and I think it's more important in this situation to have similar starting populations, rather than starting populations that match the natural size and sex ratio, although having both would be ideal</t>
  </si>
  <si>
    <t>need to make sure that the largest male is at least 2 mm bigger than largest female</t>
  </si>
  <si>
    <t>32-37</t>
  </si>
  <si>
    <t>don't use anything over 37</t>
  </si>
  <si>
    <t>total fish</t>
  </si>
  <si>
    <t>logistically, this is the size class that makes sense to bump up to 5 per reef, even though it is 4/reef based on the ratio</t>
  </si>
  <si>
    <t>percent total</t>
  </si>
  <si>
    <t>actual number on reef</t>
  </si>
  <si>
    <t>30-34</t>
  </si>
  <si>
    <t>21-25</t>
  </si>
  <si>
    <t>Reef 19</t>
  </si>
  <si>
    <t>Reef 20</t>
  </si>
  <si>
    <t>average NG</t>
  </si>
  <si>
    <t>average G</t>
  </si>
  <si>
    <t>dead on release, supplemented with new 30 NG</t>
  </si>
  <si>
    <t>dead on release, supplemented 22 with 20 NG</t>
  </si>
  <si>
    <t>dead on release, supplemented 22 with 21 NG</t>
  </si>
  <si>
    <t>dead on release, supplemented 22 with 22 NG</t>
  </si>
  <si>
    <t>was not good on release second time, supplemented 22 with 21 NG</t>
  </si>
  <si>
    <t>dead on release, supplemented with 23 NG</t>
  </si>
  <si>
    <t>dead on release, supplemented with new 27 and 29 NG</t>
  </si>
  <si>
    <t>Size(mm)</t>
  </si>
  <si>
    <t>Wet Weight(g)</t>
  </si>
  <si>
    <t>notes</t>
  </si>
  <si>
    <t>testing the length-biomass curve from Balart</t>
  </si>
  <si>
    <t>Collections from 8/7/2018 (with Kathryn cause she's a badass)</t>
  </si>
  <si>
    <t>G1</t>
  </si>
  <si>
    <t>T</t>
  </si>
  <si>
    <t>G2</t>
  </si>
  <si>
    <t>I better get 2nd author on all your goby papers</t>
  </si>
  <si>
    <t>George is poopy gu</t>
  </si>
  <si>
    <t>Jk</t>
  </si>
  <si>
    <t>Hope this curve works</t>
  </si>
  <si>
    <t>You're almost done!</t>
  </si>
  <si>
    <t>No caudal fin</t>
  </si>
  <si>
    <t>dead, no caudal</t>
  </si>
  <si>
    <t>leftover fish to determine sex-size distribution</t>
  </si>
  <si>
    <t>Column Labels</t>
  </si>
  <si>
    <t>Count of sex</t>
  </si>
  <si>
    <t>data from T6 recollections. I added this to the pivot table to increase sample size for histogram. Probably not sounds science, but I wanted to see if any sex-size patters revealed themselves after this</t>
  </si>
  <si>
    <t>23.read as M21</t>
  </si>
  <si>
    <t>34.tranny</t>
  </si>
  <si>
    <t>25.most likely mistagged as a M27, when really it should have been a M24</t>
  </si>
  <si>
    <t>24.tranny</t>
  </si>
  <si>
    <t>24.female.changed from male to female, might consider using in analyses</t>
  </si>
  <si>
    <t>28.tagged as M28, must have migrated from another reef</t>
  </si>
  <si>
    <t>*there were no gravids larger than 32 for round 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</si>
</sst>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709C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0" borderId="0" xfId="0" applyFont="1" applyFill="1" applyBorder="1"/>
    <xf numFmtId="0" fontId="2" fillId="0" borderId="0" xfId="1"/>
    <xf numFmtId="0" fontId="2" fillId="7" borderId="0" xfId="1" applyFill="1"/>
    <xf numFmtId="0" fontId="2" fillId="0" borderId="0" xfId="1" applyFill="1"/>
    <xf numFmtId="0" fontId="1" fillId="0" borderId="0" xfId="1" applyFont="1"/>
    <xf numFmtId="0" fontId="2" fillId="6" borderId="0" xfId="1" applyFill="1"/>
    <xf numFmtId="0" fontId="2" fillId="4" borderId="0" xfId="1" applyFill="1"/>
    <xf numFmtId="0" fontId="2" fillId="3" borderId="0" xfId="1" applyFill="1"/>
    <xf numFmtId="0" fontId="2" fillId="2" borderId="0" xfId="1" applyFill="1"/>
    <xf numFmtId="0" fontId="0" fillId="0" borderId="0" xfId="1" applyFont="1"/>
    <xf numFmtId="0" fontId="2" fillId="8" borderId="0" xfId="1" applyFill="1"/>
    <xf numFmtId="0" fontId="0" fillId="9" borderId="0" xfId="0" applyFill="1"/>
    <xf numFmtId="0" fontId="0" fillId="10" borderId="0" xfId="0" applyFill="1"/>
    <xf numFmtId="1" fontId="0" fillId="0" borderId="0" xfId="0" applyNumberFormat="1" applyFill="1"/>
    <xf numFmtId="0" fontId="1" fillId="3" borderId="0" xfId="1" applyFont="1" applyFill="1"/>
    <xf numFmtId="0" fontId="3" fillId="11" borderId="1" xfId="0" applyFont="1" applyFill="1" applyBorder="1"/>
    <xf numFmtId="0" fontId="0" fillId="12" borderId="0" xfId="0" applyFill="1"/>
    <xf numFmtId="0" fontId="4" fillId="12" borderId="0" xfId="0" applyFont="1" applyFill="1"/>
    <xf numFmtId="0" fontId="3" fillId="0" borderId="2" xfId="0" applyFont="1" applyFill="1" applyBorder="1"/>
    <xf numFmtId="0" fontId="0" fillId="0" borderId="2" xfId="0" applyFill="1" applyBorder="1"/>
    <xf numFmtId="0" fontId="4" fillId="0" borderId="2" xfId="0" applyFont="1" applyFill="1" applyBorder="1"/>
    <xf numFmtId="0" fontId="3" fillId="0" borderId="2" xfId="0" applyFont="1" applyBorder="1"/>
    <xf numFmtId="0" fontId="0" fillId="0" borderId="2" xfId="0" applyBorder="1"/>
    <xf numFmtId="0" fontId="3" fillId="12" borderId="3" xfId="0" applyFont="1" applyFill="1" applyBorder="1"/>
    <xf numFmtId="0" fontId="3" fillId="8" borderId="3" xfId="0" applyFont="1" applyFill="1" applyBorder="1"/>
    <xf numFmtId="0" fontId="3" fillId="3" borderId="3" xfId="0" applyFont="1" applyFill="1" applyBorder="1"/>
    <xf numFmtId="0" fontId="0" fillId="0" borderId="0" xfId="0" applyNumberFormat="1" applyFill="1"/>
    <xf numFmtId="0" fontId="3" fillId="2" borderId="2" xfId="0" applyFont="1" applyFill="1" applyBorder="1"/>
    <xf numFmtId="0" fontId="0" fillId="2" borderId="2" xfId="0" applyFill="1" applyBorder="1"/>
    <xf numFmtId="2" fontId="0" fillId="0" borderId="0" xfId="0" applyNumberFormat="1"/>
    <xf numFmtId="0" fontId="3" fillId="11" borderId="4" xfId="0" applyNumberFormat="1" applyFont="1" applyFill="1" applyBorder="1"/>
    <xf numFmtId="0" fontId="1" fillId="0" borderId="0" xfId="1" applyFont="1" applyFill="1"/>
    <xf numFmtId="0" fontId="0" fillId="0" borderId="0" xfId="1" applyFont="1" applyFill="1"/>
    <xf numFmtId="0" fontId="2" fillId="0" borderId="0" xfId="1" applyFont="1" applyFill="1"/>
    <xf numFmtId="0" fontId="0" fillId="0" borderId="2" xfId="0" applyFont="1" applyFill="1" applyBorder="1"/>
    <xf numFmtId="0" fontId="0" fillId="12" borderId="2" xfId="0" applyFont="1" applyFill="1" applyBorder="1"/>
    <xf numFmtId="0" fontId="2" fillId="12" borderId="0" xfId="1" applyFont="1" applyFill="1"/>
    <xf numFmtId="0" fontId="2" fillId="12" borderId="0" xfId="1" applyFill="1"/>
    <xf numFmtId="0" fontId="0" fillId="3" borderId="2" xfId="0" applyFill="1" applyBorder="1"/>
    <xf numFmtId="0" fontId="5" fillId="0" borderId="0" xfId="1" applyFont="1"/>
    <xf numFmtId="0" fontId="2" fillId="0" borderId="5" xfId="1" applyBorder="1"/>
  </cellXfs>
  <cellStyles count="2">
    <cellStyle name="Normal" xfId="0" builtinId="0"/>
    <cellStyle name="Normal 2" xfId="1" xr:uid="{00000000-0005-0000-0000-000001000000}"/>
  </cellStyles>
  <dxfs count="2"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10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5.xml"/><Relationship Id="rId42" Type="http://schemas.openxmlformats.org/officeDocument/2006/relationships/pivotCacheDefinition" Target="pivotCache/pivotCacheDefinition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4.xml"/><Relationship Id="rId38" Type="http://schemas.openxmlformats.org/officeDocument/2006/relationships/pivotCacheDefinition" Target="pivotCache/pivotCacheDefinition9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3.xml"/><Relationship Id="rId37" Type="http://schemas.openxmlformats.org/officeDocument/2006/relationships/pivotCacheDefinition" Target="pivotCache/pivotCacheDefinition8.xml"/><Relationship Id="rId40" Type="http://schemas.openxmlformats.org/officeDocument/2006/relationships/pivotCacheDefinition" Target="pivotCache/pivotCacheDefinition1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pivotCacheDefinition" Target="pivotCache/pivotCacheDefinition6.xml"/><Relationship Id="rId43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[tagged fish_round_all.2.18.19.xlsx]Round 4a histogram!PivotTable1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'Round 4a histogram'!$B$3</c:f>
              <c:strCache>
                <c:ptCount val="1"/>
                <c:pt idx="0">
                  <c:v>Count of gravid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'Round 4a histogram'!$A$4:$A$29</c:f>
              <c:strCach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40</c:v>
                </c:pt>
                <c:pt idx="23">
                  <c:v>41</c:v>
                </c:pt>
                <c:pt idx="24">
                  <c:v>46</c:v>
                </c:pt>
              </c:strCache>
            </c:strRef>
          </c:cat>
          <c:val>
            <c:numRef>
              <c:f>'Round 4a histogram'!$B$4:$B$29</c:f>
              <c:numCache>
                <c:formatCode>General</c:formatCode>
                <c:ptCount val="25"/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E-457E-910A-850CE455FD62}"/>
            </c:ext>
          </c:extLst>
        </c:ser>
        <c:ser>
          <c:idx val="1"/>
          <c:order val="1"/>
          <c:tx>
            <c:strRef>
              <c:f>'Round 4a histogram'!$C$3</c:f>
              <c:strCache>
                <c:ptCount val="1"/>
                <c:pt idx="0">
                  <c:v>Count of non-gravid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'Round 4a histogram'!$A$4:$A$29</c:f>
              <c:strCache>
                <c:ptCount val="2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40</c:v>
                </c:pt>
                <c:pt idx="23">
                  <c:v>41</c:v>
                </c:pt>
                <c:pt idx="24">
                  <c:v>46</c:v>
                </c:pt>
              </c:strCache>
            </c:strRef>
          </c:cat>
          <c:val>
            <c:numRef>
              <c:f>'Round 4a histogram'!$C$4:$C$29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9</c:v>
                </c:pt>
                <c:pt idx="8">
                  <c:v>17</c:v>
                </c:pt>
                <c:pt idx="9">
                  <c:v>25</c:v>
                </c:pt>
                <c:pt idx="10">
                  <c:v>20</c:v>
                </c:pt>
                <c:pt idx="11">
                  <c:v>21</c:v>
                </c:pt>
                <c:pt idx="12">
                  <c:v>16</c:v>
                </c:pt>
                <c:pt idx="13">
                  <c:v>12</c:v>
                </c:pt>
                <c:pt idx="14">
                  <c:v>15</c:v>
                </c:pt>
                <c:pt idx="15">
                  <c:v>13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E-457E-910A-850CE455F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400144"/>
        <c:axId val="530404080"/>
      </c:barChart>
      <c:catAx>
        <c:axId val="5304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04080"/>
        <c:crosses val="autoZero"/>
        <c:auto val="1"/>
        <c:lblAlgn val="ctr"/>
        <c:lblOffset val="100"/>
        <c:noMultiLvlLbl val="0"/>
      </c:catAx>
      <c:valAx>
        <c:axId val="5304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0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  <a:r>
              <a:rPr lang="en-US" baseline="0"/>
              <a:t> collections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'from here over 2017 data'!$G$3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'from here over 2017 data'!$F$4:$F$24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</c:numCache>
            </c:numRef>
          </c:cat>
          <c:val>
            <c:numRef>
              <c:f>'from here over 2017 data'!$G$4:$G$24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23</c:v>
                </c:pt>
                <c:pt idx="4">
                  <c:v>30</c:v>
                </c:pt>
                <c:pt idx="5">
                  <c:v>40</c:v>
                </c:pt>
                <c:pt idx="6">
                  <c:v>38</c:v>
                </c:pt>
                <c:pt idx="7">
                  <c:v>28</c:v>
                </c:pt>
                <c:pt idx="8">
                  <c:v>27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1-4068-9518-5DBE849C04DC}"/>
            </c:ext>
          </c:extLst>
        </c:ser>
        <c:ser>
          <c:idx val="1"/>
          <c:order val="1"/>
          <c:tx>
            <c:strRef>
              <c:f>'from here over 2017 data'!$H$3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'from here over 2017 data'!$F$4:$F$24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</c:numCache>
            </c:numRef>
          </c:cat>
          <c:val>
            <c:numRef>
              <c:f>'from here over 2017 data'!$H$4:$H$24</c:f>
              <c:numCache>
                <c:formatCode>General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9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1-4068-9518-5DBE849C04DC}"/>
            </c:ext>
          </c:extLst>
        </c:ser>
        <c:ser>
          <c:idx val="2"/>
          <c:order val="2"/>
          <c:tx>
            <c:strRef>
              <c:f>'from here over 2017 data'!$I$3</c:f>
              <c:strCache>
                <c:ptCount val="1"/>
                <c:pt idx="0">
                  <c:v>Gravid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'from here over 2017 data'!$F$4:$F$24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</c:numCache>
            </c:numRef>
          </c:cat>
          <c:val>
            <c:numRef>
              <c:f>'from here over 2017 data'!$I$4:$I$24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14</c:v>
                </c:pt>
                <c:pt idx="5">
                  <c:v>27</c:v>
                </c:pt>
                <c:pt idx="6">
                  <c:v>14</c:v>
                </c:pt>
                <c:pt idx="7">
                  <c:v>34</c:v>
                </c:pt>
                <c:pt idx="8">
                  <c:v>18</c:v>
                </c:pt>
                <c:pt idx="9">
                  <c:v>14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A1-4068-9518-5DBE849C0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725552"/>
        <c:axId val="474725880"/>
      </c:barChart>
      <c:catAx>
        <c:axId val="4747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5880"/>
        <c:crosses val="autoZero"/>
        <c:auto val="1"/>
        <c:lblAlgn val="ctr"/>
        <c:lblOffset val="100"/>
        <c:noMultiLvlLbl val="0"/>
      </c:catAx>
      <c:valAx>
        <c:axId val="4747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All Collections Rd.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'collections 7-28'!$M$3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'collections 7-28'!$L$4:$L$26</c:f>
              <c:numCache>
                <c:formatCode>General</c:formatCode>
                <c:ptCount val="2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43</c:v>
                </c:pt>
              </c:numCache>
            </c:numRef>
          </c:cat>
          <c:val>
            <c:numRef>
              <c:f>'collections 7-28'!$M$4:$M$26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16</c:v>
                </c:pt>
                <c:pt idx="7">
                  <c:v>12</c:v>
                </c:pt>
                <c:pt idx="8">
                  <c:v>12</c:v>
                </c:pt>
                <c:pt idx="9">
                  <c:v>8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5-44A0-8C71-8A4CD59C1725}"/>
            </c:ext>
          </c:extLst>
        </c:ser>
        <c:ser>
          <c:idx val="1"/>
          <c:order val="1"/>
          <c:tx>
            <c:strRef>
              <c:f>'collections 7-28'!$N$3</c:f>
              <c:strCache>
                <c:ptCount val="1"/>
                <c:pt idx="0">
                  <c:v>fem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'collections 7-28'!$L$4:$L$26</c:f>
              <c:numCache>
                <c:formatCode>General</c:formatCode>
                <c:ptCount val="2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43</c:v>
                </c:pt>
              </c:numCache>
            </c:numRef>
          </c:cat>
          <c:val>
            <c:numRef>
              <c:f>'collections 7-28'!$N$4:$N$22</c:f>
              <c:numCache>
                <c:formatCode>General</c:formatCode>
                <c:ptCount val="19"/>
                <c:pt idx="0">
                  <c:v>17</c:v>
                </c:pt>
                <c:pt idx="1">
                  <c:v>18</c:v>
                </c:pt>
                <c:pt idx="2">
                  <c:v>31</c:v>
                </c:pt>
                <c:pt idx="3">
                  <c:v>42</c:v>
                </c:pt>
                <c:pt idx="4">
                  <c:v>36</c:v>
                </c:pt>
                <c:pt idx="5">
                  <c:v>30</c:v>
                </c:pt>
                <c:pt idx="6">
                  <c:v>27</c:v>
                </c:pt>
                <c:pt idx="7">
                  <c:v>19</c:v>
                </c:pt>
                <c:pt idx="8">
                  <c:v>10</c:v>
                </c:pt>
                <c:pt idx="9">
                  <c:v>28</c:v>
                </c:pt>
                <c:pt idx="10">
                  <c:v>20</c:v>
                </c:pt>
                <c:pt idx="11">
                  <c:v>15</c:v>
                </c:pt>
                <c:pt idx="12">
                  <c:v>11</c:v>
                </c:pt>
                <c:pt idx="13">
                  <c:v>3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5-44A0-8C71-8A4CD59C1725}"/>
            </c:ext>
          </c:extLst>
        </c:ser>
        <c:ser>
          <c:idx val="2"/>
          <c:order val="2"/>
          <c:tx>
            <c:strRef>
              <c:f>'collections 7-28'!$O$3</c:f>
              <c:strCache>
                <c:ptCount val="1"/>
                <c:pt idx="0">
                  <c:v>grav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'collections 7-28'!$L$4:$L$26</c:f>
              <c:numCache>
                <c:formatCode>General</c:formatCode>
                <c:ptCount val="2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43</c:v>
                </c:pt>
              </c:numCache>
            </c:numRef>
          </c:cat>
          <c:val>
            <c:numRef>
              <c:f>'collections 7-28'!$O$4:$O$22</c:f>
              <c:numCache>
                <c:formatCode>General</c:formatCode>
                <c:ptCount val="19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12</c:v>
                </c:pt>
                <c:pt idx="7">
                  <c:v>21</c:v>
                </c:pt>
                <c:pt idx="8">
                  <c:v>24</c:v>
                </c:pt>
                <c:pt idx="9">
                  <c:v>24</c:v>
                </c:pt>
                <c:pt idx="10">
                  <c:v>30</c:v>
                </c:pt>
                <c:pt idx="11">
                  <c:v>24</c:v>
                </c:pt>
                <c:pt idx="12">
                  <c:v>14</c:v>
                </c:pt>
                <c:pt idx="13">
                  <c:v>14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5-44A0-8C71-8A4CD59C1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910248"/>
        <c:axId val="428910576"/>
      </c:barChart>
      <c:catAx>
        <c:axId val="42891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10576"/>
        <c:crosses val="autoZero"/>
        <c:auto val="1"/>
        <c:lblAlgn val="ctr"/>
        <c:lblOffset val="100"/>
        <c:noMultiLvlLbl val="0"/>
      </c:catAx>
      <c:valAx>
        <c:axId val="4289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1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  <a:r>
              <a:rPr lang="en-US" baseline="0"/>
              <a:t> collections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7AB-483E-ACCD-B37CA03D53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7AB-483E-ACCD-B37CA03D530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7AB-483E-ACCD-B37CA03D5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725552"/>
        <c:axId val="474725880"/>
      </c:barChart>
      <c:catAx>
        <c:axId val="4747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5880"/>
        <c:crosses val="autoZero"/>
        <c:auto val="1"/>
        <c:lblAlgn val="ctr"/>
        <c:lblOffset val="100"/>
        <c:noMultiLvlLbl val="0"/>
      </c:catAx>
      <c:valAx>
        <c:axId val="4747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  <a:r>
              <a:rPr lang="en-US" baseline="0"/>
              <a:t> collections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'pivot and histogram 2'!$F$6:$F$31</c:f>
              <c:numCache>
                <c:formatCode>General</c:formatCode>
                <c:ptCount val="2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</c:numCache>
            </c:numRef>
          </c:cat>
          <c:val>
            <c:numRef>
              <c:f>'pivot and histogram 2'!$G$6:$G$31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6</c:v>
                </c:pt>
                <c:pt idx="3">
                  <c:v>3</c:v>
                </c:pt>
                <c:pt idx="4">
                  <c:v>11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9</c:v>
                </c:pt>
                <c:pt idx="9">
                  <c:v>11</c:v>
                </c:pt>
                <c:pt idx="10">
                  <c:v>2</c:v>
                </c:pt>
                <c:pt idx="11">
                  <c:v>16</c:v>
                </c:pt>
                <c:pt idx="12">
                  <c:v>12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7-4088-8618-119D8C5FFB72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'pivot and histogram 2'!$F$6:$F$31</c:f>
              <c:numCache>
                <c:formatCode>General</c:formatCode>
                <c:ptCount val="2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</c:numCache>
            </c:numRef>
          </c:cat>
          <c:val>
            <c:numRef>
              <c:f>'pivot and histogram 2'!$H$6:$H$31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37-4088-8618-119D8C5FFB72}"/>
            </c:ext>
          </c:extLst>
        </c:ser>
        <c:ser>
          <c:idx val="2"/>
          <c:order val="2"/>
          <c:tx>
            <c:v>Gravid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'pivot and histogram 2'!$F$6:$F$31</c:f>
              <c:numCache>
                <c:formatCode>General</c:formatCode>
                <c:ptCount val="2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</c:numCache>
            </c:numRef>
          </c:cat>
          <c:val>
            <c:numRef>
              <c:f>'pivot and histogram 2'!$I$6:$I$31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37-4088-8618-119D8C5FF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725552"/>
        <c:axId val="474725880"/>
      </c:barChart>
      <c:catAx>
        <c:axId val="4747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5880"/>
        <c:crosses val="autoZero"/>
        <c:auto val="1"/>
        <c:lblAlgn val="ctr"/>
        <c:lblOffset val="100"/>
        <c:noMultiLvlLbl val="0"/>
      </c:catAx>
      <c:valAx>
        <c:axId val="4747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  <a:r>
              <a:rPr lang="en-US" baseline="0"/>
              <a:t> collections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Gravid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'Collections 3 (8_14_17)'!$J$7:$J$23</c:f>
              <c:numCache>
                <c:formatCode>General</c:formatCode>
                <c:ptCount val="1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</c:numCache>
            </c:numRef>
          </c:cat>
          <c:val>
            <c:numRef>
              <c:f>'Collections 3 (8_14_17)'!$M$7:$M$23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15</c:v>
                </c:pt>
                <c:pt idx="9">
                  <c:v>11</c:v>
                </c:pt>
                <c:pt idx="10">
                  <c:v>16</c:v>
                </c:pt>
                <c:pt idx="11">
                  <c:v>4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7-4476-A570-1073ABB4F579}"/>
            </c:ext>
          </c:extLst>
        </c:ser>
        <c:ser>
          <c:idx val="3"/>
          <c:order val="1"/>
          <c:tx>
            <c:v>Female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'Collections 3 (8_14_17)'!$J$7:$J$23</c:f>
              <c:numCache>
                <c:formatCode>General</c:formatCode>
                <c:ptCount val="1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</c:numCache>
            </c:numRef>
          </c:cat>
          <c:val>
            <c:numRef>
              <c:f>'Collections 3 (8_14_17)'!$L$7:$L$23</c:f>
              <c:numCache>
                <c:formatCode>General</c:formatCode>
                <c:ptCount val="17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  <c:pt idx="5">
                  <c:v>19</c:v>
                </c:pt>
                <c:pt idx="6">
                  <c:v>16</c:v>
                </c:pt>
                <c:pt idx="7">
                  <c:v>7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10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F7-4476-A570-1073ABB4F579}"/>
            </c:ext>
          </c:extLst>
        </c:ser>
        <c:ser>
          <c:idx val="0"/>
          <c:order val="2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'Collections 3 (8_14_17)'!$K$7:$K$23</c:f>
              <c:numCache>
                <c:formatCode>General</c:formatCode>
                <c:ptCount val="17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16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 formatCode="0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F7-4476-A570-1073ABB4F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725552"/>
        <c:axId val="474725880"/>
      </c:barChart>
      <c:catAx>
        <c:axId val="4747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5880"/>
        <c:crosses val="autoZero"/>
        <c:auto val="1"/>
        <c:lblAlgn val="ctr"/>
        <c:lblOffset val="100"/>
        <c:noMultiLvlLbl val="0"/>
      </c:catAx>
      <c:valAx>
        <c:axId val="4747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'Collections 3 (8_15_17)'!$I$6:$I$23</c:f>
              <c:numCache>
                <c:formatCode>General</c:formatCode>
                <c:ptCount val="1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37</c:v>
                </c:pt>
                <c:pt idx="17">
                  <c:v>42</c:v>
                </c:pt>
              </c:numCache>
            </c:numRef>
          </c:cat>
          <c:val>
            <c:numRef>
              <c:f>'Collections 3 (8_15_17)'!$J$6:$J$23</c:f>
              <c:numCache>
                <c:formatCode>General</c:formatCode>
                <c:ptCount val="18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11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0-40E1-9CD6-54B6376EF6D8}"/>
            </c:ext>
          </c:extLst>
        </c:ser>
        <c:ser>
          <c:idx val="2"/>
          <c:order val="1"/>
          <c:tx>
            <c:v>female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'Collections 3 (8_15_17)'!$I$6:$I$23</c:f>
              <c:numCache>
                <c:formatCode>General</c:formatCode>
                <c:ptCount val="1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37</c:v>
                </c:pt>
                <c:pt idx="17">
                  <c:v>42</c:v>
                </c:pt>
              </c:numCache>
            </c:numRef>
          </c:cat>
          <c:val>
            <c:numRef>
              <c:f>'Collections 3 (8_15_17)'!$K$6:$K$23</c:f>
              <c:numCache>
                <c:formatCode>General</c:formatCode>
                <c:ptCount val="18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2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0-40E1-9CD6-54B6376EF6D8}"/>
            </c:ext>
          </c:extLst>
        </c:ser>
        <c:ser>
          <c:idx val="3"/>
          <c:order val="2"/>
          <c:tx>
            <c:v>gravid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'Collections 3 (8_15_17)'!$I$6:$I$23</c:f>
              <c:numCache>
                <c:formatCode>General</c:formatCode>
                <c:ptCount val="1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37</c:v>
                </c:pt>
                <c:pt idx="17">
                  <c:v>42</c:v>
                </c:pt>
              </c:numCache>
            </c:numRef>
          </c:cat>
          <c:val>
            <c:numRef>
              <c:f>'Collections 3 (8_15_17)'!$L$6:$L$23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13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20-40E1-9CD6-54B6376EF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584592"/>
        <c:axId val="412582296"/>
      </c:barChart>
      <c:catAx>
        <c:axId val="4125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82296"/>
        <c:crosses val="autoZero"/>
        <c:auto val="1"/>
        <c:lblAlgn val="ctr"/>
        <c:lblOffset val="100"/>
        <c:noMultiLvlLbl val="0"/>
      </c:catAx>
      <c:valAx>
        <c:axId val="4125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[tagged fish_round_all.2.18.19.xlsx]Round 4b histogram!PivotTable3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'Round 4b histogram'!$B$3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'Round 4b histogram'!$A$4:$A$24</c:f>
              <c:strCache>
                <c:ptCount val="2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</c:strCache>
            </c:strRef>
          </c:cat>
          <c:val>
            <c:numRef>
              <c:f>'Round 4b histogram'!$B$4:$B$24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9</c:v>
                </c:pt>
                <c:pt idx="3">
                  <c:v>14</c:v>
                </c:pt>
                <c:pt idx="4">
                  <c:v>15</c:v>
                </c:pt>
                <c:pt idx="5">
                  <c:v>26</c:v>
                </c:pt>
                <c:pt idx="6">
                  <c:v>23</c:v>
                </c:pt>
                <c:pt idx="7">
                  <c:v>14</c:v>
                </c:pt>
                <c:pt idx="8">
                  <c:v>24</c:v>
                </c:pt>
                <c:pt idx="9">
                  <c:v>13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2-48AA-871E-F520CBEDE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947008"/>
        <c:axId val="577952584"/>
      </c:barChart>
      <c:catAx>
        <c:axId val="5779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52584"/>
        <c:crosses val="autoZero"/>
        <c:auto val="1"/>
        <c:lblAlgn val="ctr"/>
        <c:lblOffset val="100"/>
        <c:noMultiLvlLbl val="0"/>
      </c:catAx>
      <c:valAx>
        <c:axId val="57795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4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'Round 4b histogram'!$B$28</c:f>
              <c:strCache>
                <c:ptCount val="1"/>
                <c:pt idx="0">
                  <c:v>Count of non-gravid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'Round 4b histogram'!$A$29:$A$48</c:f>
              <c:numCache>
                <c:formatCode>General</c:formatCode>
                <c:ptCount val="2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</c:numCache>
            </c:numRef>
          </c:cat>
          <c:val>
            <c:numRef>
              <c:f>'Round 4b histogram'!$B$29:$B$48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9</c:v>
                </c:pt>
                <c:pt idx="3">
                  <c:v>14</c:v>
                </c:pt>
                <c:pt idx="4">
                  <c:v>15</c:v>
                </c:pt>
                <c:pt idx="5">
                  <c:v>26</c:v>
                </c:pt>
                <c:pt idx="6">
                  <c:v>23</c:v>
                </c:pt>
                <c:pt idx="7">
                  <c:v>14</c:v>
                </c:pt>
                <c:pt idx="8">
                  <c:v>24</c:v>
                </c:pt>
                <c:pt idx="9">
                  <c:v>13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3-40A9-B359-B96500A08EC5}"/>
            </c:ext>
          </c:extLst>
        </c:ser>
        <c:ser>
          <c:idx val="1"/>
          <c:order val="1"/>
          <c:tx>
            <c:strRef>
              <c:f>'Round 4b histogram'!$C$28</c:f>
              <c:strCache>
                <c:ptCount val="1"/>
                <c:pt idx="0">
                  <c:v>Count of gravid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'Round 4b histogram'!$A$29:$A$48</c:f>
              <c:numCache>
                <c:formatCode>General</c:formatCode>
                <c:ptCount val="2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</c:numCache>
            </c:numRef>
          </c:cat>
          <c:val>
            <c:numRef>
              <c:f>'Round 4b histogram'!$C$29:$C$48</c:f>
              <c:numCache>
                <c:formatCode>General</c:formatCode>
                <c:ptCount val="20"/>
                <c:pt idx="0">
                  <c:v>6</c:v>
                </c:pt>
                <c:pt idx="1">
                  <c:v>1</c:v>
                </c:pt>
                <c:pt idx="2">
                  <c:v>9</c:v>
                </c:pt>
                <c:pt idx="3">
                  <c:v>19</c:v>
                </c:pt>
                <c:pt idx="4">
                  <c:v>25</c:v>
                </c:pt>
                <c:pt idx="5">
                  <c:v>27</c:v>
                </c:pt>
                <c:pt idx="6">
                  <c:v>31</c:v>
                </c:pt>
                <c:pt idx="7">
                  <c:v>10</c:v>
                </c:pt>
                <c:pt idx="8">
                  <c:v>14</c:v>
                </c:pt>
                <c:pt idx="9">
                  <c:v>12</c:v>
                </c:pt>
                <c:pt idx="10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3-40A9-B359-B96500A08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265624"/>
        <c:axId val="590265952"/>
      </c:barChart>
      <c:catAx>
        <c:axId val="59026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65952"/>
        <c:crosses val="autoZero"/>
        <c:auto val="1"/>
        <c:lblAlgn val="ctr"/>
        <c:lblOffset val="100"/>
        <c:noMultiLvlLbl val="0"/>
      </c:catAx>
      <c:valAx>
        <c:axId val="5902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6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[tagged fish_round_all.2.18.19.xlsx]Round 5 pivot table and hist!PivotTable1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'Round 5 pivot table and hist'!$B$3</c:f>
              <c:strCache>
                <c:ptCount val="1"/>
                <c:pt idx="0">
                  <c:v>Count of gravid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'Round 5 pivot table and hist'!$A$4:$A$23</c:f>
              <c:strCache>
                <c:ptCount val="1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37</c:v>
                </c:pt>
                <c:pt idx="17">
                  <c:v>38</c:v>
                </c:pt>
                <c:pt idx="18">
                  <c:v>(blank)</c:v>
                </c:pt>
              </c:strCache>
            </c:strRef>
          </c:cat>
          <c:val>
            <c:numRef>
              <c:f>'Round 5 pivot table and hist'!$B$4:$B$23</c:f>
              <c:numCache>
                <c:formatCode>General</c:formatCode>
                <c:ptCount val="19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10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9-4E90-9D1A-A839CD839ACE}"/>
            </c:ext>
          </c:extLst>
        </c:ser>
        <c:ser>
          <c:idx val="1"/>
          <c:order val="1"/>
          <c:tx>
            <c:strRef>
              <c:f>'Round 5 pivot table and hist'!$C$3</c:f>
              <c:strCache>
                <c:ptCount val="1"/>
                <c:pt idx="0">
                  <c:v>Count of non-gravid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'Round 5 pivot table and hist'!$A$4:$A$23</c:f>
              <c:strCache>
                <c:ptCount val="1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37</c:v>
                </c:pt>
                <c:pt idx="17">
                  <c:v>38</c:v>
                </c:pt>
                <c:pt idx="18">
                  <c:v>(blank)</c:v>
                </c:pt>
              </c:strCache>
            </c:strRef>
          </c:cat>
          <c:val>
            <c:numRef>
              <c:f>'Round 5 pivot table and hist'!$C$4:$C$23</c:f>
              <c:numCache>
                <c:formatCode>General</c:formatCode>
                <c:ptCount val="19"/>
                <c:pt idx="0">
                  <c:v>1</c:v>
                </c:pt>
                <c:pt idx="1">
                  <c:v>8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17</c:v>
                </c:pt>
                <c:pt idx="10">
                  <c:v>14</c:v>
                </c:pt>
                <c:pt idx="11">
                  <c:v>11</c:v>
                </c:pt>
                <c:pt idx="12">
                  <c:v>10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9-4E90-9D1A-A839CD839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641224"/>
        <c:axId val="403641552"/>
      </c:barChart>
      <c:catAx>
        <c:axId val="40364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41552"/>
        <c:crosses val="autoZero"/>
        <c:auto val="1"/>
        <c:lblAlgn val="ctr"/>
        <c:lblOffset val="100"/>
        <c:noMultiLvlLbl val="0"/>
      </c:catAx>
      <c:valAx>
        <c:axId val="4036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4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[tagged fish_round_all.2.18.19.xlsx]Round 5b pivot table and hist!PivotTable1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'Round 5b pivot table and hist'!$B$3</c:f>
              <c:strCache>
                <c:ptCount val="1"/>
                <c:pt idx="0">
                  <c:v>Count of gravid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'Round 5b pivot table and hist'!$A$4:$A$23</c:f>
              <c:strCache>
                <c:ptCount val="1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39</c:v>
                </c:pt>
                <c:pt idx="18">
                  <c:v>(blank)</c:v>
                </c:pt>
              </c:strCache>
            </c:strRef>
          </c:cat>
          <c:val>
            <c:numRef>
              <c:f>'Round 5b pivot table and hist'!$B$4:$B$23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16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11</c:v>
                </c:pt>
                <c:pt idx="12">
                  <c:v>14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8-468D-9310-6334865F2DE5}"/>
            </c:ext>
          </c:extLst>
        </c:ser>
        <c:ser>
          <c:idx val="1"/>
          <c:order val="1"/>
          <c:tx>
            <c:strRef>
              <c:f>'Round 5b pivot table and hist'!$C$3</c:f>
              <c:strCache>
                <c:ptCount val="1"/>
                <c:pt idx="0">
                  <c:v>Count of non-gravid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'Round 5b pivot table and hist'!$A$4:$A$23</c:f>
              <c:strCache>
                <c:ptCount val="1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39</c:v>
                </c:pt>
                <c:pt idx="18">
                  <c:v>(blank)</c:v>
                </c:pt>
              </c:strCache>
            </c:strRef>
          </c:cat>
          <c:val>
            <c:numRef>
              <c:f>'Round 5b pivot table and hist'!$C$4:$C$23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27</c:v>
                </c:pt>
                <c:pt idx="8">
                  <c:v>24</c:v>
                </c:pt>
                <c:pt idx="9">
                  <c:v>27</c:v>
                </c:pt>
                <c:pt idx="10">
                  <c:v>21</c:v>
                </c:pt>
                <c:pt idx="11">
                  <c:v>15</c:v>
                </c:pt>
                <c:pt idx="12">
                  <c:v>20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8-468D-9310-6334865F2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584784"/>
        <c:axId val="466589048"/>
      </c:barChart>
      <c:catAx>
        <c:axId val="46658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89048"/>
        <c:crosses val="autoZero"/>
        <c:auto val="1"/>
        <c:lblAlgn val="ctr"/>
        <c:lblOffset val="100"/>
        <c:noMultiLvlLbl val="0"/>
      </c:catAx>
      <c:valAx>
        <c:axId val="46658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to Biomass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length.biomass.curve2018.leftov!$C$1</c:f>
              <c:strCache>
                <c:ptCount val="1"/>
                <c:pt idx="0">
                  <c:v>Wet Weight(g)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length.biomass.curve2018.leftov!$B$2:$B$856</c:f>
              <c:numCache>
                <c:formatCode>General</c:formatCode>
                <c:ptCount val="855"/>
                <c:pt idx="0">
                  <c:v>2.4</c:v>
                </c:pt>
                <c:pt idx="1">
                  <c:v>26</c:v>
                </c:pt>
                <c:pt idx="2">
                  <c:v>26</c:v>
                </c:pt>
                <c:pt idx="3">
                  <c:v>33</c:v>
                </c:pt>
                <c:pt idx="4">
                  <c:v>16</c:v>
                </c:pt>
                <c:pt idx="5">
                  <c:v>17</c:v>
                </c:pt>
                <c:pt idx="6">
                  <c:v>33</c:v>
                </c:pt>
                <c:pt idx="7">
                  <c:v>30</c:v>
                </c:pt>
                <c:pt idx="8">
                  <c:v>11</c:v>
                </c:pt>
                <c:pt idx="9">
                  <c:v>12</c:v>
                </c:pt>
                <c:pt idx="10">
                  <c:v>32</c:v>
                </c:pt>
                <c:pt idx="11">
                  <c:v>13</c:v>
                </c:pt>
                <c:pt idx="12">
                  <c:v>34</c:v>
                </c:pt>
                <c:pt idx="13">
                  <c:v>29</c:v>
                </c:pt>
                <c:pt idx="14">
                  <c:v>15</c:v>
                </c:pt>
                <c:pt idx="15">
                  <c:v>28</c:v>
                </c:pt>
                <c:pt idx="16">
                  <c:v>30</c:v>
                </c:pt>
                <c:pt idx="17">
                  <c:v>28</c:v>
                </c:pt>
                <c:pt idx="18">
                  <c:v>17</c:v>
                </c:pt>
                <c:pt idx="19">
                  <c:v>11</c:v>
                </c:pt>
                <c:pt idx="20">
                  <c:v>34</c:v>
                </c:pt>
                <c:pt idx="21">
                  <c:v>34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29</c:v>
                </c:pt>
                <c:pt idx="26">
                  <c:v>26</c:v>
                </c:pt>
                <c:pt idx="27">
                  <c:v>33</c:v>
                </c:pt>
                <c:pt idx="28">
                  <c:v>13</c:v>
                </c:pt>
                <c:pt idx="29">
                  <c:v>12</c:v>
                </c:pt>
                <c:pt idx="30">
                  <c:v>26</c:v>
                </c:pt>
                <c:pt idx="31">
                  <c:v>30</c:v>
                </c:pt>
                <c:pt idx="32">
                  <c:v>31</c:v>
                </c:pt>
                <c:pt idx="33">
                  <c:v>28</c:v>
                </c:pt>
                <c:pt idx="34">
                  <c:v>28</c:v>
                </c:pt>
                <c:pt idx="35">
                  <c:v>30</c:v>
                </c:pt>
                <c:pt idx="36">
                  <c:v>18</c:v>
                </c:pt>
                <c:pt idx="37">
                  <c:v>10</c:v>
                </c:pt>
                <c:pt idx="38">
                  <c:v>32</c:v>
                </c:pt>
                <c:pt idx="39">
                  <c:v>26</c:v>
                </c:pt>
                <c:pt idx="40">
                  <c:v>29</c:v>
                </c:pt>
                <c:pt idx="41">
                  <c:v>38</c:v>
                </c:pt>
                <c:pt idx="42">
                  <c:v>38</c:v>
                </c:pt>
                <c:pt idx="43">
                  <c:v>37</c:v>
                </c:pt>
                <c:pt idx="44">
                  <c:v>30</c:v>
                </c:pt>
                <c:pt idx="45">
                  <c:v>29</c:v>
                </c:pt>
                <c:pt idx="46">
                  <c:v>31</c:v>
                </c:pt>
                <c:pt idx="47">
                  <c:v>26</c:v>
                </c:pt>
                <c:pt idx="48">
                  <c:v>28</c:v>
                </c:pt>
                <c:pt idx="49">
                  <c:v>37</c:v>
                </c:pt>
                <c:pt idx="50">
                  <c:v>30</c:v>
                </c:pt>
                <c:pt idx="51">
                  <c:v>28</c:v>
                </c:pt>
                <c:pt idx="52">
                  <c:v>34</c:v>
                </c:pt>
                <c:pt idx="53">
                  <c:v>10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26</c:v>
                </c:pt>
                <c:pt idx="58">
                  <c:v>32</c:v>
                </c:pt>
                <c:pt idx="59">
                  <c:v>34</c:v>
                </c:pt>
                <c:pt idx="60">
                  <c:v>32</c:v>
                </c:pt>
                <c:pt idx="61">
                  <c:v>34</c:v>
                </c:pt>
                <c:pt idx="62">
                  <c:v>35</c:v>
                </c:pt>
                <c:pt idx="63">
                  <c:v>28</c:v>
                </c:pt>
                <c:pt idx="64">
                  <c:v>29</c:v>
                </c:pt>
                <c:pt idx="65">
                  <c:v>27</c:v>
                </c:pt>
                <c:pt idx="66">
                  <c:v>31</c:v>
                </c:pt>
                <c:pt idx="67">
                  <c:v>10</c:v>
                </c:pt>
                <c:pt idx="68">
                  <c:v>28</c:v>
                </c:pt>
                <c:pt idx="69">
                  <c:v>36</c:v>
                </c:pt>
                <c:pt idx="70">
                  <c:v>26</c:v>
                </c:pt>
                <c:pt idx="71">
                  <c:v>29</c:v>
                </c:pt>
                <c:pt idx="72">
                  <c:v>31</c:v>
                </c:pt>
                <c:pt idx="73">
                  <c:v>31</c:v>
                </c:pt>
                <c:pt idx="74">
                  <c:v>28</c:v>
                </c:pt>
                <c:pt idx="75">
                  <c:v>29</c:v>
                </c:pt>
                <c:pt idx="76">
                  <c:v>26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35</c:v>
                </c:pt>
                <c:pt idx="81">
                  <c:v>14</c:v>
                </c:pt>
                <c:pt idx="82">
                  <c:v>26</c:v>
                </c:pt>
                <c:pt idx="83">
                  <c:v>36</c:v>
                </c:pt>
                <c:pt idx="84">
                  <c:v>37</c:v>
                </c:pt>
                <c:pt idx="85">
                  <c:v>35</c:v>
                </c:pt>
                <c:pt idx="86">
                  <c:v>30</c:v>
                </c:pt>
                <c:pt idx="87">
                  <c:v>28</c:v>
                </c:pt>
                <c:pt idx="88">
                  <c:v>31</c:v>
                </c:pt>
                <c:pt idx="89">
                  <c:v>31</c:v>
                </c:pt>
                <c:pt idx="90">
                  <c:v>28</c:v>
                </c:pt>
                <c:pt idx="91">
                  <c:v>34</c:v>
                </c:pt>
                <c:pt idx="92">
                  <c:v>31</c:v>
                </c:pt>
                <c:pt idx="93">
                  <c:v>27</c:v>
                </c:pt>
                <c:pt idx="94">
                  <c:v>26</c:v>
                </c:pt>
                <c:pt idx="95">
                  <c:v>27</c:v>
                </c:pt>
                <c:pt idx="96">
                  <c:v>30</c:v>
                </c:pt>
                <c:pt idx="97">
                  <c:v>26</c:v>
                </c:pt>
                <c:pt idx="98">
                  <c:v>29</c:v>
                </c:pt>
                <c:pt idx="99">
                  <c:v>26</c:v>
                </c:pt>
                <c:pt idx="100">
                  <c:v>34</c:v>
                </c:pt>
                <c:pt idx="101">
                  <c:v>34</c:v>
                </c:pt>
                <c:pt idx="102">
                  <c:v>27</c:v>
                </c:pt>
                <c:pt idx="103">
                  <c:v>26</c:v>
                </c:pt>
                <c:pt idx="104">
                  <c:v>32</c:v>
                </c:pt>
                <c:pt idx="105">
                  <c:v>28</c:v>
                </c:pt>
                <c:pt idx="106">
                  <c:v>31</c:v>
                </c:pt>
                <c:pt idx="107">
                  <c:v>36</c:v>
                </c:pt>
                <c:pt idx="108">
                  <c:v>41</c:v>
                </c:pt>
                <c:pt idx="109">
                  <c:v>33</c:v>
                </c:pt>
                <c:pt idx="110">
                  <c:v>30</c:v>
                </c:pt>
                <c:pt idx="111">
                  <c:v>28</c:v>
                </c:pt>
                <c:pt idx="112">
                  <c:v>19</c:v>
                </c:pt>
                <c:pt idx="113">
                  <c:v>30</c:v>
                </c:pt>
                <c:pt idx="114">
                  <c:v>28</c:v>
                </c:pt>
                <c:pt idx="115">
                  <c:v>26</c:v>
                </c:pt>
                <c:pt idx="116">
                  <c:v>33</c:v>
                </c:pt>
                <c:pt idx="117">
                  <c:v>28</c:v>
                </c:pt>
                <c:pt idx="118">
                  <c:v>31</c:v>
                </c:pt>
                <c:pt idx="119">
                  <c:v>30</c:v>
                </c:pt>
                <c:pt idx="120">
                  <c:v>36</c:v>
                </c:pt>
                <c:pt idx="121">
                  <c:v>40</c:v>
                </c:pt>
                <c:pt idx="122">
                  <c:v>36</c:v>
                </c:pt>
                <c:pt idx="123">
                  <c:v>27</c:v>
                </c:pt>
                <c:pt idx="124">
                  <c:v>28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29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29</c:v>
                </c:pt>
                <c:pt idx="133">
                  <c:v>31</c:v>
                </c:pt>
                <c:pt idx="134">
                  <c:v>32</c:v>
                </c:pt>
                <c:pt idx="135">
                  <c:v>32</c:v>
                </c:pt>
                <c:pt idx="136">
                  <c:v>10</c:v>
                </c:pt>
                <c:pt idx="137">
                  <c:v>11</c:v>
                </c:pt>
                <c:pt idx="138">
                  <c:v>31</c:v>
                </c:pt>
                <c:pt idx="139">
                  <c:v>27</c:v>
                </c:pt>
                <c:pt idx="140">
                  <c:v>32</c:v>
                </c:pt>
                <c:pt idx="141">
                  <c:v>29</c:v>
                </c:pt>
                <c:pt idx="142">
                  <c:v>32</c:v>
                </c:pt>
                <c:pt idx="143">
                  <c:v>29</c:v>
                </c:pt>
                <c:pt idx="144">
                  <c:v>30</c:v>
                </c:pt>
                <c:pt idx="145">
                  <c:v>34</c:v>
                </c:pt>
                <c:pt idx="146">
                  <c:v>21</c:v>
                </c:pt>
                <c:pt idx="147">
                  <c:v>27</c:v>
                </c:pt>
                <c:pt idx="148">
                  <c:v>28</c:v>
                </c:pt>
                <c:pt idx="149">
                  <c:v>36</c:v>
                </c:pt>
                <c:pt idx="150">
                  <c:v>31</c:v>
                </c:pt>
                <c:pt idx="151">
                  <c:v>35</c:v>
                </c:pt>
                <c:pt idx="152">
                  <c:v>31</c:v>
                </c:pt>
                <c:pt idx="153">
                  <c:v>26</c:v>
                </c:pt>
                <c:pt idx="154">
                  <c:v>29</c:v>
                </c:pt>
                <c:pt idx="155">
                  <c:v>30</c:v>
                </c:pt>
                <c:pt idx="156">
                  <c:v>32</c:v>
                </c:pt>
                <c:pt idx="157">
                  <c:v>27</c:v>
                </c:pt>
                <c:pt idx="158">
                  <c:v>29</c:v>
                </c:pt>
                <c:pt idx="159">
                  <c:v>26</c:v>
                </c:pt>
                <c:pt idx="160">
                  <c:v>36</c:v>
                </c:pt>
                <c:pt idx="161">
                  <c:v>35</c:v>
                </c:pt>
                <c:pt idx="162">
                  <c:v>34</c:v>
                </c:pt>
                <c:pt idx="163">
                  <c:v>31</c:v>
                </c:pt>
                <c:pt idx="164">
                  <c:v>23</c:v>
                </c:pt>
                <c:pt idx="165">
                  <c:v>29</c:v>
                </c:pt>
                <c:pt idx="166">
                  <c:v>29</c:v>
                </c:pt>
                <c:pt idx="167">
                  <c:v>27</c:v>
                </c:pt>
                <c:pt idx="168">
                  <c:v>31</c:v>
                </c:pt>
                <c:pt idx="169">
                  <c:v>26</c:v>
                </c:pt>
                <c:pt idx="170">
                  <c:v>33</c:v>
                </c:pt>
                <c:pt idx="171">
                  <c:v>32</c:v>
                </c:pt>
                <c:pt idx="172">
                  <c:v>31</c:v>
                </c:pt>
                <c:pt idx="173">
                  <c:v>31</c:v>
                </c:pt>
                <c:pt idx="174">
                  <c:v>28</c:v>
                </c:pt>
                <c:pt idx="175">
                  <c:v>35</c:v>
                </c:pt>
                <c:pt idx="176">
                  <c:v>31</c:v>
                </c:pt>
                <c:pt idx="177">
                  <c:v>32</c:v>
                </c:pt>
                <c:pt idx="178">
                  <c:v>20</c:v>
                </c:pt>
                <c:pt idx="179">
                  <c:v>29</c:v>
                </c:pt>
                <c:pt idx="180">
                  <c:v>26</c:v>
                </c:pt>
                <c:pt idx="181">
                  <c:v>26</c:v>
                </c:pt>
                <c:pt idx="182">
                  <c:v>36</c:v>
                </c:pt>
                <c:pt idx="183">
                  <c:v>36</c:v>
                </c:pt>
                <c:pt idx="184">
                  <c:v>34</c:v>
                </c:pt>
                <c:pt idx="185">
                  <c:v>29</c:v>
                </c:pt>
                <c:pt idx="186">
                  <c:v>31</c:v>
                </c:pt>
                <c:pt idx="187">
                  <c:v>28</c:v>
                </c:pt>
                <c:pt idx="188">
                  <c:v>25</c:v>
                </c:pt>
                <c:pt idx="189">
                  <c:v>21</c:v>
                </c:pt>
                <c:pt idx="190">
                  <c:v>21</c:v>
                </c:pt>
                <c:pt idx="191">
                  <c:v>35</c:v>
                </c:pt>
                <c:pt idx="192">
                  <c:v>34</c:v>
                </c:pt>
                <c:pt idx="193">
                  <c:v>31</c:v>
                </c:pt>
                <c:pt idx="194">
                  <c:v>30</c:v>
                </c:pt>
                <c:pt idx="195">
                  <c:v>28</c:v>
                </c:pt>
                <c:pt idx="196">
                  <c:v>32</c:v>
                </c:pt>
                <c:pt idx="197">
                  <c:v>21</c:v>
                </c:pt>
                <c:pt idx="198">
                  <c:v>34</c:v>
                </c:pt>
                <c:pt idx="199">
                  <c:v>35</c:v>
                </c:pt>
                <c:pt idx="200">
                  <c:v>25</c:v>
                </c:pt>
                <c:pt idx="201">
                  <c:v>29</c:v>
                </c:pt>
                <c:pt idx="202">
                  <c:v>39</c:v>
                </c:pt>
                <c:pt idx="203">
                  <c:v>36</c:v>
                </c:pt>
                <c:pt idx="204">
                  <c:v>29</c:v>
                </c:pt>
                <c:pt idx="205">
                  <c:v>11</c:v>
                </c:pt>
                <c:pt idx="206">
                  <c:v>23</c:v>
                </c:pt>
                <c:pt idx="207">
                  <c:v>20</c:v>
                </c:pt>
                <c:pt idx="208">
                  <c:v>31</c:v>
                </c:pt>
                <c:pt idx="209">
                  <c:v>28</c:v>
                </c:pt>
                <c:pt idx="210">
                  <c:v>30</c:v>
                </c:pt>
                <c:pt idx="211">
                  <c:v>35</c:v>
                </c:pt>
                <c:pt idx="212">
                  <c:v>21</c:v>
                </c:pt>
                <c:pt idx="213">
                  <c:v>20</c:v>
                </c:pt>
                <c:pt idx="214">
                  <c:v>31</c:v>
                </c:pt>
                <c:pt idx="215">
                  <c:v>30</c:v>
                </c:pt>
                <c:pt idx="216">
                  <c:v>31</c:v>
                </c:pt>
                <c:pt idx="217">
                  <c:v>26</c:v>
                </c:pt>
                <c:pt idx="218">
                  <c:v>31</c:v>
                </c:pt>
                <c:pt idx="219">
                  <c:v>31</c:v>
                </c:pt>
                <c:pt idx="220">
                  <c:v>17</c:v>
                </c:pt>
                <c:pt idx="221">
                  <c:v>35</c:v>
                </c:pt>
                <c:pt idx="222">
                  <c:v>33</c:v>
                </c:pt>
                <c:pt idx="223">
                  <c:v>30</c:v>
                </c:pt>
                <c:pt idx="224">
                  <c:v>31</c:v>
                </c:pt>
                <c:pt idx="225">
                  <c:v>28</c:v>
                </c:pt>
                <c:pt idx="226">
                  <c:v>34</c:v>
                </c:pt>
                <c:pt idx="227">
                  <c:v>30</c:v>
                </c:pt>
                <c:pt idx="228">
                  <c:v>30</c:v>
                </c:pt>
                <c:pt idx="229">
                  <c:v>26</c:v>
                </c:pt>
                <c:pt idx="230">
                  <c:v>20</c:v>
                </c:pt>
                <c:pt idx="231">
                  <c:v>28</c:v>
                </c:pt>
                <c:pt idx="232">
                  <c:v>29</c:v>
                </c:pt>
                <c:pt idx="233">
                  <c:v>30</c:v>
                </c:pt>
                <c:pt idx="234">
                  <c:v>31</c:v>
                </c:pt>
                <c:pt idx="235">
                  <c:v>30</c:v>
                </c:pt>
                <c:pt idx="236">
                  <c:v>26</c:v>
                </c:pt>
                <c:pt idx="237">
                  <c:v>29</c:v>
                </c:pt>
                <c:pt idx="238">
                  <c:v>29</c:v>
                </c:pt>
                <c:pt idx="239">
                  <c:v>31</c:v>
                </c:pt>
                <c:pt idx="240">
                  <c:v>34</c:v>
                </c:pt>
                <c:pt idx="241">
                  <c:v>27</c:v>
                </c:pt>
                <c:pt idx="242">
                  <c:v>34</c:v>
                </c:pt>
                <c:pt idx="243">
                  <c:v>17</c:v>
                </c:pt>
                <c:pt idx="244">
                  <c:v>25</c:v>
                </c:pt>
                <c:pt idx="245">
                  <c:v>31</c:v>
                </c:pt>
                <c:pt idx="246">
                  <c:v>31</c:v>
                </c:pt>
                <c:pt idx="247">
                  <c:v>26</c:v>
                </c:pt>
                <c:pt idx="248">
                  <c:v>28</c:v>
                </c:pt>
                <c:pt idx="249">
                  <c:v>26</c:v>
                </c:pt>
                <c:pt idx="250">
                  <c:v>29</c:v>
                </c:pt>
                <c:pt idx="251">
                  <c:v>24</c:v>
                </c:pt>
                <c:pt idx="252">
                  <c:v>31</c:v>
                </c:pt>
                <c:pt idx="253">
                  <c:v>32</c:v>
                </c:pt>
                <c:pt idx="254">
                  <c:v>30</c:v>
                </c:pt>
                <c:pt idx="255">
                  <c:v>29</c:v>
                </c:pt>
                <c:pt idx="256">
                  <c:v>28</c:v>
                </c:pt>
                <c:pt idx="257">
                  <c:v>30</c:v>
                </c:pt>
                <c:pt idx="258">
                  <c:v>33</c:v>
                </c:pt>
                <c:pt idx="259">
                  <c:v>25</c:v>
                </c:pt>
                <c:pt idx="260">
                  <c:v>30</c:v>
                </c:pt>
                <c:pt idx="261">
                  <c:v>26</c:v>
                </c:pt>
                <c:pt idx="262">
                  <c:v>31</c:v>
                </c:pt>
                <c:pt idx="263">
                  <c:v>30</c:v>
                </c:pt>
                <c:pt idx="264">
                  <c:v>31</c:v>
                </c:pt>
                <c:pt idx="265">
                  <c:v>34</c:v>
                </c:pt>
                <c:pt idx="266">
                  <c:v>29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34</c:v>
                </c:pt>
                <c:pt idx="271">
                  <c:v>31</c:v>
                </c:pt>
                <c:pt idx="272">
                  <c:v>31</c:v>
                </c:pt>
                <c:pt idx="273">
                  <c:v>32</c:v>
                </c:pt>
                <c:pt idx="274">
                  <c:v>30</c:v>
                </c:pt>
                <c:pt idx="275">
                  <c:v>31</c:v>
                </c:pt>
                <c:pt idx="276">
                  <c:v>27</c:v>
                </c:pt>
                <c:pt idx="277">
                  <c:v>31</c:v>
                </c:pt>
                <c:pt idx="278">
                  <c:v>32</c:v>
                </c:pt>
                <c:pt idx="279">
                  <c:v>31</c:v>
                </c:pt>
                <c:pt idx="280">
                  <c:v>31</c:v>
                </c:pt>
                <c:pt idx="281">
                  <c:v>33</c:v>
                </c:pt>
                <c:pt idx="282">
                  <c:v>32</c:v>
                </c:pt>
                <c:pt idx="283">
                  <c:v>30</c:v>
                </c:pt>
                <c:pt idx="284">
                  <c:v>26</c:v>
                </c:pt>
                <c:pt idx="285">
                  <c:v>30</c:v>
                </c:pt>
                <c:pt idx="286">
                  <c:v>26</c:v>
                </c:pt>
                <c:pt idx="287">
                  <c:v>31</c:v>
                </c:pt>
                <c:pt idx="288">
                  <c:v>29</c:v>
                </c:pt>
                <c:pt idx="289">
                  <c:v>31</c:v>
                </c:pt>
                <c:pt idx="290">
                  <c:v>31</c:v>
                </c:pt>
                <c:pt idx="291">
                  <c:v>33</c:v>
                </c:pt>
                <c:pt idx="292">
                  <c:v>34</c:v>
                </c:pt>
                <c:pt idx="293">
                  <c:v>30</c:v>
                </c:pt>
                <c:pt idx="294">
                  <c:v>28</c:v>
                </c:pt>
                <c:pt idx="295">
                  <c:v>32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25</c:v>
                </c:pt>
                <c:pt idx="300">
                  <c:v>21</c:v>
                </c:pt>
                <c:pt idx="301">
                  <c:v>28</c:v>
                </c:pt>
                <c:pt idx="302">
                  <c:v>29</c:v>
                </c:pt>
                <c:pt idx="303">
                  <c:v>20</c:v>
                </c:pt>
                <c:pt idx="304">
                  <c:v>18</c:v>
                </c:pt>
                <c:pt idx="305">
                  <c:v>12</c:v>
                </c:pt>
                <c:pt idx="306">
                  <c:v>20</c:v>
                </c:pt>
                <c:pt idx="307">
                  <c:v>21</c:v>
                </c:pt>
                <c:pt idx="308">
                  <c:v>12</c:v>
                </c:pt>
                <c:pt idx="309">
                  <c:v>12</c:v>
                </c:pt>
                <c:pt idx="310">
                  <c:v>14</c:v>
                </c:pt>
                <c:pt idx="311">
                  <c:v>19</c:v>
                </c:pt>
                <c:pt idx="312">
                  <c:v>21</c:v>
                </c:pt>
                <c:pt idx="313">
                  <c:v>14</c:v>
                </c:pt>
                <c:pt idx="314">
                  <c:v>16</c:v>
                </c:pt>
                <c:pt idx="315">
                  <c:v>16</c:v>
                </c:pt>
                <c:pt idx="316">
                  <c:v>14</c:v>
                </c:pt>
                <c:pt idx="317">
                  <c:v>13</c:v>
                </c:pt>
                <c:pt idx="318">
                  <c:v>13</c:v>
                </c:pt>
                <c:pt idx="319">
                  <c:v>12</c:v>
                </c:pt>
                <c:pt idx="320">
                  <c:v>18</c:v>
                </c:pt>
                <c:pt idx="321">
                  <c:v>12</c:v>
                </c:pt>
                <c:pt idx="322">
                  <c:v>13</c:v>
                </c:pt>
                <c:pt idx="323">
                  <c:v>16</c:v>
                </c:pt>
                <c:pt idx="324">
                  <c:v>16</c:v>
                </c:pt>
                <c:pt idx="325">
                  <c:v>15</c:v>
                </c:pt>
                <c:pt idx="326">
                  <c:v>14</c:v>
                </c:pt>
                <c:pt idx="327">
                  <c:v>17</c:v>
                </c:pt>
                <c:pt idx="328">
                  <c:v>12</c:v>
                </c:pt>
                <c:pt idx="329">
                  <c:v>11</c:v>
                </c:pt>
                <c:pt idx="330">
                  <c:v>12</c:v>
                </c:pt>
                <c:pt idx="331">
                  <c:v>13</c:v>
                </c:pt>
                <c:pt idx="332">
                  <c:v>12</c:v>
                </c:pt>
                <c:pt idx="333">
                  <c:v>12</c:v>
                </c:pt>
                <c:pt idx="334">
                  <c:v>11</c:v>
                </c:pt>
                <c:pt idx="335">
                  <c:v>12</c:v>
                </c:pt>
                <c:pt idx="336">
                  <c:v>13</c:v>
                </c:pt>
                <c:pt idx="337">
                  <c:v>30</c:v>
                </c:pt>
                <c:pt idx="338">
                  <c:v>29</c:v>
                </c:pt>
                <c:pt idx="339">
                  <c:v>21</c:v>
                </c:pt>
                <c:pt idx="340">
                  <c:v>27</c:v>
                </c:pt>
                <c:pt idx="341">
                  <c:v>29</c:v>
                </c:pt>
                <c:pt idx="342">
                  <c:v>27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23</c:v>
                </c:pt>
                <c:pt idx="348">
                  <c:v>25</c:v>
                </c:pt>
                <c:pt idx="349">
                  <c:v>21</c:v>
                </c:pt>
                <c:pt idx="350">
                  <c:v>21</c:v>
                </c:pt>
                <c:pt idx="351">
                  <c:v>31</c:v>
                </c:pt>
                <c:pt idx="352">
                  <c:v>27</c:v>
                </c:pt>
                <c:pt idx="353">
                  <c:v>32</c:v>
                </c:pt>
                <c:pt idx="354">
                  <c:v>29</c:v>
                </c:pt>
                <c:pt idx="355">
                  <c:v>30</c:v>
                </c:pt>
                <c:pt idx="356">
                  <c:v>31</c:v>
                </c:pt>
                <c:pt idx="357">
                  <c:v>31</c:v>
                </c:pt>
                <c:pt idx="358">
                  <c:v>28</c:v>
                </c:pt>
                <c:pt idx="359">
                  <c:v>37</c:v>
                </c:pt>
                <c:pt idx="360">
                  <c:v>28</c:v>
                </c:pt>
                <c:pt idx="361">
                  <c:v>30</c:v>
                </c:pt>
                <c:pt idx="362">
                  <c:v>23</c:v>
                </c:pt>
                <c:pt idx="363">
                  <c:v>25</c:v>
                </c:pt>
                <c:pt idx="364">
                  <c:v>28</c:v>
                </c:pt>
                <c:pt idx="365">
                  <c:v>33</c:v>
                </c:pt>
                <c:pt idx="366">
                  <c:v>34</c:v>
                </c:pt>
                <c:pt idx="367">
                  <c:v>27</c:v>
                </c:pt>
                <c:pt idx="368">
                  <c:v>31</c:v>
                </c:pt>
                <c:pt idx="369">
                  <c:v>28</c:v>
                </c:pt>
                <c:pt idx="370">
                  <c:v>34</c:v>
                </c:pt>
                <c:pt idx="371">
                  <c:v>27</c:v>
                </c:pt>
                <c:pt idx="372">
                  <c:v>29</c:v>
                </c:pt>
                <c:pt idx="373">
                  <c:v>29</c:v>
                </c:pt>
                <c:pt idx="374">
                  <c:v>34</c:v>
                </c:pt>
                <c:pt idx="375">
                  <c:v>36</c:v>
                </c:pt>
                <c:pt idx="376">
                  <c:v>34</c:v>
                </c:pt>
                <c:pt idx="377">
                  <c:v>30</c:v>
                </c:pt>
                <c:pt idx="378">
                  <c:v>28</c:v>
                </c:pt>
                <c:pt idx="379">
                  <c:v>26</c:v>
                </c:pt>
                <c:pt idx="380">
                  <c:v>16</c:v>
                </c:pt>
                <c:pt idx="381">
                  <c:v>16</c:v>
                </c:pt>
                <c:pt idx="382">
                  <c:v>15</c:v>
                </c:pt>
                <c:pt idx="383">
                  <c:v>13</c:v>
                </c:pt>
                <c:pt idx="384">
                  <c:v>18</c:v>
                </c:pt>
                <c:pt idx="385">
                  <c:v>13</c:v>
                </c:pt>
                <c:pt idx="386">
                  <c:v>14</c:v>
                </c:pt>
                <c:pt idx="387">
                  <c:v>20</c:v>
                </c:pt>
                <c:pt idx="388">
                  <c:v>20</c:v>
                </c:pt>
                <c:pt idx="389">
                  <c:v>15</c:v>
                </c:pt>
                <c:pt idx="390">
                  <c:v>23</c:v>
                </c:pt>
                <c:pt idx="391">
                  <c:v>43</c:v>
                </c:pt>
                <c:pt idx="392">
                  <c:v>24</c:v>
                </c:pt>
                <c:pt idx="393">
                  <c:v>24</c:v>
                </c:pt>
                <c:pt idx="394">
                  <c:v>27</c:v>
                </c:pt>
                <c:pt idx="395">
                  <c:v>26</c:v>
                </c:pt>
                <c:pt idx="396">
                  <c:v>27</c:v>
                </c:pt>
                <c:pt idx="397">
                  <c:v>27</c:v>
                </c:pt>
                <c:pt idx="398">
                  <c:v>32</c:v>
                </c:pt>
                <c:pt idx="399">
                  <c:v>38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31</c:v>
                </c:pt>
                <c:pt idx="404">
                  <c:v>30</c:v>
                </c:pt>
                <c:pt idx="405">
                  <c:v>32</c:v>
                </c:pt>
                <c:pt idx="406">
                  <c:v>24</c:v>
                </c:pt>
                <c:pt idx="407">
                  <c:v>29</c:v>
                </c:pt>
                <c:pt idx="408">
                  <c:v>31</c:v>
                </c:pt>
                <c:pt idx="409">
                  <c:v>29</c:v>
                </c:pt>
                <c:pt idx="410">
                  <c:v>32</c:v>
                </c:pt>
                <c:pt idx="411">
                  <c:v>31</c:v>
                </c:pt>
                <c:pt idx="412">
                  <c:v>11</c:v>
                </c:pt>
                <c:pt idx="413">
                  <c:v>23</c:v>
                </c:pt>
                <c:pt idx="414">
                  <c:v>27</c:v>
                </c:pt>
                <c:pt idx="415">
                  <c:v>32</c:v>
                </c:pt>
                <c:pt idx="416">
                  <c:v>23</c:v>
                </c:pt>
                <c:pt idx="417">
                  <c:v>24</c:v>
                </c:pt>
                <c:pt idx="418">
                  <c:v>27</c:v>
                </c:pt>
                <c:pt idx="419">
                  <c:v>26</c:v>
                </c:pt>
                <c:pt idx="420">
                  <c:v>32</c:v>
                </c:pt>
                <c:pt idx="421">
                  <c:v>24</c:v>
                </c:pt>
                <c:pt idx="422">
                  <c:v>27</c:v>
                </c:pt>
                <c:pt idx="423">
                  <c:v>26</c:v>
                </c:pt>
                <c:pt idx="424">
                  <c:v>30</c:v>
                </c:pt>
                <c:pt idx="425">
                  <c:v>29</c:v>
                </c:pt>
                <c:pt idx="426">
                  <c:v>32</c:v>
                </c:pt>
                <c:pt idx="427">
                  <c:v>28</c:v>
                </c:pt>
                <c:pt idx="428">
                  <c:v>22</c:v>
                </c:pt>
                <c:pt idx="429">
                  <c:v>27</c:v>
                </c:pt>
                <c:pt idx="430">
                  <c:v>25</c:v>
                </c:pt>
                <c:pt idx="431">
                  <c:v>33</c:v>
                </c:pt>
                <c:pt idx="432">
                  <c:v>27</c:v>
                </c:pt>
                <c:pt idx="433">
                  <c:v>17</c:v>
                </c:pt>
                <c:pt idx="434">
                  <c:v>18</c:v>
                </c:pt>
                <c:pt idx="435">
                  <c:v>12</c:v>
                </c:pt>
                <c:pt idx="436">
                  <c:v>21</c:v>
                </c:pt>
                <c:pt idx="437">
                  <c:v>39</c:v>
                </c:pt>
                <c:pt idx="438">
                  <c:v>34</c:v>
                </c:pt>
                <c:pt idx="439">
                  <c:v>32</c:v>
                </c:pt>
                <c:pt idx="440">
                  <c:v>28</c:v>
                </c:pt>
                <c:pt idx="441">
                  <c:v>27</c:v>
                </c:pt>
                <c:pt idx="442">
                  <c:v>29</c:v>
                </c:pt>
                <c:pt idx="443">
                  <c:v>28</c:v>
                </c:pt>
                <c:pt idx="444">
                  <c:v>32</c:v>
                </c:pt>
                <c:pt idx="445">
                  <c:v>29</c:v>
                </c:pt>
                <c:pt idx="446">
                  <c:v>24</c:v>
                </c:pt>
                <c:pt idx="447">
                  <c:v>30</c:v>
                </c:pt>
                <c:pt idx="448">
                  <c:v>27</c:v>
                </c:pt>
                <c:pt idx="449">
                  <c:v>31</c:v>
                </c:pt>
                <c:pt idx="450">
                  <c:v>28</c:v>
                </c:pt>
                <c:pt idx="451">
                  <c:v>24</c:v>
                </c:pt>
                <c:pt idx="452">
                  <c:v>29</c:v>
                </c:pt>
                <c:pt idx="453">
                  <c:v>23</c:v>
                </c:pt>
                <c:pt idx="454">
                  <c:v>27</c:v>
                </c:pt>
                <c:pt idx="455">
                  <c:v>29</c:v>
                </c:pt>
                <c:pt idx="456">
                  <c:v>32</c:v>
                </c:pt>
                <c:pt idx="457">
                  <c:v>23</c:v>
                </c:pt>
                <c:pt idx="458">
                  <c:v>23</c:v>
                </c:pt>
                <c:pt idx="459">
                  <c:v>27</c:v>
                </c:pt>
                <c:pt idx="460">
                  <c:v>30</c:v>
                </c:pt>
                <c:pt idx="461">
                  <c:v>26</c:v>
                </c:pt>
                <c:pt idx="462">
                  <c:v>26</c:v>
                </c:pt>
                <c:pt idx="463">
                  <c:v>24</c:v>
                </c:pt>
                <c:pt idx="464">
                  <c:v>29</c:v>
                </c:pt>
                <c:pt idx="465">
                  <c:v>23</c:v>
                </c:pt>
                <c:pt idx="466">
                  <c:v>28</c:v>
                </c:pt>
                <c:pt idx="467">
                  <c:v>26</c:v>
                </c:pt>
                <c:pt idx="468">
                  <c:v>28</c:v>
                </c:pt>
                <c:pt idx="469">
                  <c:v>31</c:v>
                </c:pt>
                <c:pt idx="470">
                  <c:v>31</c:v>
                </c:pt>
                <c:pt idx="471">
                  <c:v>23</c:v>
                </c:pt>
                <c:pt idx="472">
                  <c:v>20</c:v>
                </c:pt>
                <c:pt idx="473">
                  <c:v>23</c:v>
                </c:pt>
                <c:pt idx="474">
                  <c:v>26</c:v>
                </c:pt>
                <c:pt idx="475">
                  <c:v>26</c:v>
                </c:pt>
                <c:pt idx="476">
                  <c:v>30</c:v>
                </c:pt>
                <c:pt idx="477">
                  <c:v>28</c:v>
                </c:pt>
                <c:pt idx="478">
                  <c:v>23</c:v>
                </c:pt>
                <c:pt idx="479">
                  <c:v>23</c:v>
                </c:pt>
                <c:pt idx="480">
                  <c:v>25</c:v>
                </c:pt>
                <c:pt idx="481">
                  <c:v>24</c:v>
                </c:pt>
                <c:pt idx="482">
                  <c:v>24</c:v>
                </c:pt>
                <c:pt idx="483">
                  <c:v>30</c:v>
                </c:pt>
                <c:pt idx="484">
                  <c:v>25</c:v>
                </c:pt>
                <c:pt idx="485">
                  <c:v>32</c:v>
                </c:pt>
                <c:pt idx="486">
                  <c:v>30</c:v>
                </c:pt>
                <c:pt idx="487">
                  <c:v>32</c:v>
                </c:pt>
                <c:pt idx="488">
                  <c:v>26</c:v>
                </c:pt>
                <c:pt idx="489">
                  <c:v>28</c:v>
                </c:pt>
                <c:pt idx="490">
                  <c:v>31</c:v>
                </c:pt>
                <c:pt idx="491">
                  <c:v>29</c:v>
                </c:pt>
                <c:pt idx="492">
                  <c:v>30</c:v>
                </c:pt>
                <c:pt idx="493">
                  <c:v>30</c:v>
                </c:pt>
                <c:pt idx="494">
                  <c:v>21</c:v>
                </c:pt>
                <c:pt idx="495">
                  <c:v>26</c:v>
                </c:pt>
                <c:pt idx="496">
                  <c:v>33</c:v>
                </c:pt>
                <c:pt idx="497">
                  <c:v>29</c:v>
                </c:pt>
                <c:pt idx="498">
                  <c:v>26</c:v>
                </c:pt>
                <c:pt idx="499">
                  <c:v>23</c:v>
                </c:pt>
                <c:pt idx="500">
                  <c:v>30</c:v>
                </c:pt>
                <c:pt idx="501">
                  <c:v>29</c:v>
                </c:pt>
                <c:pt idx="502">
                  <c:v>30</c:v>
                </c:pt>
                <c:pt idx="503">
                  <c:v>24</c:v>
                </c:pt>
                <c:pt idx="504">
                  <c:v>28</c:v>
                </c:pt>
                <c:pt idx="505">
                  <c:v>33</c:v>
                </c:pt>
                <c:pt idx="506">
                  <c:v>25</c:v>
                </c:pt>
                <c:pt idx="507">
                  <c:v>29</c:v>
                </c:pt>
                <c:pt idx="508">
                  <c:v>34</c:v>
                </c:pt>
                <c:pt idx="509">
                  <c:v>29</c:v>
                </c:pt>
                <c:pt idx="510">
                  <c:v>29</c:v>
                </c:pt>
                <c:pt idx="511">
                  <c:v>33</c:v>
                </c:pt>
                <c:pt idx="512">
                  <c:v>27</c:v>
                </c:pt>
                <c:pt idx="513">
                  <c:v>34</c:v>
                </c:pt>
                <c:pt idx="514">
                  <c:v>27</c:v>
                </c:pt>
                <c:pt idx="515">
                  <c:v>26</c:v>
                </c:pt>
                <c:pt idx="516">
                  <c:v>31</c:v>
                </c:pt>
                <c:pt idx="517">
                  <c:v>31</c:v>
                </c:pt>
                <c:pt idx="518">
                  <c:v>28</c:v>
                </c:pt>
                <c:pt idx="519">
                  <c:v>28</c:v>
                </c:pt>
                <c:pt idx="520">
                  <c:v>25</c:v>
                </c:pt>
                <c:pt idx="521">
                  <c:v>28</c:v>
                </c:pt>
                <c:pt idx="522">
                  <c:v>30</c:v>
                </c:pt>
                <c:pt idx="523">
                  <c:v>31</c:v>
                </c:pt>
                <c:pt idx="524">
                  <c:v>31</c:v>
                </c:pt>
                <c:pt idx="525">
                  <c:v>28</c:v>
                </c:pt>
                <c:pt idx="526">
                  <c:v>30</c:v>
                </c:pt>
                <c:pt idx="527">
                  <c:v>29</c:v>
                </c:pt>
                <c:pt idx="528">
                  <c:v>30</c:v>
                </c:pt>
                <c:pt idx="529">
                  <c:v>25</c:v>
                </c:pt>
                <c:pt idx="530">
                  <c:v>29</c:v>
                </c:pt>
                <c:pt idx="531">
                  <c:v>28</c:v>
                </c:pt>
                <c:pt idx="532">
                  <c:v>25</c:v>
                </c:pt>
                <c:pt idx="533">
                  <c:v>30</c:v>
                </c:pt>
                <c:pt idx="534">
                  <c:v>29</c:v>
                </c:pt>
                <c:pt idx="535">
                  <c:v>32</c:v>
                </c:pt>
                <c:pt idx="536">
                  <c:v>26</c:v>
                </c:pt>
                <c:pt idx="537">
                  <c:v>29</c:v>
                </c:pt>
                <c:pt idx="538">
                  <c:v>24</c:v>
                </c:pt>
                <c:pt idx="539">
                  <c:v>31</c:v>
                </c:pt>
                <c:pt idx="540">
                  <c:v>32</c:v>
                </c:pt>
                <c:pt idx="541">
                  <c:v>29</c:v>
                </c:pt>
                <c:pt idx="542">
                  <c:v>32</c:v>
                </c:pt>
                <c:pt idx="543">
                  <c:v>24</c:v>
                </c:pt>
                <c:pt idx="544">
                  <c:v>29</c:v>
                </c:pt>
                <c:pt idx="545">
                  <c:v>31</c:v>
                </c:pt>
                <c:pt idx="546">
                  <c:v>25</c:v>
                </c:pt>
                <c:pt idx="547">
                  <c:v>26</c:v>
                </c:pt>
                <c:pt idx="548">
                  <c:v>31</c:v>
                </c:pt>
                <c:pt idx="549">
                  <c:v>30</c:v>
                </c:pt>
                <c:pt idx="550">
                  <c:v>24</c:v>
                </c:pt>
                <c:pt idx="551">
                  <c:v>24</c:v>
                </c:pt>
                <c:pt idx="552">
                  <c:v>31</c:v>
                </c:pt>
                <c:pt idx="553">
                  <c:v>41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28</c:v>
                </c:pt>
                <c:pt idx="558">
                  <c:v>29</c:v>
                </c:pt>
                <c:pt idx="559">
                  <c:v>30</c:v>
                </c:pt>
                <c:pt idx="560">
                  <c:v>34</c:v>
                </c:pt>
                <c:pt idx="561">
                  <c:v>28</c:v>
                </c:pt>
                <c:pt idx="562">
                  <c:v>30</c:v>
                </c:pt>
                <c:pt idx="563">
                  <c:v>27</c:v>
                </c:pt>
                <c:pt idx="564">
                  <c:v>26</c:v>
                </c:pt>
                <c:pt idx="565">
                  <c:v>32</c:v>
                </c:pt>
                <c:pt idx="566">
                  <c:v>34</c:v>
                </c:pt>
                <c:pt idx="567">
                  <c:v>38</c:v>
                </c:pt>
                <c:pt idx="568">
                  <c:v>36</c:v>
                </c:pt>
                <c:pt idx="569">
                  <c:v>24</c:v>
                </c:pt>
                <c:pt idx="570">
                  <c:v>28</c:v>
                </c:pt>
                <c:pt idx="571">
                  <c:v>22</c:v>
                </c:pt>
                <c:pt idx="572">
                  <c:v>28</c:v>
                </c:pt>
                <c:pt idx="573">
                  <c:v>31</c:v>
                </c:pt>
                <c:pt idx="574">
                  <c:v>33</c:v>
                </c:pt>
                <c:pt idx="575">
                  <c:v>29</c:v>
                </c:pt>
                <c:pt idx="576">
                  <c:v>33</c:v>
                </c:pt>
                <c:pt idx="577">
                  <c:v>30</c:v>
                </c:pt>
                <c:pt idx="578">
                  <c:v>30</c:v>
                </c:pt>
                <c:pt idx="579">
                  <c:v>28</c:v>
                </c:pt>
                <c:pt idx="580">
                  <c:v>26</c:v>
                </c:pt>
                <c:pt idx="581">
                  <c:v>31</c:v>
                </c:pt>
                <c:pt idx="582">
                  <c:v>33</c:v>
                </c:pt>
                <c:pt idx="583">
                  <c:v>32</c:v>
                </c:pt>
                <c:pt idx="584">
                  <c:v>30</c:v>
                </c:pt>
                <c:pt idx="585">
                  <c:v>36</c:v>
                </c:pt>
                <c:pt idx="586">
                  <c:v>29</c:v>
                </c:pt>
                <c:pt idx="587">
                  <c:v>30</c:v>
                </c:pt>
                <c:pt idx="588">
                  <c:v>30</c:v>
                </c:pt>
                <c:pt idx="589">
                  <c:v>22</c:v>
                </c:pt>
                <c:pt idx="590">
                  <c:v>28</c:v>
                </c:pt>
                <c:pt idx="591">
                  <c:v>26</c:v>
                </c:pt>
                <c:pt idx="592">
                  <c:v>32</c:v>
                </c:pt>
                <c:pt idx="593">
                  <c:v>25</c:v>
                </c:pt>
                <c:pt idx="594">
                  <c:v>22</c:v>
                </c:pt>
                <c:pt idx="595">
                  <c:v>29</c:v>
                </c:pt>
                <c:pt idx="596">
                  <c:v>29</c:v>
                </c:pt>
                <c:pt idx="597">
                  <c:v>27</c:v>
                </c:pt>
                <c:pt idx="598">
                  <c:v>25</c:v>
                </c:pt>
                <c:pt idx="599">
                  <c:v>27</c:v>
                </c:pt>
                <c:pt idx="600">
                  <c:v>25</c:v>
                </c:pt>
                <c:pt idx="601">
                  <c:v>29</c:v>
                </c:pt>
                <c:pt idx="602">
                  <c:v>30</c:v>
                </c:pt>
                <c:pt idx="603">
                  <c:v>26</c:v>
                </c:pt>
                <c:pt idx="604">
                  <c:v>30</c:v>
                </c:pt>
                <c:pt idx="605">
                  <c:v>28</c:v>
                </c:pt>
                <c:pt idx="606">
                  <c:v>37</c:v>
                </c:pt>
                <c:pt idx="607">
                  <c:v>30</c:v>
                </c:pt>
                <c:pt idx="608">
                  <c:v>30</c:v>
                </c:pt>
                <c:pt idx="609">
                  <c:v>28</c:v>
                </c:pt>
                <c:pt idx="610">
                  <c:v>31</c:v>
                </c:pt>
                <c:pt idx="611">
                  <c:v>21</c:v>
                </c:pt>
                <c:pt idx="612">
                  <c:v>31</c:v>
                </c:pt>
                <c:pt idx="613">
                  <c:v>29</c:v>
                </c:pt>
                <c:pt idx="614">
                  <c:v>31</c:v>
                </c:pt>
                <c:pt idx="615">
                  <c:v>32</c:v>
                </c:pt>
                <c:pt idx="616">
                  <c:v>30</c:v>
                </c:pt>
                <c:pt idx="617">
                  <c:v>32</c:v>
                </c:pt>
                <c:pt idx="618">
                  <c:v>34</c:v>
                </c:pt>
                <c:pt idx="619">
                  <c:v>30</c:v>
                </c:pt>
                <c:pt idx="620">
                  <c:v>29</c:v>
                </c:pt>
                <c:pt idx="621">
                  <c:v>24</c:v>
                </c:pt>
                <c:pt idx="622">
                  <c:v>36</c:v>
                </c:pt>
                <c:pt idx="623">
                  <c:v>22</c:v>
                </c:pt>
                <c:pt idx="624">
                  <c:v>32</c:v>
                </c:pt>
                <c:pt idx="625">
                  <c:v>30</c:v>
                </c:pt>
                <c:pt idx="626">
                  <c:v>29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28</c:v>
                </c:pt>
                <c:pt idx="632">
                  <c:v>31</c:v>
                </c:pt>
                <c:pt idx="633">
                  <c:v>26</c:v>
                </c:pt>
                <c:pt idx="634">
                  <c:v>24</c:v>
                </c:pt>
                <c:pt idx="635">
                  <c:v>22</c:v>
                </c:pt>
                <c:pt idx="636">
                  <c:v>31</c:v>
                </c:pt>
                <c:pt idx="637">
                  <c:v>27</c:v>
                </c:pt>
                <c:pt idx="638">
                  <c:v>31</c:v>
                </c:pt>
                <c:pt idx="639">
                  <c:v>31</c:v>
                </c:pt>
                <c:pt idx="640">
                  <c:v>26</c:v>
                </c:pt>
                <c:pt idx="641">
                  <c:v>30</c:v>
                </c:pt>
                <c:pt idx="642">
                  <c:v>27</c:v>
                </c:pt>
                <c:pt idx="643">
                  <c:v>33</c:v>
                </c:pt>
                <c:pt idx="644">
                  <c:v>28</c:v>
                </c:pt>
                <c:pt idx="645">
                  <c:v>23</c:v>
                </c:pt>
                <c:pt idx="646">
                  <c:v>29</c:v>
                </c:pt>
                <c:pt idx="647">
                  <c:v>31</c:v>
                </c:pt>
                <c:pt idx="648">
                  <c:v>27</c:v>
                </c:pt>
                <c:pt idx="649">
                  <c:v>28</c:v>
                </c:pt>
                <c:pt idx="650">
                  <c:v>32</c:v>
                </c:pt>
                <c:pt idx="651">
                  <c:v>26</c:v>
                </c:pt>
                <c:pt idx="652">
                  <c:v>22</c:v>
                </c:pt>
                <c:pt idx="653">
                  <c:v>29</c:v>
                </c:pt>
                <c:pt idx="654">
                  <c:v>31</c:v>
                </c:pt>
                <c:pt idx="655">
                  <c:v>29</c:v>
                </c:pt>
                <c:pt idx="656">
                  <c:v>30</c:v>
                </c:pt>
                <c:pt idx="657">
                  <c:v>31</c:v>
                </c:pt>
                <c:pt idx="658">
                  <c:v>33</c:v>
                </c:pt>
                <c:pt idx="659">
                  <c:v>23</c:v>
                </c:pt>
                <c:pt idx="660">
                  <c:v>33</c:v>
                </c:pt>
                <c:pt idx="661">
                  <c:v>28</c:v>
                </c:pt>
                <c:pt idx="662">
                  <c:v>33</c:v>
                </c:pt>
                <c:pt idx="663">
                  <c:v>33</c:v>
                </c:pt>
                <c:pt idx="664">
                  <c:v>31</c:v>
                </c:pt>
                <c:pt idx="665">
                  <c:v>31</c:v>
                </c:pt>
                <c:pt idx="666">
                  <c:v>30</c:v>
                </c:pt>
                <c:pt idx="667">
                  <c:v>30</c:v>
                </c:pt>
                <c:pt idx="668">
                  <c:v>34</c:v>
                </c:pt>
                <c:pt idx="669">
                  <c:v>34</c:v>
                </c:pt>
                <c:pt idx="670">
                  <c:v>27</c:v>
                </c:pt>
                <c:pt idx="671">
                  <c:v>32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30</c:v>
                </c:pt>
                <c:pt idx="676">
                  <c:v>29</c:v>
                </c:pt>
                <c:pt idx="677">
                  <c:v>31</c:v>
                </c:pt>
                <c:pt idx="678">
                  <c:v>29</c:v>
                </c:pt>
                <c:pt idx="679">
                  <c:v>32</c:v>
                </c:pt>
                <c:pt idx="680">
                  <c:v>31</c:v>
                </c:pt>
                <c:pt idx="681">
                  <c:v>31</c:v>
                </c:pt>
                <c:pt idx="682">
                  <c:v>30</c:v>
                </c:pt>
                <c:pt idx="683">
                  <c:v>30</c:v>
                </c:pt>
                <c:pt idx="684">
                  <c:v>28</c:v>
                </c:pt>
                <c:pt idx="685">
                  <c:v>29</c:v>
                </c:pt>
                <c:pt idx="686">
                  <c:v>34</c:v>
                </c:pt>
                <c:pt idx="687">
                  <c:v>32</c:v>
                </c:pt>
                <c:pt idx="688">
                  <c:v>29</c:v>
                </c:pt>
                <c:pt idx="689">
                  <c:v>30</c:v>
                </c:pt>
                <c:pt idx="690">
                  <c:v>31</c:v>
                </c:pt>
                <c:pt idx="691">
                  <c:v>25</c:v>
                </c:pt>
                <c:pt idx="692">
                  <c:v>24</c:v>
                </c:pt>
                <c:pt idx="693">
                  <c:v>28</c:v>
                </c:pt>
                <c:pt idx="694">
                  <c:v>32</c:v>
                </c:pt>
                <c:pt idx="695">
                  <c:v>31</c:v>
                </c:pt>
                <c:pt idx="696">
                  <c:v>20</c:v>
                </c:pt>
                <c:pt idx="697">
                  <c:v>34</c:v>
                </c:pt>
                <c:pt idx="698">
                  <c:v>29</c:v>
                </c:pt>
                <c:pt idx="699">
                  <c:v>24</c:v>
                </c:pt>
                <c:pt idx="700">
                  <c:v>29</c:v>
                </c:pt>
                <c:pt idx="701">
                  <c:v>27</c:v>
                </c:pt>
                <c:pt idx="702">
                  <c:v>19</c:v>
                </c:pt>
                <c:pt idx="703">
                  <c:v>31</c:v>
                </c:pt>
                <c:pt idx="704">
                  <c:v>26</c:v>
                </c:pt>
                <c:pt idx="705">
                  <c:v>30</c:v>
                </c:pt>
                <c:pt idx="706">
                  <c:v>29</c:v>
                </c:pt>
                <c:pt idx="707">
                  <c:v>28</c:v>
                </c:pt>
                <c:pt idx="708">
                  <c:v>31</c:v>
                </c:pt>
                <c:pt idx="709">
                  <c:v>29</c:v>
                </c:pt>
                <c:pt idx="710">
                  <c:v>31</c:v>
                </c:pt>
                <c:pt idx="711">
                  <c:v>28</c:v>
                </c:pt>
                <c:pt idx="712">
                  <c:v>29</c:v>
                </c:pt>
                <c:pt idx="713">
                  <c:v>30</c:v>
                </c:pt>
                <c:pt idx="714">
                  <c:v>27</c:v>
                </c:pt>
                <c:pt idx="715">
                  <c:v>26</c:v>
                </c:pt>
                <c:pt idx="716">
                  <c:v>26</c:v>
                </c:pt>
                <c:pt idx="717">
                  <c:v>21</c:v>
                </c:pt>
                <c:pt idx="718">
                  <c:v>30</c:v>
                </c:pt>
                <c:pt idx="719">
                  <c:v>27</c:v>
                </c:pt>
                <c:pt idx="720">
                  <c:v>42</c:v>
                </c:pt>
                <c:pt idx="721">
                  <c:v>27</c:v>
                </c:pt>
                <c:pt idx="722">
                  <c:v>33</c:v>
                </c:pt>
                <c:pt idx="723">
                  <c:v>29</c:v>
                </c:pt>
                <c:pt idx="724">
                  <c:v>30</c:v>
                </c:pt>
                <c:pt idx="725">
                  <c:v>23</c:v>
                </c:pt>
                <c:pt idx="726">
                  <c:v>29</c:v>
                </c:pt>
                <c:pt idx="727">
                  <c:v>23</c:v>
                </c:pt>
                <c:pt idx="728">
                  <c:v>22</c:v>
                </c:pt>
                <c:pt idx="729">
                  <c:v>27</c:v>
                </c:pt>
                <c:pt idx="730">
                  <c:v>29</c:v>
                </c:pt>
                <c:pt idx="731">
                  <c:v>29</c:v>
                </c:pt>
                <c:pt idx="732">
                  <c:v>22</c:v>
                </c:pt>
                <c:pt idx="733">
                  <c:v>27</c:v>
                </c:pt>
                <c:pt idx="734">
                  <c:v>26</c:v>
                </c:pt>
                <c:pt idx="735">
                  <c:v>29</c:v>
                </c:pt>
                <c:pt idx="736">
                  <c:v>24</c:v>
                </c:pt>
                <c:pt idx="737">
                  <c:v>29</c:v>
                </c:pt>
                <c:pt idx="738">
                  <c:v>27</c:v>
                </c:pt>
                <c:pt idx="739">
                  <c:v>30</c:v>
                </c:pt>
                <c:pt idx="740">
                  <c:v>34</c:v>
                </c:pt>
                <c:pt idx="741">
                  <c:v>26</c:v>
                </c:pt>
                <c:pt idx="742">
                  <c:v>29</c:v>
                </c:pt>
                <c:pt idx="743">
                  <c:v>29</c:v>
                </c:pt>
                <c:pt idx="744">
                  <c:v>37</c:v>
                </c:pt>
                <c:pt idx="745">
                  <c:v>27</c:v>
                </c:pt>
                <c:pt idx="746">
                  <c:v>32</c:v>
                </c:pt>
                <c:pt idx="747">
                  <c:v>27</c:v>
                </c:pt>
                <c:pt idx="748">
                  <c:v>26</c:v>
                </c:pt>
                <c:pt idx="749">
                  <c:v>31</c:v>
                </c:pt>
                <c:pt idx="750">
                  <c:v>25</c:v>
                </c:pt>
                <c:pt idx="751">
                  <c:v>33</c:v>
                </c:pt>
                <c:pt idx="752">
                  <c:v>34</c:v>
                </c:pt>
                <c:pt idx="753">
                  <c:v>25</c:v>
                </c:pt>
                <c:pt idx="754">
                  <c:v>19</c:v>
                </c:pt>
                <c:pt idx="755">
                  <c:v>27</c:v>
                </c:pt>
                <c:pt idx="756">
                  <c:v>19</c:v>
                </c:pt>
                <c:pt idx="757">
                  <c:v>23</c:v>
                </c:pt>
                <c:pt idx="758">
                  <c:v>22</c:v>
                </c:pt>
                <c:pt idx="759">
                  <c:v>11</c:v>
                </c:pt>
                <c:pt idx="760">
                  <c:v>21</c:v>
                </c:pt>
                <c:pt idx="761">
                  <c:v>35</c:v>
                </c:pt>
                <c:pt idx="762">
                  <c:v>23</c:v>
                </c:pt>
                <c:pt idx="763">
                  <c:v>26</c:v>
                </c:pt>
                <c:pt idx="764">
                  <c:v>24</c:v>
                </c:pt>
                <c:pt idx="765">
                  <c:v>27</c:v>
                </c:pt>
                <c:pt idx="766">
                  <c:v>35</c:v>
                </c:pt>
                <c:pt idx="767">
                  <c:v>30</c:v>
                </c:pt>
                <c:pt idx="768">
                  <c:v>22</c:v>
                </c:pt>
                <c:pt idx="769">
                  <c:v>23</c:v>
                </c:pt>
                <c:pt idx="770">
                  <c:v>19</c:v>
                </c:pt>
                <c:pt idx="771">
                  <c:v>27</c:v>
                </c:pt>
                <c:pt idx="772">
                  <c:v>21</c:v>
                </c:pt>
                <c:pt idx="773">
                  <c:v>24</c:v>
                </c:pt>
                <c:pt idx="774">
                  <c:v>22</c:v>
                </c:pt>
                <c:pt idx="775">
                  <c:v>30</c:v>
                </c:pt>
                <c:pt idx="776">
                  <c:v>23</c:v>
                </c:pt>
                <c:pt idx="777">
                  <c:v>22</c:v>
                </c:pt>
                <c:pt idx="778">
                  <c:v>28</c:v>
                </c:pt>
                <c:pt idx="779">
                  <c:v>23</c:v>
                </c:pt>
                <c:pt idx="780">
                  <c:v>30</c:v>
                </c:pt>
                <c:pt idx="781">
                  <c:v>29</c:v>
                </c:pt>
                <c:pt idx="782">
                  <c:v>29</c:v>
                </c:pt>
                <c:pt idx="783">
                  <c:v>22</c:v>
                </c:pt>
                <c:pt idx="784">
                  <c:v>24</c:v>
                </c:pt>
                <c:pt idx="785">
                  <c:v>26</c:v>
                </c:pt>
                <c:pt idx="786">
                  <c:v>23</c:v>
                </c:pt>
                <c:pt idx="787">
                  <c:v>24</c:v>
                </c:pt>
                <c:pt idx="788">
                  <c:v>20</c:v>
                </c:pt>
                <c:pt idx="789">
                  <c:v>30</c:v>
                </c:pt>
                <c:pt idx="790">
                  <c:v>30</c:v>
                </c:pt>
                <c:pt idx="791">
                  <c:v>23</c:v>
                </c:pt>
                <c:pt idx="792">
                  <c:v>20</c:v>
                </c:pt>
                <c:pt idx="793">
                  <c:v>17</c:v>
                </c:pt>
                <c:pt idx="794">
                  <c:v>29</c:v>
                </c:pt>
                <c:pt idx="795">
                  <c:v>20</c:v>
                </c:pt>
                <c:pt idx="796">
                  <c:v>25</c:v>
                </c:pt>
                <c:pt idx="797">
                  <c:v>24</c:v>
                </c:pt>
                <c:pt idx="798">
                  <c:v>22</c:v>
                </c:pt>
                <c:pt idx="799">
                  <c:v>27</c:v>
                </c:pt>
                <c:pt idx="800">
                  <c:v>22</c:v>
                </c:pt>
                <c:pt idx="801">
                  <c:v>22</c:v>
                </c:pt>
                <c:pt idx="802">
                  <c:v>23</c:v>
                </c:pt>
                <c:pt idx="803">
                  <c:v>20</c:v>
                </c:pt>
                <c:pt idx="804">
                  <c:v>24</c:v>
                </c:pt>
                <c:pt idx="805">
                  <c:v>23</c:v>
                </c:pt>
                <c:pt idx="806">
                  <c:v>22</c:v>
                </c:pt>
                <c:pt idx="807">
                  <c:v>27</c:v>
                </c:pt>
                <c:pt idx="808">
                  <c:v>17</c:v>
                </c:pt>
                <c:pt idx="809">
                  <c:v>21</c:v>
                </c:pt>
                <c:pt idx="810">
                  <c:v>20</c:v>
                </c:pt>
                <c:pt idx="811">
                  <c:v>12</c:v>
                </c:pt>
                <c:pt idx="812">
                  <c:v>19</c:v>
                </c:pt>
                <c:pt idx="813">
                  <c:v>20</c:v>
                </c:pt>
                <c:pt idx="814">
                  <c:v>20</c:v>
                </c:pt>
                <c:pt idx="815">
                  <c:v>34</c:v>
                </c:pt>
                <c:pt idx="816">
                  <c:v>30</c:v>
                </c:pt>
                <c:pt idx="817">
                  <c:v>35</c:v>
                </c:pt>
              </c:numCache>
            </c:numRef>
          </c:xVal>
          <c:yVal>
            <c:numRef>
              <c:f>length.biomass.curve2018.leftov!$C$2:$C$856</c:f>
              <c:numCache>
                <c:formatCode>General</c:formatCode>
                <c:ptCount val="855"/>
                <c:pt idx="0">
                  <c:v>0.24</c:v>
                </c:pt>
                <c:pt idx="1">
                  <c:v>0.32</c:v>
                </c:pt>
                <c:pt idx="2">
                  <c:v>0.32</c:v>
                </c:pt>
                <c:pt idx="3">
                  <c:v>0.66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0.68</c:v>
                </c:pt>
                <c:pt idx="7">
                  <c:v>0.53</c:v>
                </c:pt>
                <c:pt idx="8">
                  <c:v>0.04</c:v>
                </c:pt>
                <c:pt idx="9">
                  <c:v>0.03</c:v>
                </c:pt>
                <c:pt idx="10">
                  <c:v>0.61</c:v>
                </c:pt>
                <c:pt idx="11">
                  <c:v>0.04</c:v>
                </c:pt>
                <c:pt idx="12">
                  <c:v>0.66</c:v>
                </c:pt>
                <c:pt idx="13">
                  <c:v>0.48</c:v>
                </c:pt>
                <c:pt idx="14">
                  <c:v>7.0000000000000007E-2</c:v>
                </c:pt>
                <c:pt idx="15">
                  <c:v>0.41</c:v>
                </c:pt>
                <c:pt idx="16">
                  <c:v>0.59</c:v>
                </c:pt>
                <c:pt idx="17">
                  <c:v>0.42</c:v>
                </c:pt>
                <c:pt idx="18">
                  <c:v>0.09</c:v>
                </c:pt>
                <c:pt idx="19">
                  <c:v>0.05</c:v>
                </c:pt>
                <c:pt idx="20">
                  <c:v>0.77</c:v>
                </c:pt>
                <c:pt idx="21">
                  <c:v>0.68</c:v>
                </c:pt>
                <c:pt idx="22">
                  <c:v>0.02</c:v>
                </c:pt>
                <c:pt idx="23">
                  <c:v>0.03</c:v>
                </c:pt>
                <c:pt idx="24">
                  <c:v>0.04</c:v>
                </c:pt>
                <c:pt idx="25">
                  <c:v>0.56999999999999995</c:v>
                </c:pt>
                <c:pt idx="26">
                  <c:v>0.32</c:v>
                </c:pt>
                <c:pt idx="27">
                  <c:v>0.61</c:v>
                </c:pt>
                <c:pt idx="28">
                  <c:v>0.04</c:v>
                </c:pt>
                <c:pt idx="29">
                  <c:v>0.04</c:v>
                </c:pt>
                <c:pt idx="30">
                  <c:v>0.36</c:v>
                </c:pt>
                <c:pt idx="31">
                  <c:v>0.55000000000000004</c:v>
                </c:pt>
                <c:pt idx="32">
                  <c:v>0.57999999999999996</c:v>
                </c:pt>
                <c:pt idx="33">
                  <c:v>0.49</c:v>
                </c:pt>
                <c:pt idx="34">
                  <c:v>0.4</c:v>
                </c:pt>
                <c:pt idx="35">
                  <c:v>0.5</c:v>
                </c:pt>
                <c:pt idx="36">
                  <c:v>0.11</c:v>
                </c:pt>
                <c:pt idx="37">
                  <c:v>0.03</c:v>
                </c:pt>
                <c:pt idx="38">
                  <c:v>0.6</c:v>
                </c:pt>
                <c:pt idx="39">
                  <c:v>0.37</c:v>
                </c:pt>
                <c:pt idx="40">
                  <c:v>0.46</c:v>
                </c:pt>
                <c:pt idx="41">
                  <c:v>0.98</c:v>
                </c:pt>
                <c:pt idx="42">
                  <c:v>1</c:v>
                </c:pt>
                <c:pt idx="43">
                  <c:v>0.91</c:v>
                </c:pt>
                <c:pt idx="44">
                  <c:v>0.56999999999999995</c:v>
                </c:pt>
                <c:pt idx="45">
                  <c:v>0.52</c:v>
                </c:pt>
                <c:pt idx="46">
                  <c:v>0.6</c:v>
                </c:pt>
                <c:pt idx="47">
                  <c:v>0.4</c:v>
                </c:pt>
                <c:pt idx="48">
                  <c:v>0.46</c:v>
                </c:pt>
                <c:pt idx="49">
                  <c:v>0.98</c:v>
                </c:pt>
                <c:pt idx="50">
                  <c:v>0.53</c:v>
                </c:pt>
                <c:pt idx="51">
                  <c:v>0.43</c:v>
                </c:pt>
                <c:pt idx="52">
                  <c:v>0.76</c:v>
                </c:pt>
                <c:pt idx="53">
                  <c:v>0.05</c:v>
                </c:pt>
                <c:pt idx="54">
                  <c:v>0.36</c:v>
                </c:pt>
                <c:pt idx="55">
                  <c:v>0.37</c:v>
                </c:pt>
                <c:pt idx="56">
                  <c:v>0.41</c:v>
                </c:pt>
                <c:pt idx="57">
                  <c:v>0.33</c:v>
                </c:pt>
                <c:pt idx="58">
                  <c:v>0.61</c:v>
                </c:pt>
                <c:pt idx="59">
                  <c:v>0.7</c:v>
                </c:pt>
                <c:pt idx="60">
                  <c:v>0.61</c:v>
                </c:pt>
                <c:pt idx="61">
                  <c:v>0.75</c:v>
                </c:pt>
                <c:pt idx="62">
                  <c:v>0.77</c:v>
                </c:pt>
                <c:pt idx="63">
                  <c:v>0.39</c:v>
                </c:pt>
                <c:pt idx="64">
                  <c:v>0.52</c:v>
                </c:pt>
                <c:pt idx="65">
                  <c:v>0.37</c:v>
                </c:pt>
                <c:pt idx="66">
                  <c:v>0.57999999999999996</c:v>
                </c:pt>
                <c:pt idx="67">
                  <c:v>0.04</c:v>
                </c:pt>
                <c:pt idx="68">
                  <c:v>0.4</c:v>
                </c:pt>
                <c:pt idx="69">
                  <c:v>0.77</c:v>
                </c:pt>
                <c:pt idx="70">
                  <c:v>0.33</c:v>
                </c:pt>
                <c:pt idx="71">
                  <c:v>0.46</c:v>
                </c:pt>
                <c:pt idx="72">
                  <c:v>0.57999999999999996</c:v>
                </c:pt>
                <c:pt idx="73">
                  <c:v>0.49</c:v>
                </c:pt>
                <c:pt idx="74">
                  <c:v>0.45</c:v>
                </c:pt>
                <c:pt idx="75">
                  <c:v>0.43</c:v>
                </c:pt>
                <c:pt idx="76">
                  <c:v>0.32</c:v>
                </c:pt>
                <c:pt idx="77">
                  <c:v>0.5</c:v>
                </c:pt>
                <c:pt idx="78">
                  <c:v>0.44</c:v>
                </c:pt>
                <c:pt idx="79">
                  <c:v>0.49</c:v>
                </c:pt>
                <c:pt idx="80">
                  <c:v>0.83</c:v>
                </c:pt>
                <c:pt idx="81">
                  <c:v>0.06</c:v>
                </c:pt>
                <c:pt idx="82">
                  <c:v>0.34</c:v>
                </c:pt>
                <c:pt idx="83">
                  <c:v>0.88</c:v>
                </c:pt>
                <c:pt idx="84">
                  <c:v>0.93</c:v>
                </c:pt>
                <c:pt idx="85">
                  <c:v>0.85</c:v>
                </c:pt>
                <c:pt idx="86">
                  <c:v>0.54</c:v>
                </c:pt>
                <c:pt idx="87">
                  <c:v>0.4</c:v>
                </c:pt>
                <c:pt idx="88">
                  <c:v>0.49</c:v>
                </c:pt>
                <c:pt idx="89">
                  <c:v>0.56000000000000005</c:v>
                </c:pt>
                <c:pt idx="90">
                  <c:v>0.4</c:v>
                </c:pt>
                <c:pt idx="91">
                  <c:v>0.72</c:v>
                </c:pt>
                <c:pt idx="92">
                  <c:v>0.56999999999999995</c:v>
                </c:pt>
                <c:pt idx="93">
                  <c:v>0.33</c:v>
                </c:pt>
                <c:pt idx="94">
                  <c:v>0.37</c:v>
                </c:pt>
                <c:pt idx="95">
                  <c:v>0.34</c:v>
                </c:pt>
                <c:pt idx="96">
                  <c:v>0.47</c:v>
                </c:pt>
                <c:pt idx="97">
                  <c:v>0.35</c:v>
                </c:pt>
                <c:pt idx="98">
                  <c:v>0.53</c:v>
                </c:pt>
                <c:pt idx="99">
                  <c:v>0.33</c:v>
                </c:pt>
                <c:pt idx="100">
                  <c:v>0.73</c:v>
                </c:pt>
                <c:pt idx="101">
                  <c:v>0.74</c:v>
                </c:pt>
                <c:pt idx="102">
                  <c:v>0.37</c:v>
                </c:pt>
                <c:pt idx="103">
                  <c:v>0.34</c:v>
                </c:pt>
                <c:pt idx="104">
                  <c:v>0.6</c:v>
                </c:pt>
                <c:pt idx="105">
                  <c:v>0.45</c:v>
                </c:pt>
                <c:pt idx="106">
                  <c:v>0.57999999999999996</c:v>
                </c:pt>
                <c:pt idx="107">
                  <c:v>0.83</c:v>
                </c:pt>
                <c:pt idx="108">
                  <c:v>1.1000000000000001</c:v>
                </c:pt>
                <c:pt idx="109">
                  <c:v>0.63</c:v>
                </c:pt>
                <c:pt idx="110">
                  <c:v>0.5</c:v>
                </c:pt>
                <c:pt idx="111">
                  <c:v>0.38</c:v>
                </c:pt>
                <c:pt idx="112">
                  <c:v>0.12</c:v>
                </c:pt>
                <c:pt idx="113">
                  <c:v>0.56999999999999995</c:v>
                </c:pt>
                <c:pt idx="114">
                  <c:v>0.41</c:v>
                </c:pt>
                <c:pt idx="115">
                  <c:v>0.33</c:v>
                </c:pt>
                <c:pt idx="116">
                  <c:v>0.7</c:v>
                </c:pt>
                <c:pt idx="117">
                  <c:v>0.43</c:v>
                </c:pt>
                <c:pt idx="118">
                  <c:v>0.52</c:v>
                </c:pt>
                <c:pt idx="119">
                  <c:v>0.5</c:v>
                </c:pt>
                <c:pt idx="120">
                  <c:v>0.87</c:v>
                </c:pt>
                <c:pt idx="121">
                  <c:v>0.9</c:v>
                </c:pt>
                <c:pt idx="122">
                  <c:v>0.84</c:v>
                </c:pt>
                <c:pt idx="123">
                  <c:v>0.38</c:v>
                </c:pt>
                <c:pt idx="124">
                  <c:v>0.41</c:v>
                </c:pt>
                <c:pt idx="125">
                  <c:v>0.27</c:v>
                </c:pt>
                <c:pt idx="126">
                  <c:v>0.33</c:v>
                </c:pt>
                <c:pt idx="127">
                  <c:v>0.28000000000000003</c:v>
                </c:pt>
                <c:pt idx="128">
                  <c:v>0.44</c:v>
                </c:pt>
                <c:pt idx="129">
                  <c:v>0.53</c:v>
                </c:pt>
                <c:pt idx="130">
                  <c:v>0.54</c:v>
                </c:pt>
                <c:pt idx="131">
                  <c:v>0.53</c:v>
                </c:pt>
                <c:pt idx="132">
                  <c:v>0.46</c:v>
                </c:pt>
                <c:pt idx="133">
                  <c:v>0.52</c:v>
                </c:pt>
                <c:pt idx="134">
                  <c:v>0.64</c:v>
                </c:pt>
                <c:pt idx="135">
                  <c:v>0.63</c:v>
                </c:pt>
                <c:pt idx="136">
                  <c:v>0.04</c:v>
                </c:pt>
                <c:pt idx="137">
                  <c:v>0.05</c:v>
                </c:pt>
                <c:pt idx="138">
                  <c:v>0.53</c:v>
                </c:pt>
                <c:pt idx="139">
                  <c:v>0.37</c:v>
                </c:pt>
                <c:pt idx="140">
                  <c:v>0.62</c:v>
                </c:pt>
                <c:pt idx="141">
                  <c:v>0.44</c:v>
                </c:pt>
                <c:pt idx="142">
                  <c:v>0.56999999999999995</c:v>
                </c:pt>
                <c:pt idx="143">
                  <c:v>0.4</c:v>
                </c:pt>
                <c:pt idx="144">
                  <c:v>0.5</c:v>
                </c:pt>
                <c:pt idx="145">
                  <c:v>0.65</c:v>
                </c:pt>
                <c:pt idx="146">
                  <c:v>0.18</c:v>
                </c:pt>
                <c:pt idx="147">
                  <c:v>0.36</c:v>
                </c:pt>
                <c:pt idx="148">
                  <c:v>0.48</c:v>
                </c:pt>
                <c:pt idx="149">
                  <c:v>0.76</c:v>
                </c:pt>
                <c:pt idx="150">
                  <c:v>0.53</c:v>
                </c:pt>
                <c:pt idx="151">
                  <c:v>0.82</c:v>
                </c:pt>
                <c:pt idx="152">
                  <c:v>0.56999999999999995</c:v>
                </c:pt>
                <c:pt idx="153">
                  <c:v>0.32</c:v>
                </c:pt>
                <c:pt idx="154">
                  <c:v>0.43</c:v>
                </c:pt>
                <c:pt idx="155">
                  <c:v>0.54</c:v>
                </c:pt>
                <c:pt idx="156">
                  <c:v>0.49</c:v>
                </c:pt>
                <c:pt idx="157">
                  <c:v>0.38</c:v>
                </c:pt>
                <c:pt idx="158">
                  <c:v>0.48</c:v>
                </c:pt>
                <c:pt idx="159">
                  <c:v>0.33</c:v>
                </c:pt>
                <c:pt idx="160">
                  <c:v>0.91</c:v>
                </c:pt>
                <c:pt idx="161">
                  <c:v>0.69</c:v>
                </c:pt>
                <c:pt idx="162">
                  <c:v>0.82</c:v>
                </c:pt>
                <c:pt idx="163">
                  <c:v>0.59</c:v>
                </c:pt>
                <c:pt idx="164">
                  <c:v>0.23</c:v>
                </c:pt>
                <c:pt idx="165">
                  <c:v>0.4</c:v>
                </c:pt>
                <c:pt idx="166">
                  <c:v>0.38</c:v>
                </c:pt>
                <c:pt idx="167">
                  <c:v>0.35</c:v>
                </c:pt>
                <c:pt idx="168">
                  <c:v>0.52</c:v>
                </c:pt>
                <c:pt idx="169">
                  <c:v>0.35</c:v>
                </c:pt>
                <c:pt idx="170">
                  <c:v>0.87</c:v>
                </c:pt>
                <c:pt idx="171">
                  <c:v>0.65</c:v>
                </c:pt>
                <c:pt idx="172">
                  <c:v>0.5</c:v>
                </c:pt>
                <c:pt idx="173">
                  <c:v>0.54</c:v>
                </c:pt>
                <c:pt idx="174">
                  <c:v>0.51</c:v>
                </c:pt>
                <c:pt idx="175">
                  <c:v>0.74</c:v>
                </c:pt>
                <c:pt idx="176">
                  <c:v>0.83</c:v>
                </c:pt>
                <c:pt idx="177">
                  <c:v>0.56000000000000005</c:v>
                </c:pt>
                <c:pt idx="178">
                  <c:v>0.17</c:v>
                </c:pt>
                <c:pt idx="179">
                  <c:v>0.42</c:v>
                </c:pt>
                <c:pt idx="180">
                  <c:v>0.32</c:v>
                </c:pt>
                <c:pt idx="181">
                  <c:v>0.28999999999999998</c:v>
                </c:pt>
                <c:pt idx="182">
                  <c:v>0.82</c:v>
                </c:pt>
                <c:pt idx="183">
                  <c:v>0.89</c:v>
                </c:pt>
                <c:pt idx="184">
                  <c:v>0.69</c:v>
                </c:pt>
                <c:pt idx="185">
                  <c:v>0.45</c:v>
                </c:pt>
                <c:pt idx="186">
                  <c:v>0.53</c:v>
                </c:pt>
                <c:pt idx="187">
                  <c:v>0.43</c:v>
                </c:pt>
                <c:pt idx="188">
                  <c:v>0.32</c:v>
                </c:pt>
                <c:pt idx="189">
                  <c:v>0.17</c:v>
                </c:pt>
                <c:pt idx="190">
                  <c:v>0.13</c:v>
                </c:pt>
                <c:pt idx="191">
                  <c:v>0.69</c:v>
                </c:pt>
                <c:pt idx="192">
                  <c:v>0.71</c:v>
                </c:pt>
                <c:pt idx="193">
                  <c:v>0.53</c:v>
                </c:pt>
                <c:pt idx="194">
                  <c:v>0.46</c:v>
                </c:pt>
                <c:pt idx="195">
                  <c:v>0.44</c:v>
                </c:pt>
                <c:pt idx="196">
                  <c:v>0.54</c:v>
                </c:pt>
                <c:pt idx="197">
                  <c:v>0.21</c:v>
                </c:pt>
                <c:pt idx="198">
                  <c:v>0.64</c:v>
                </c:pt>
                <c:pt idx="199">
                  <c:v>0.77</c:v>
                </c:pt>
                <c:pt idx="200">
                  <c:v>0.31</c:v>
                </c:pt>
                <c:pt idx="201">
                  <c:v>0.4</c:v>
                </c:pt>
                <c:pt idx="202">
                  <c:v>0.91</c:v>
                </c:pt>
                <c:pt idx="203">
                  <c:v>0.87</c:v>
                </c:pt>
                <c:pt idx="204">
                  <c:v>0.39</c:v>
                </c:pt>
                <c:pt idx="205">
                  <c:v>0.02</c:v>
                </c:pt>
                <c:pt idx="206">
                  <c:v>0.22</c:v>
                </c:pt>
                <c:pt idx="207">
                  <c:v>0.16</c:v>
                </c:pt>
                <c:pt idx="208">
                  <c:v>0.5</c:v>
                </c:pt>
                <c:pt idx="209">
                  <c:v>0.38</c:v>
                </c:pt>
                <c:pt idx="210">
                  <c:v>0.49</c:v>
                </c:pt>
                <c:pt idx="211">
                  <c:v>0.68</c:v>
                </c:pt>
                <c:pt idx="212">
                  <c:v>0.17</c:v>
                </c:pt>
                <c:pt idx="213">
                  <c:v>0.16</c:v>
                </c:pt>
                <c:pt idx="214">
                  <c:v>0.52</c:v>
                </c:pt>
                <c:pt idx="215">
                  <c:v>0.49</c:v>
                </c:pt>
                <c:pt idx="216">
                  <c:v>0.51</c:v>
                </c:pt>
                <c:pt idx="217">
                  <c:v>0.28000000000000003</c:v>
                </c:pt>
                <c:pt idx="218">
                  <c:v>0.5</c:v>
                </c:pt>
                <c:pt idx="219">
                  <c:v>0.52</c:v>
                </c:pt>
                <c:pt idx="220">
                  <c:v>0.09</c:v>
                </c:pt>
                <c:pt idx="221">
                  <c:v>0.74</c:v>
                </c:pt>
                <c:pt idx="222">
                  <c:v>0.56999999999999995</c:v>
                </c:pt>
                <c:pt idx="223">
                  <c:v>0.46</c:v>
                </c:pt>
                <c:pt idx="224">
                  <c:v>0.47</c:v>
                </c:pt>
                <c:pt idx="225">
                  <c:v>0.41</c:v>
                </c:pt>
                <c:pt idx="226">
                  <c:v>0.8</c:v>
                </c:pt>
                <c:pt idx="227">
                  <c:v>0.47</c:v>
                </c:pt>
                <c:pt idx="228">
                  <c:v>0.53</c:v>
                </c:pt>
                <c:pt idx="229">
                  <c:v>0.34</c:v>
                </c:pt>
                <c:pt idx="230">
                  <c:v>0.14000000000000001</c:v>
                </c:pt>
                <c:pt idx="231">
                  <c:v>0.4</c:v>
                </c:pt>
                <c:pt idx="232">
                  <c:v>0.4</c:v>
                </c:pt>
                <c:pt idx="233">
                  <c:v>0.45</c:v>
                </c:pt>
                <c:pt idx="234">
                  <c:v>0.54</c:v>
                </c:pt>
                <c:pt idx="235">
                  <c:v>0.57999999999999996</c:v>
                </c:pt>
                <c:pt idx="236">
                  <c:v>0.37</c:v>
                </c:pt>
                <c:pt idx="237">
                  <c:v>0.5</c:v>
                </c:pt>
                <c:pt idx="238">
                  <c:v>0.4</c:v>
                </c:pt>
                <c:pt idx="239">
                  <c:v>0.54</c:v>
                </c:pt>
                <c:pt idx="240">
                  <c:v>0.77</c:v>
                </c:pt>
                <c:pt idx="241">
                  <c:v>0.35</c:v>
                </c:pt>
                <c:pt idx="242">
                  <c:v>0.63</c:v>
                </c:pt>
                <c:pt idx="243">
                  <c:v>0.1</c:v>
                </c:pt>
                <c:pt idx="244">
                  <c:v>0.26</c:v>
                </c:pt>
                <c:pt idx="245">
                  <c:v>0.45</c:v>
                </c:pt>
                <c:pt idx="246">
                  <c:v>0.55000000000000004</c:v>
                </c:pt>
                <c:pt idx="247">
                  <c:v>0.3</c:v>
                </c:pt>
                <c:pt idx="248">
                  <c:v>0.4</c:v>
                </c:pt>
                <c:pt idx="249">
                  <c:v>0.27</c:v>
                </c:pt>
                <c:pt idx="250">
                  <c:v>0.28999999999999998</c:v>
                </c:pt>
                <c:pt idx="251">
                  <c:v>0.16</c:v>
                </c:pt>
                <c:pt idx="252">
                  <c:v>0.53</c:v>
                </c:pt>
                <c:pt idx="253">
                  <c:v>0.5</c:v>
                </c:pt>
                <c:pt idx="254">
                  <c:v>0.43</c:v>
                </c:pt>
                <c:pt idx="255">
                  <c:v>0.38</c:v>
                </c:pt>
                <c:pt idx="256">
                  <c:v>0.34</c:v>
                </c:pt>
                <c:pt idx="257">
                  <c:v>0.45</c:v>
                </c:pt>
                <c:pt idx="258">
                  <c:v>0.56000000000000005</c:v>
                </c:pt>
                <c:pt idx="259">
                  <c:v>0.27</c:v>
                </c:pt>
                <c:pt idx="260">
                  <c:v>0.43</c:v>
                </c:pt>
                <c:pt idx="261">
                  <c:v>0.32</c:v>
                </c:pt>
                <c:pt idx="262">
                  <c:v>0.52</c:v>
                </c:pt>
                <c:pt idx="263">
                  <c:v>0.49</c:v>
                </c:pt>
                <c:pt idx="264">
                  <c:v>0.55000000000000004</c:v>
                </c:pt>
                <c:pt idx="265">
                  <c:v>0.64</c:v>
                </c:pt>
                <c:pt idx="266">
                  <c:v>0.41</c:v>
                </c:pt>
                <c:pt idx="267">
                  <c:v>0.49</c:v>
                </c:pt>
                <c:pt idx="268">
                  <c:v>0.49</c:v>
                </c:pt>
                <c:pt idx="269">
                  <c:v>0.49</c:v>
                </c:pt>
                <c:pt idx="270">
                  <c:v>0.61</c:v>
                </c:pt>
                <c:pt idx="271">
                  <c:v>0.56999999999999995</c:v>
                </c:pt>
                <c:pt idx="272">
                  <c:v>0.49</c:v>
                </c:pt>
                <c:pt idx="273">
                  <c:v>0.57999999999999996</c:v>
                </c:pt>
                <c:pt idx="274">
                  <c:v>0.56999999999999995</c:v>
                </c:pt>
                <c:pt idx="275">
                  <c:v>0.48</c:v>
                </c:pt>
                <c:pt idx="276">
                  <c:v>0.31</c:v>
                </c:pt>
                <c:pt idx="277">
                  <c:v>0.55000000000000004</c:v>
                </c:pt>
                <c:pt idx="278">
                  <c:v>0.59</c:v>
                </c:pt>
                <c:pt idx="279">
                  <c:v>0.46</c:v>
                </c:pt>
                <c:pt idx="280">
                  <c:v>0.49</c:v>
                </c:pt>
                <c:pt idx="281">
                  <c:v>0.68</c:v>
                </c:pt>
                <c:pt idx="282">
                  <c:v>0.51</c:v>
                </c:pt>
                <c:pt idx="283">
                  <c:v>0.43</c:v>
                </c:pt>
                <c:pt idx="284">
                  <c:v>0.28999999999999998</c:v>
                </c:pt>
                <c:pt idx="285">
                  <c:v>0.46</c:v>
                </c:pt>
                <c:pt idx="286">
                  <c:v>0.31</c:v>
                </c:pt>
                <c:pt idx="287">
                  <c:v>0.41</c:v>
                </c:pt>
                <c:pt idx="288">
                  <c:v>0.34</c:v>
                </c:pt>
                <c:pt idx="289">
                  <c:v>0.53</c:v>
                </c:pt>
                <c:pt idx="290">
                  <c:v>0.51</c:v>
                </c:pt>
                <c:pt idx="291">
                  <c:v>0.61</c:v>
                </c:pt>
                <c:pt idx="292">
                  <c:v>0.61</c:v>
                </c:pt>
                <c:pt idx="293">
                  <c:v>0.48</c:v>
                </c:pt>
                <c:pt idx="294">
                  <c:v>0.37</c:v>
                </c:pt>
                <c:pt idx="295">
                  <c:v>0.54</c:v>
                </c:pt>
                <c:pt idx="296">
                  <c:v>0.5</c:v>
                </c:pt>
                <c:pt idx="297">
                  <c:v>0.49</c:v>
                </c:pt>
                <c:pt idx="298">
                  <c:v>0.53</c:v>
                </c:pt>
                <c:pt idx="299">
                  <c:v>0.26</c:v>
                </c:pt>
                <c:pt idx="300">
                  <c:v>0.17</c:v>
                </c:pt>
                <c:pt idx="301">
                  <c:v>0.36</c:v>
                </c:pt>
                <c:pt idx="302">
                  <c:v>0.41</c:v>
                </c:pt>
                <c:pt idx="303">
                  <c:v>0.17</c:v>
                </c:pt>
                <c:pt idx="304">
                  <c:v>0.09</c:v>
                </c:pt>
                <c:pt idx="305">
                  <c:v>0.09</c:v>
                </c:pt>
                <c:pt idx="306">
                  <c:v>0.14000000000000001</c:v>
                </c:pt>
                <c:pt idx="307">
                  <c:v>0.17</c:v>
                </c:pt>
                <c:pt idx="308">
                  <c:v>0.04</c:v>
                </c:pt>
                <c:pt idx="309">
                  <c:v>7.0000000000000007E-2</c:v>
                </c:pt>
                <c:pt idx="310">
                  <c:v>0.06</c:v>
                </c:pt>
                <c:pt idx="311">
                  <c:v>0.13</c:v>
                </c:pt>
                <c:pt idx="312">
                  <c:v>0.16</c:v>
                </c:pt>
                <c:pt idx="313">
                  <c:v>0.04</c:v>
                </c:pt>
                <c:pt idx="314">
                  <c:v>0.08</c:v>
                </c:pt>
                <c:pt idx="315">
                  <c:v>0.06</c:v>
                </c:pt>
                <c:pt idx="316">
                  <c:v>0.1</c:v>
                </c:pt>
                <c:pt idx="317">
                  <c:v>0.06</c:v>
                </c:pt>
                <c:pt idx="318">
                  <c:v>0.09</c:v>
                </c:pt>
                <c:pt idx="319">
                  <c:v>0.04</c:v>
                </c:pt>
                <c:pt idx="320">
                  <c:v>0.1</c:v>
                </c:pt>
                <c:pt idx="321">
                  <c:v>0.02</c:v>
                </c:pt>
                <c:pt idx="322">
                  <c:v>0.05</c:v>
                </c:pt>
                <c:pt idx="323">
                  <c:v>7.0000000000000007E-2</c:v>
                </c:pt>
                <c:pt idx="324">
                  <c:v>0.08</c:v>
                </c:pt>
                <c:pt idx="325">
                  <c:v>0.06</c:v>
                </c:pt>
                <c:pt idx="326">
                  <c:v>0.06</c:v>
                </c:pt>
                <c:pt idx="327">
                  <c:v>7.0000000000000007E-2</c:v>
                </c:pt>
                <c:pt idx="328">
                  <c:v>0.03</c:v>
                </c:pt>
                <c:pt idx="329">
                  <c:v>0.02</c:v>
                </c:pt>
                <c:pt idx="330">
                  <c:v>0.04</c:v>
                </c:pt>
                <c:pt idx="331">
                  <c:v>0.05</c:v>
                </c:pt>
                <c:pt idx="332">
                  <c:v>0.04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0.44</c:v>
                </c:pt>
                <c:pt idx="338">
                  <c:v>0.4</c:v>
                </c:pt>
                <c:pt idx="339">
                  <c:v>0.14000000000000001</c:v>
                </c:pt>
                <c:pt idx="340">
                  <c:v>0.34</c:v>
                </c:pt>
                <c:pt idx="341">
                  <c:v>0.4</c:v>
                </c:pt>
                <c:pt idx="342">
                  <c:v>0.34</c:v>
                </c:pt>
                <c:pt idx="343">
                  <c:v>0.37</c:v>
                </c:pt>
                <c:pt idx="344">
                  <c:v>0.36</c:v>
                </c:pt>
                <c:pt idx="345">
                  <c:v>0.37</c:v>
                </c:pt>
                <c:pt idx="346">
                  <c:v>0.37</c:v>
                </c:pt>
                <c:pt idx="347">
                  <c:v>0.17</c:v>
                </c:pt>
                <c:pt idx="348">
                  <c:v>0.22</c:v>
                </c:pt>
                <c:pt idx="349">
                  <c:v>0.15</c:v>
                </c:pt>
                <c:pt idx="350">
                  <c:v>0.15</c:v>
                </c:pt>
                <c:pt idx="351">
                  <c:v>0.45</c:v>
                </c:pt>
                <c:pt idx="352">
                  <c:v>0.32</c:v>
                </c:pt>
                <c:pt idx="353">
                  <c:v>0.37</c:v>
                </c:pt>
                <c:pt idx="354">
                  <c:v>0.4</c:v>
                </c:pt>
                <c:pt idx="355">
                  <c:v>0.43</c:v>
                </c:pt>
                <c:pt idx="356">
                  <c:v>0.5</c:v>
                </c:pt>
                <c:pt idx="357">
                  <c:v>0.43</c:v>
                </c:pt>
                <c:pt idx="358">
                  <c:v>0.32</c:v>
                </c:pt>
                <c:pt idx="359">
                  <c:v>0.81</c:v>
                </c:pt>
                <c:pt idx="360">
                  <c:v>0.35</c:v>
                </c:pt>
                <c:pt idx="361">
                  <c:v>0.42</c:v>
                </c:pt>
                <c:pt idx="362">
                  <c:v>0.2</c:v>
                </c:pt>
                <c:pt idx="363">
                  <c:v>0.22</c:v>
                </c:pt>
                <c:pt idx="364">
                  <c:v>0.32</c:v>
                </c:pt>
                <c:pt idx="365">
                  <c:v>0.62</c:v>
                </c:pt>
                <c:pt idx="366">
                  <c:v>0.72</c:v>
                </c:pt>
                <c:pt idx="367">
                  <c:v>0.34</c:v>
                </c:pt>
                <c:pt idx="368">
                  <c:v>0.49</c:v>
                </c:pt>
                <c:pt idx="369">
                  <c:v>0.36</c:v>
                </c:pt>
                <c:pt idx="370">
                  <c:v>0.53</c:v>
                </c:pt>
                <c:pt idx="371">
                  <c:v>0.31</c:v>
                </c:pt>
                <c:pt idx="372">
                  <c:v>0.37</c:v>
                </c:pt>
                <c:pt idx="373">
                  <c:v>0.36</c:v>
                </c:pt>
                <c:pt idx="374">
                  <c:v>0.68</c:v>
                </c:pt>
                <c:pt idx="375">
                  <c:v>0.79</c:v>
                </c:pt>
                <c:pt idx="376">
                  <c:v>0.79</c:v>
                </c:pt>
                <c:pt idx="377">
                  <c:v>0.49</c:v>
                </c:pt>
                <c:pt idx="378">
                  <c:v>0.4</c:v>
                </c:pt>
                <c:pt idx="379">
                  <c:v>0.32</c:v>
                </c:pt>
                <c:pt idx="380">
                  <c:v>7.0000000000000007E-2</c:v>
                </c:pt>
                <c:pt idx="381">
                  <c:v>0.09</c:v>
                </c:pt>
                <c:pt idx="382">
                  <c:v>0.11</c:v>
                </c:pt>
                <c:pt idx="383">
                  <c:v>0.04</c:v>
                </c:pt>
                <c:pt idx="384">
                  <c:v>0.11</c:v>
                </c:pt>
                <c:pt idx="385">
                  <c:v>0.05</c:v>
                </c:pt>
                <c:pt idx="386">
                  <c:v>0.05</c:v>
                </c:pt>
                <c:pt idx="387">
                  <c:v>0.15</c:v>
                </c:pt>
                <c:pt idx="388">
                  <c:v>0.15</c:v>
                </c:pt>
                <c:pt idx="389">
                  <c:v>0.08</c:v>
                </c:pt>
                <c:pt idx="390">
                  <c:v>0.22</c:v>
                </c:pt>
                <c:pt idx="391">
                  <c:v>1.1299999999999999</c:v>
                </c:pt>
                <c:pt idx="392">
                  <c:v>0.25</c:v>
                </c:pt>
                <c:pt idx="393">
                  <c:v>0.27</c:v>
                </c:pt>
                <c:pt idx="394">
                  <c:v>0.31</c:v>
                </c:pt>
                <c:pt idx="395">
                  <c:v>0.26</c:v>
                </c:pt>
                <c:pt idx="396">
                  <c:v>0.32</c:v>
                </c:pt>
                <c:pt idx="397">
                  <c:v>0.34</c:v>
                </c:pt>
                <c:pt idx="398">
                  <c:v>0.55000000000000004</c:v>
                </c:pt>
                <c:pt idx="399">
                  <c:v>0.92</c:v>
                </c:pt>
                <c:pt idx="400">
                  <c:v>0.39</c:v>
                </c:pt>
                <c:pt idx="401">
                  <c:v>0.41</c:v>
                </c:pt>
                <c:pt idx="402">
                  <c:v>0.39</c:v>
                </c:pt>
                <c:pt idx="403">
                  <c:v>0.49</c:v>
                </c:pt>
                <c:pt idx="404">
                  <c:v>0.41</c:v>
                </c:pt>
                <c:pt idx="405">
                  <c:v>0.52</c:v>
                </c:pt>
                <c:pt idx="406">
                  <c:v>0.23</c:v>
                </c:pt>
                <c:pt idx="407">
                  <c:v>0.42</c:v>
                </c:pt>
                <c:pt idx="408">
                  <c:v>0.46</c:v>
                </c:pt>
                <c:pt idx="409">
                  <c:v>0.43</c:v>
                </c:pt>
                <c:pt idx="410">
                  <c:v>0.56000000000000005</c:v>
                </c:pt>
                <c:pt idx="411">
                  <c:v>0.45</c:v>
                </c:pt>
                <c:pt idx="412">
                  <c:v>0.03</c:v>
                </c:pt>
                <c:pt idx="413">
                  <c:v>0.22</c:v>
                </c:pt>
                <c:pt idx="414">
                  <c:v>0.33</c:v>
                </c:pt>
                <c:pt idx="415">
                  <c:v>0.56999999999999995</c:v>
                </c:pt>
                <c:pt idx="416">
                  <c:v>0.2</c:v>
                </c:pt>
                <c:pt idx="417">
                  <c:v>0.24</c:v>
                </c:pt>
                <c:pt idx="418">
                  <c:v>0.33</c:v>
                </c:pt>
                <c:pt idx="419">
                  <c:v>0.28000000000000003</c:v>
                </c:pt>
                <c:pt idx="420">
                  <c:v>0.56000000000000005</c:v>
                </c:pt>
                <c:pt idx="421">
                  <c:v>0.24</c:v>
                </c:pt>
                <c:pt idx="422">
                  <c:v>0.33</c:v>
                </c:pt>
                <c:pt idx="423">
                  <c:v>0.3</c:v>
                </c:pt>
                <c:pt idx="424">
                  <c:v>0.44</c:v>
                </c:pt>
                <c:pt idx="425">
                  <c:v>0.42</c:v>
                </c:pt>
                <c:pt idx="426">
                  <c:v>0.53</c:v>
                </c:pt>
                <c:pt idx="427">
                  <c:v>0.34</c:v>
                </c:pt>
                <c:pt idx="428">
                  <c:v>0.19</c:v>
                </c:pt>
                <c:pt idx="429">
                  <c:v>0.35</c:v>
                </c:pt>
                <c:pt idx="430">
                  <c:v>0.25</c:v>
                </c:pt>
                <c:pt idx="431">
                  <c:v>0.55000000000000004</c:v>
                </c:pt>
                <c:pt idx="432">
                  <c:v>0.33</c:v>
                </c:pt>
                <c:pt idx="433">
                  <c:v>0.09</c:v>
                </c:pt>
                <c:pt idx="434">
                  <c:v>0.1</c:v>
                </c:pt>
                <c:pt idx="435">
                  <c:v>0.03</c:v>
                </c:pt>
                <c:pt idx="436">
                  <c:v>0.14000000000000001</c:v>
                </c:pt>
                <c:pt idx="437">
                  <c:v>0.88</c:v>
                </c:pt>
                <c:pt idx="438">
                  <c:v>0.63</c:v>
                </c:pt>
                <c:pt idx="439">
                  <c:v>0.51</c:v>
                </c:pt>
                <c:pt idx="440">
                  <c:v>0.39</c:v>
                </c:pt>
                <c:pt idx="441">
                  <c:v>0.32</c:v>
                </c:pt>
                <c:pt idx="442">
                  <c:v>0.44</c:v>
                </c:pt>
                <c:pt idx="443">
                  <c:v>0.4</c:v>
                </c:pt>
                <c:pt idx="444">
                  <c:v>0.53</c:v>
                </c:pt>
                <c:pt idx="445">
                  <c:v>0.37</c:v>
                </c:pt>
                <c:pt idx="446">
                  <c:v>0.23</c:v>
                </c:pt>
                <c:pt idx="447">
                  <c:v>0.45</c:v>
                </c:pt>
                <c:pt idx="448">
                  <c:v>0.35</c:v>
                </c:pt>
                <c:pt idx="449">
                  <c:v>0.57999999999999996</c:v>
                </c:pt>
                <c:pt idx="450">
                  <c:v>0.42</c:v>
                </c:pt>
                <c:pt idx="451">
                  <c:v>0.26</c:v>
                </c:pt>
                <c:pt idx="452">
                  <c:v>0.54</c:v>
                </c:pt>
                <c:pt idx="453">
                  <c:v>0.2</c:v>
                </c:pt>
                <c:pt idx="454">
                  <c:v>0.34</c:v>
                </c:pt>
                <c:pt idx="455">
                  <c:v>0.36</c:v>
                </c:pt>
                <c:pt idx="456">
                  <c:v>0.55000000000000004</c:v>
                </c:pt>
                <c:pt idx="457">
                  <c:v>0.17</c:v>
                </c:pt>
                <c:pt idx="458">
                  <c:v>0.25</c:v>
                </c:pt>
                <c:pt idx="459">
                  <c:v>0.37</c:v>
                </c:pt>
                <c:pt idx="460">
                  <c:v>0.46</c:v>
                </c:pt>
                <c:pt idx="461">
                  <c:v>0.31</c:v>
                </c:pt>
                <c:pt idx="462">
                  <c:v>0.41</c:v>
                </c:pt>
                <c:pt idx="463">
                  <c:v>0.23</c:v>
                </c:pt>
                <c:pt idx="464">
                  <c:v>0.39</c:v>
                </c:pt>
                <c:pt idx="465">
                  <c:v>0.22</c:v>
                </c:pt>
                <c:pt idx="466">
                  <c:v>0.34</c:v>
                </c:pt>
                <c:pt idx="467">
                  <c:v>0.27</c:v>
                </c:pt>
                <c:pt idx="468">
                  <c:v>0.48</c:v>
                </c:pt>
                <c:pt idx="469">
                  <c:v>0.48</c:v>
                </c:pt>
                <c:pt idx="470">
                  <c:v>0.47</c:v>
                </c:pt>
                <c:pt idx="471">
                  <c:v>0.18</c:v>
                </c:pt>
                <c:pt idx="472">
                  <c:v>0.15</c:v>
                </c:pt>
                <c:pt idx="473">
                  <c:v>0.24</c:v>
                </c:pt>
                <c:pt idx="474">
                  <c:v>0.32</c:v>
                </c:pt>
                <c:pt idx="475">
                  <c:v>0.31</c:v>
                </c:pt>
                <c:pt idx="476">
                  <c:v>0.48</c:v>
                </c:pt>
                <c:pt idx="477">
                  <c:v>0.34</c:v>
                </c:pt>
                <c:pt idx="478">
                  <c:v>0.2</c:v>
                </c:pt>
                <c:pt idx="479">
                  <c:v>0.23</c:v>
                </c:pt>
                <c:pt idx="480">
                  <c:v>0.25</c:v>
                </c:pt>
                <c:pt idx="481">
                  <c:v>0.25</c:v>
                </c:pt>
                <c:pt idx="482">
                  <c:v>0.23</c:v>
                </c:pt>
                <c:pt idx="483">
                  <c:v>0.43</c:v>
                </c:pt>
                <c:pt idx="484">
                  <c:v>0.28000000000000003</c:v>
                </c:pt>
                <c:pt idx="485">
                  <c:v>0.65</c:v>
                </c:pt>
                <c:pt idx="486">
                  <c:v>0.48</c:v>
                </c:pt>
                <c:pt idx="487">
                  <c:v>0.6</c:v>
                </c:pt>
                <c:pt idx="488">
                  <c:v>0.28999999999999998</c:v>
                </c:pt>
                <c:pt idx="489">
                  <c:v>0.36</c:v>
                </c:pt>
                <c:pt idx="490">
                  <c:v>0.45</c:v>
                </c:pt>
                <c:pt idx="491">
                  <c:v>0.41</c:v>
                </c:pt>
                <c:pt idx="492">
                  <c:v>0.44</c:v>
                </c:pt>
                <c:pt idx="493">
                  <c:v>0.31</c:v>
                </c:pt>
                <c:pt idx="494">
                  <c:v>0.17</c:v>
                </c:pt>
                <c:pt idx="495">
                  <c:v>0.35</c:v>
                </c:pt>
                <c:pt idx="496">
                  <c:v>0.64</c:v>
                </c:pt>
                <c:pt idx="497">
                  <c:v>0.4</c:v>
                </c:pt>
                <c:pt idx="498">
                  <c:v>0.31</c:v>
                </c:pt>
                <c:pt idx="499">
                  <c:v>0.21</c:v>
                </c:pt>
                <c:pt idx="500">
                  <c:v>0.47</c:v>
                </c:pt>
                <c:pt idx="501">
                  <c:v>0.42</c:v>
                </c:pt>
                <c:pt idx="502">
                  <c:v>0.45</c:v>
                </c:pt>
                <c:pt idx="503">
                  <c:v>0.26</c:v>
                </c:pt>
                <c:pt idx="504">
                  <c:v>0.44</c:v>
                </c:pt>
                <c:pt idx="505">
                  <c:v>0.59</c:v>
                </c:pt>
                <c:pt idx="506">
                  <c:v>0.31</c:v>
                </c:pt>
                <c:pt idx="507">
                  <c:v>0.43</c:v>
                </c:pt>
                <c:pt idx="508">
                  <c:v>0.74</c:v>
                </c:pt>
                <c:pt idx="509">
                  <c:v>0.37</c:v>
                </c:pt>
                <c:pt idx="510">
                  <c:v>0.43</c:v>
                </c:pt>
                <c:pt idx="511">
                  <c:v>0.56000000000000005</c:v>
                </c:pt>
                <c:pt idx="512">
                  <c:v>0.34</c:v>
                </c:pt>
                <c:pt idx="513">
                  <c:v>0.73</c:v>
                </c:pt>
                <c:pt idx="514">
                  <c:v>0.33</c:v>
                </c:pt>
                <c:pt idx="515">
                  <c:v>0.32</c:v>
                </c:pt>
                <c:pt idx="516">
                  <c:v>0.46</c:v>
                </c:pt>
                <c:pt idx="517">
                  <c:v>0.44</c:v>
                </c:pt>
                <c:pt idx="518">
                  <c:v>0.46</c:v>
                </c:pt>
                <c:pt idx="519">
                  <c:v>0.36</c:v>
                </c:pt>
                <c:pt idx="520">
                  <c:v>0.31</c:v>
                </c:pt>
                <c:pt idx="521">
                  <c:v>0.41</c:v>
                </c:pt>
                <c:pt idx="522">
                  <c:v>0.49</c:v>
                </c:pt>
                <c:pt idx="523">
                  <c:v>0.54</c:v>
                </c:pt>
                <c:pt idx="524">
                  <c:v>0.51</c:v>
                </c:pt>
                <c:pt idx="525">
                  <c:v>0.36</c:v>
                </c:pt>
                <c:pt idx="526">
                  <c:v>0.45</c:v>
                </c:pt>
                <c:pt idx="527">
                  <c:v>0.4</c:v>
                </c:pt>
                <c:pt idx="528">
                  <c:v>0.47</c:v>
                </c:pt>
                <c:pt idx="529">
                  <c:v>0.3</c:v>
                </c:pt>
                <c:pt idx="530">
                  <c:v>0.46</c:v>
                </c:pt>
                <c:pt idx="531">
                  <c:v>0.36</c:v>
                </c:pt>
                <c:pt idx="532">
                  <c:v>0.27</c:v>
                </c:pt>
                <c:pt idx="533">
                  <c:v>0.42</c:v>
                </c:pt>
                <c:pt idx="534">
                  <c:v>0.45</c:v>
                </c:pt>
                <c:pt idx="535">
                  <c:v>0.53</c:v>
                </c:pt>
                <c:pt idx="536">
                  <c:v>0.26</c:v>
                </c:pt>
                <c:pt idx="537">
                  <c:v>0.45</c:v>
                </c:pt>
                <c:pt idx="538">
                  <c:v>0.25</c:v>
                </c:pt>
                <c:pt idx="539">
                  <c:v>0.51</c:v>
                </c:pt>
                <c:pt idx="540">
                  <c:v>0.43</c:v>
                </c:pt>
                <c:pt idx="541">
                  <c:v>0.33</c:v>
                </c:pt>
                <c:pt idx="542">
                  <c:v>0.6</c:v>
                </c:pt>
                <c:pt idx="543">
                  <c:v>0.23</c:v>
                </c:pt>
                <c:pt idx="544">
                  <c:v>0.49</c:v>
                </c:pt>
                <c:pt idx="545">
                  <c:v>0.52</c:v>
                </c:pt>
                <c:pt idx="546">
                  <c:v>0.28000000000000003</c:v>
                </c:pt>
                <c:pt idx="547">
                  <c:v>0.3</c:v>
                </c:pt>
                <c:pt idx="548">
                  <c:v>0.53</c:v>
                </c:pt>
                <c:pt idx="549">
                  <c:v>0.48</c:v>
                </c:pt>
                <c:pt idx="550">
                  <c:v>0.24</c:v>
                </c:pt>
                <c:pt idx="551">
                  <c:v>0.26</c:v>
                </c:pt>
                <c:pt idx="552">
                  <c:v>0.48</c:v>
                </c:pt>
                <c:pt idx="553">
                  <c:v>0.91</c:v>
                </c:pt>
                <c:pt idx="554">
                  <c:v>0.41</c:v>
                </c:pt>
                <c:pt idx="555">
                  <c:v>0.44</c:v>
                </c:pt>
                <c:pt idx="556">
                  <c:v>0.43</c:v>
                </c:pt>
                <c:pt idx="557">
                  <c:v>0.34</c:v>
                </c:pt>
                <c:pt idx="558">
                  <c:v>0.47</c:v>
                </c:pt>
                <c:pt idx="559">
                  <c:v>0.44</c:v>
                </c:pt>
                <c:pt idx="560">
                  <c:v>0.55000000000000004</c:v>
                </c:pt>
                <c:pt idx="561">
                  <c:v>0.41</c:v>
                </c:pt>
                <c:pt idx="562">
                  <c:v>0.52</c:v>
                </c:pt>
                <c:pt idx="563">
                  <c:v>0.38</c:v>
                </c:pt>
                <c:pt idx="564">
                  <c:v>0.27</c:v>
                </c:pt>
                <c:pt idx="565">
                  <c:v>0.64</c:v>
                </c:pt>
                <c:pt idx="566">
                  <c:v>0.63</c:v>
                </c:pt>
                <c:pt idx="567">
                  <c:v>0.73</c:v>
                </c:pt>
                <c:pt idx="568">
                  <c:v>0.88</c:v>
                </c:pt>
                <c:pt idx="569">
                  <c:v>0.26</c:v>
                </c:pt>
                <c:pt idx="570">
                  <c:v>0.39</c:v>
                </c:pt>
                <c:pt idx="571">
                  <c:v>0.2</c:v>
                </c:pt>
                <c:pt idx="572">
                  <c:v>0.36</c:v>
                </c:pt>
                <c:pt idx="573">
                  <c:v>0.44</c:v>
                </c:pt>
                <c:pt idx="574">
                  <c:v>0.54</c:v>
                </c:pt>
                <c:pt idx="575">
                  <c:v>0.51</c:v>
                </c:pt>
                <c:pt idx="576">
                  <c:v>0.54</c:v>
                </c:pt>
                <c:pt idx="577">
                  <c:v>0.47</c:v>
                </c:pt>
                <c:pt idx="578">
                  <c:v>0.46</c:v>
                </c:pt>
                <c:pt idx="579">
                  <c:v>0.39</c:v>
                </c:pt>
                <c:pt idx="580">
                  <c:v>0.36</c:v>
                </c:pt>
                <c:pt idx="581">
                  <c:v>0.59</c:v>
                </c:pt>
                <c:pt idx="582">
                  <c:v>0.55000000000000004</c:v>
                </c:pt>
                <c:pt idx="583">
                  <c:v>0.54</c:v>
                </c:pt>
                <c:pt idx="584">
                  <c:v>0.41</c:v>
                </c:pt>
                <c:pt idx="585">
                  <c:v>0.84</c:v>
                </c:pt>
                <c:pt idx="586">
                  <c:v>0.42</c:v>
                </c:pt>
                <c:pt idx="587">
                  <c:v>0.44</c:v>
                </c:pt>
                <c:pt idx="588">
                  <c:v>0.46</c:v>
                </c:pt>
                <c:pt idx="589">
                  <c:v>0.18</c:v>
                </c:pt>
                <c:pt idx="590">
                  <c:v>0.41</c:v>
                </c:pt>
                <c:pt idx="591">
                  <c:v>0.25</c:v>
                </c:pt>
                <c:pt idx="592">
                  <c:v>0.52</c:v>
                </c:pt>
                <c:pt idx="593">
                  <c:v>0.24</c:v>
                </c:pt>
                <c:pt idx="594">
                  <c:v>0.18</c:v>
                </c:pt>
                <c:pt idx="595">
                  <c:v>0.39</c:v>
                </c:pt>
                <c:pt idx="596">
                  <c:v>0.41</c:v>
                </c:pt>
                <c:pt idx="597">
                  <c:v>0.39</c:v>
                </c:pt>
                <c:pt idx="598">
                  <c:v>0.25</c:v>
                </c:pt>
                <c:pt idx="599">
                  <c:v>0.34</c:v>
                </c:pt>
                <c:pt idx="600">
                  <c:v>0.27</c:v>
                </c:pt>
                <c:pt idx="601">
                  <c:v>0.45</c:v>
                </c:pt>
                <c:pt idx="602">
                  <c:v>0.43</c:v>
                </c:pt>
                <c:pt idx="603">
                  <c:v>0.26</c:v>
                </c:pt>
                <c:pt idx="604">
                  <c:v>0.46</c:v>
                </c:pt>
                <c:pt idx="605">
                  <c:v>0.36</c:v>
                </c:pt>
                <c:pt idx="606">
                  <c:v>0.73</c:v>
                </c:pt>
                <c:pt idx="607">
                  <c:v>0.46</c:v>
                </c:pt>
                <c:pt idx="608">
                  <c:v>0.47</c:v>
                </c:pt>
                <c:pt idx="609">
                  <c:v>0.37</c:v>
                </c:pt>
                <c:pt idx="610">
                  <c:v>0.47</c:v>
                </c:pt>
                <c:pt idx="611">
                  <c:v>0.14000000000000001</c:v>
                </c:pt>
                <c:pt idx="612">
                  <c:v>0.45</c:v>
                </c:pt>
                <c:pt idx="613">
                  <c:v>0.35</c:v>
                </c:pt>
                <c:pt idx="614">
                  <c:v>0.48</c:v>
                </c:pt>
                <c:pt idx="615">
                  <c:v>0.53</c:v>
                </c:pt>
                <c:pt idx="616">
                  <c:v>0.45</c:v>
                </c:pt>
                <c:pt idx="617">
                  <c:v>0.55000000000000004</c:v>
                </c:pt>
                <c:pt idx="618">
                  <c:v>0.57999999999999996</c:v>
                </c:pt>
                <c:pt idx="619">
                  <c:v>0.38</c:v>
                </c:pt>
                <c:pt idx="620">
                  <c:v>0.39</c:v>
                </c:pt>
                <c:pt idx="621">
                  <c:v>0.23</c:v>
                </c:pt>
                <c:pt idx="622">
                  <c:v>0.69</c:v>
                </c:pt>
                <c:pt idx="623">
                  <c:v>0.2</c:v>
                </c:pt>
                <c:pt idx="624">
                  <c:v>0.5</c:v>
                </c:pt>
                <c:pt idx="625">
                  <c:v>0.44</c:v>
                </c:pt>
                <c:pt idx="626">
                  <c:v>0.38</c:v>
                </c:pt>
                <c:pt idx="627">
                  <c:v>0.51</c:v>
                </c:pt>
                <c:pt idx="628">
                  <c:v>0.5</c:v>
                </c:pt>
                <c:pt idx="629">
                  <c:v>0.41</c:v>
                </c:pt>
                <c:pt idx="630">
                  <c:v>0.46</c:v>
                </c:pt>
                <c:pt idx="631">
                  <c:v>0.34</c:v>
                </c:pt>
                <c:pt idx="632">
                  <c:v>0.56999999999999995</c:v>
                </c:pt>
                <c:pt idx="633">
                  <c:v>0.28999999999999998</c:v>
                </c:pt>
                <c:pt idx="634">
                  <c:v>0.17</c:v>
                </c:pt>
                <c:pt idx="635">
                  <c:v>0.18</c:v>
                </c:pt>
                <c:pt idx="636">
                  <c:v>0.41</c:v>
                </c:pt>
                <c:pt idx="637">
                  <c:v>0.39</c:v>
                </c:pt>
                <c:pt idx="638">
                  <c:v>0.56000000000000005</c:v>
                </c:pt>
                <c:pt idx="639">
                  <c:v>0.5</c:v>
                </c:pt>
                <c:pt idx="640">
                  <c:v>0.21</c:v>
                </c:pt>
                <c:pt idx="641">
                  <c:v>0.48</c:v>
                </c:pt>
                <c:pt idx="642">
                  <c:v>0.32</c:v>
                </c:pt>
                <c:pt idx="643">
                  <c:v>0.63</c:v>
                </c:pt>
                <c:pt idx="644">
                  <c:v>0.39</c:v>
                </c:pt>
                <c:pt idx="645">
                  <c:v>0.18</c:v>
                </c:pt>
                <c:pt idx="646">
                  <c:v>0.4</c:v>
                </c:pt>
                <c:pt idx="647">
                  <c:v>0.41</c:v>
                </c:pt>
                <c:pt idx="648">
                  <c:v>0.36</c:v>
                </c:pt>
                <c:pt idx="649">
                  <c:v>0.43</c:v>
                </c:pt>
                <c:pt idx="650">
                  <c:v>0.53</c:v>
                </c:pt>
                <c:pt idx="651">
                  <c:v>0.26</c:v>
                </c:pt>
                <c:pt idx="652">
                  <c:v>0.2</c:v>
                </c:pt>
                <c:pt idx="653">
                  <c:v>0.41</c:v>
                </c:pt>
                <c:pt idx="654">
                  <c:v>0.4</c:v>
                </c:pt>
                <c:pt idx="655">
                  <c:v>0.4</c:v>
                </c:pt>
                <c:pt idx="656">
                  <c:v>0.44</c:v>
                </c:pt>
                <c:pt idx="657">
                  <c:v>0.52</c:v>
                </c:pt>
                <c:pt idx="658">
                  <c:v>0.66</c:v>
                </c:pt>
                <c:pt idx="659">
                  <c:v>0.22</c:v>
                </c:pt>
                <c:pt idx="660">
                  <c:v>0.57999999999999996</c:v>
                </c:pt>
                <c:pt idx="661">
                  <c:v>0.44</c:v>
                </c:pt>
                <c:pt idx="662">
                  <c:v>0.5</c:v>
                </c:pt>
                <c:pt idx="663">
                  <c:v>0.43</c:v>
                </c:pt>
                <c:pt idx="664">
                  <c:v>0.55000000000000004</c:v>
                </c:pt>
                <c:pt idx="665">
                  <c:v>0.5</c:v>
                </c:pt>
                <c:pt idx="666">
                  <c:v>0.38</c:v>
                </c:pt>
                <c:pt idx="667">
                  <c:v>0.41</c:v>
                </c:pt>
                <c:pt idx="668">
                  <c:v>0.56000000000000005</c:v>
                </c:pt>
                <c:pt idx="669">
                  <c:v>0.61</c:v>
                </c:pt>
                <c:pt idx="670">
                  <c:v>0.33</c:v>
                </c:pt>
                <c:pt idx="671">
                  <c:v>0.49</c:v>
                </c:pt>
                <c:pt idx="672">
                  <c:v>0.31</c:v>
                </c:pt>
                <c:pt idx="673">
                  <c:v>0.52</c:v>
                </c:pt>
                <c:pt idx="674">
                  <c:v>0.35</c:v>
                </c:pt>
                <c:pt idx="675">
                  <c:v>0.43</c:v>
                </c:pt>
                <c:pt idx="676">
                  <c:v>0.42</c:v>
                </c:pt>
                <c:pt idx="677">
                  <c:v>0.56999999999999995</c:v>
                </c:pt>
                <c:pt idx="678">
                  <c:v>0.51</c:v>
                </c:pt>
                <c:pt idx="679">
                  <c:v>0.59</c:v>
                </c:pt>
                <c:pt idx="680">
                  <c:v>0.52</c:v>
                </c:pt>
                <c:pt idx="681">
                  <c:v>0.52</c:v>
                </c:pt>
                <c:pt idx="682">
                  <c:v>0.42</c:v>
                </c:pt>
                <c:pt idx="683">
                  <c:v>0.57999999999999996</c:v>
                </c:pt>
                <c:pt idx="684">
                  <c:v>0.36</c:v>
                </c:pt>
                <c:pt idx="685">
                  <c:v>0.47</c:v>
                </c:pt>
                <c:pt idx="686">
                  <c:v>0.72</c:v>
                </c:pt>
                <c:pt idx="687">
                  <c:v>0.61</c:v>
                </c:pt>
                <c:pt idx="688">
                  <c:v>0.46</c:v>
                </c:pt>
                <c:pt idx="689">
                  <c:v>0.49</c:v>
                </c:pt>
                <c:pt idx="690">
                  <c:v>0.53</c:v>
                </c:pt>
                <c:pt idx="691">
                  <c:v>0.26</c:v>
                </c:pt>
                <c:pt idx="692">
                  <c:v>0.25</c:v>
                </c:pt>
                <c:pt idx="693">
                  <c:v>0.46</c:v>
                </c:pt>
                <c:pt idx="694">
                  <c:v>0.67</c:v>
                </c:pt>
                <c:pt idx="695">
                  <c:v>0.53</c:v>
                </c:pt>
                <c:pt idx="696">
                  <c:v>0.15</c:v>
                </c:pt>
                <c:pt idx="697">
                  <c:v>0.77</c:v>
                </c:pt>
                <c:pt idx="698">
                  <c:v>0.45</c:v>
                </c:pt>
                <c:pt idx="699">
                  <c:v>0.25</c:v>
                </c:pt>
                <c:pt idx="700">
                  <c:v>0.43</c:v>
                </c:pt>
                <c:pt idx="701">
                  <c:v>0.38</c:v>
                </c:pt>
                <c:pt idx="702">
                  <c:v>0.13</c:v>
                </c:pt>
                <c:pt idx="703">
                  <c:v>0.49</c:v>
                </c:pt>
                <c:pt idx="704">
                  <c:v>0.34</c:v>
                </c:pt>
                <c:pt idx="705">
                  <c:v>0.49</c:v>
                </c:pt>
                <c:pt idx="706">
                  <c:v>0.48</c:v>
                </c:pt>
                <c:pt idx="707">
                  <c:v>0.42</c:v>
                </c:pt>
                <c:pt idx="708">
                  <c:v>0.5</c:v>
                </c:pt>
                <c:pt idx="709">
                  <c:v>0.48</c:v>
                </c:pt>
                <c:pt idx="710">
                  <c:v>0.51</c:v>
                </c:pt>
                <c:pt idx="711">
                  <c:v>0.36</c:v>
                </c:pt>
                <c:pt idx="712">
                  <c:v>0.49</c:v>
                </c:pt>
                <c:pt idx="713">
                  <c:v>0.46</c:v>
                </c:pt>
                <c:pt idx="714">
                  <c:v>0.42</c:v>
                </c:pt>
                <c:pt idx="715">
                  <c:v>0.32</c:v>
                </c:pt>
                <c:pt idx="716">
                  <c:v>0.43</c:v>
                </c:pt>
                <c:pt idx="717">
                  <c:v>0.19</c:v>
                </c:pt>
                <c:pt idx="718">
                  <c:v>0.5</c:v>
                </c:pt>
                <c:pt idx="719">
                  <c:v>0.38</c:v>
                </c:pt>
                <c:pt idx="720">
                  <c:v>1.1299999999999999</c:v>
                </c:pt>
                <c:pt idx="721">
                  <c:v>0.45</c:v>
                </c:pt>
                <c:pt idx="722">
                  <c:v>0.65</c:v>
                </c:pt>
                <c:pt idx="723">
                  <c:v>0.49</c:v>
                </c:pt>
                <c:pt idx="724">
                  <c:v>0.45</c:v>
                </c:pt>
                <c:pt idx="725">
                  <c:v>0.19</c:v>
                </c:pt>
                <c:pt idx="726">
                  <c:v>0.35</c:v>
                </c:pt>
                <c:pt idx="727">
                  <c:v>0.24</c:v>
                </c:pt>
                <c:pt idx="728">
                  <c:v>0.19</c:v>
                </c:pt>
                <c:pt idx="729">
                  <c:v>0.33</c:v>
                </c:pt>
                <c:pt idx="730">
                  <c:v>0.46</c:v>
                </c:pt>
                <c:pt idx="731">
                  <c:v>0.49</c:v>
                </c:pt>
                <c:pt idx="732">
                  <c:v>0.22</c:v>
                </c:pt>
                <c:pt idx="733">
                  <c:v>0.38</c:v>
                </c:pt>
                <c:pt idx="734">
                  <c:v>0.38</c:v>
                </c:pt>
                <c:pt idx="735">
                  <c:v>0.47</c:v>
                </c:pt>
                <c:pt idx="736">
                  <c:v>0.23</c:v>
                </c:pt>
                <c:pt idx="737">
                  <c:v>0.44</c:v>
                </c:pt>
                <c:pt idx="738">
                  <c:v>0.32</c:v>
                </c:pt>
                <c:pt idx="739">
                  <c:v>0.43</c:v>
                </c:pt>
                <c:pt idx="740">
                  <c:v>0.72</c:v>
                </c:pt>
                <c:pt idx="741">
                  <c:v>0.36</c:v>
                </c:pt>
                <c:pt idx="742">
                  <c:v>0.39</c:v>
                </c:pt>
                <c:pt idx="743">
                  <c:v>0.46</c:v>
                </c:pt>
                <c:pt idx="744">
                  <c:v>0.87</c:v>
                </c:pt>
                <c:pt idx="745">
                  <c:v>0.4</c:v>
                </c:pt>
                <c:pt idx="746">
                  <c:v>0.61</c:v>
                </c:pt>
                <c:pt idx="747">
                  <c:v>0.36</c:v>
                </c:pt>
                <c:pt idx="748">
                  <c:v>0.28999999999999998</c:v>
                </c:pt>
                <c:pt idx="749">
                  <c:v>0.52</c:v>
                </c:pt>
                <c:pt idx="750">
                  <c:v>0.32</c:v>
                </c:pt>
                <c:pt idx="751">
                  <c:v>0.61</c:v>
                </c:pt>
                <c:pt idx="752">
                  <c:v>0.6</c:v>
                </c:pt>
                <c:pt idx="753">
                  <c:v>0.31</c:v>
                </c:pt>
                <c:pt idx="754">
                  <c:v>0.13</c:v>
                </c:pt>
                <c:pt idx="755">
                  <c:v>0.35</c:v>
                </c:pt>
                <c:pt idx="756">
                  <c:v>0.12</c:v>
                </c:pt>
                <c:pt idx="757">
                  <c:v>0.24</c:v>
                </c:pt>
                <c:pt idx="758">
                  <c:v>0.21</c:v>
                </c:pt>
                <c:pt idx="759">
                  <c:v>0.02</c:v>
                </c:pt>
                <c:pt idx="760">
                  <c:v>0.17</c:v>
                </c:pt>
                <c:pt idx="761">
                  <c:v>0.72</c:v>
                </c:pt>
                <c:pt idx="762">
                  <c:v>0.24</c:v>
                </c:pt>
                <c:pt idx="763">
                  <c:v>0.28999999999999998</c:v>
                </c:pt>
                <c:pt idx="764">
                  <c:v>0.27</c:v>
                </c:pt>
                <c:pt idx="765">
                  <c:v>0.39</c:v>
                </c:pt>
                <c:pt idx="766">
                  <c:v>0.7</c:v>
                </c:pt>
                <c:pt idx="767">
                  <c:v>0.46</c:v>
                </c:pt>
                <c:pt idx="768">
                  <c:v>0.2</c:v>
                </c:pt>
                <c:pt idx="769">
                  <c:v>0.24</c:v>
                </c:pt>
                <c:pt idx="770">
                  <c:v>0.15</c:v>
                </c:pt>
                <c:pt idx="771">
                  <c:v>0.34</c:v>
                </c:pt>
                <c:pt idx="772">
                  <c:v>0.27</c:v>
                </c:pt>
                <c:pt idx="773">
                  <c:v>0.25</c:v>
                </c:pt>
                <c:pt idx="774">
                  <c:v>0.21</c:v>
                </c:pt>
                <c:pt idx="775">
                  <c:v>0.46</c:v>
                </c:pt>
                <c:pt idx="776">
                  <c:v>0.26</c:v>
                </c:pt>
                <c:pt idx="777">
                  <c:v>0.19</c:v>
                </c:pt>
                <c:pt idx="778">
                  <c:v>0.39</c:v>
                </c:pt>
                <c:pt idx="779">
                  <c:v>0.23</c:v>
                </c:pt>
                <c:pt idx="780">
                  <c:v>0.48</c:v>
                </c:pt>
                <c:pt idx="781">
                  <c:v>0.44</c:v>
                </c:pt>
                <c:pt idx="782">
                  <c:v>0.44</c:v>
                </c:pt>
                <c:pt idx="783">
                  <c:v>0.16</c:v>
                </c:pt>
                <c:pt idx="784">
                  <c:v>0.27</c:v>
                </c:pt>
                <c:pt idx="785">
                  <c:v>0.28999999999999998</c:v>
                </c:pt>
                <c:pt idx="786">
                  <c:v>0.23</c:v>
                </c:pt>
                <c:pt idx="787">
                  <c:v>0.26</c:v>
                </c:pt>
                <c:pt idx="788">
                  <c:v>0.18</c:v>
                </c:pt>
                <c:pt idx="789">
                  <c:v>0.46</c:v>
                </c:pt>
                <c:pt idx="790">
                  <c:v>0.46</c:v>
                </c:pt>
                <c:pt idx="791">
                  <c:v>0.26</c:v>
                </c:pt>
                <c:pt idx="792">
                  <c:v>0.12</c:v>
                </c:pt>
                <c:pt idx="793">
                  <c:v>0.08</c:v>
                </c:pt>
                <c:pt idx="794">
                  <c:v>0.5</c:v>
                </c:pt>
                <c:pt idx="795">
                  <c:v>0.12</c:v>
                </c:pt>
                <c:pt idx="796">
                  <c:v>0.28000000000000003</c:v>
                </c:pt>
                <c:pt idx="797">
                  <c:v>0.24</c:v>
                </c:pt>
                <c:pt idx="798">
                  <c:v>0.2</c:v>
                </c:pt>
                <c:pt idx="799">
                  <c:v>0.26</c:v>
                </c:pt>
                <c:pt idx="800">
                  <c:v>0.18</c:v>
                </c:pt>
                <c:pt idx="801">
                  <c:v>0.18</c:v>
                </c:pt>
                <c:pt idx="802">
                  <c:v>0.22</c:v>
                </c:pt>
                <c:pt idx="803">
                  <c:v>0.14000000000000001</c:v>
                </c:pt>
                <c:pt idx="804">
                  <c:v>0.22</c:v>
                </c:pt>
                <c:pt idx="805">
                  <c:v>0.24</c:v>
                </c:pt>
                <c:pt idx="806">
                  <c:v>0.16</c:v>
                </c:pt>
                <c:pt idx="807">
                  <c:v>0.34</c:v>
                </c:pt>
                <c:pt idx="808">
                  <c:v>0.12</c:v>
                </c:pt>
                <c:pt idx="809">
                  <c:v>0.16</c:v>
                </c:pt>
                <c:pt idx="810">
                  <c:v>0.16</c:v>
                </c:pt>
                <c:pt idx="811">
                  <c:v>0.02</c:v>
                </c:pt>
                <c:pt idx="812">
                  <c:v>0.12</c:v>
                </c:pt>
                <c:pt idx="813">
                  <c:v>0.12</c:v>
                </c:pt>
                <c:pt idx="814">
                  <c:v>0.12</c:v>
                </c:pt>
                <c:pt idx="815">
                  <c:v>0.68</c:v>
                </c:pt>
                <c:pt idx="816">
                  <c:v>0.52</c:v>
                </c:pt>
                <c:pt idx="81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2-4B5A-B836-8071F7A0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3616"/>
        <c:axId val="71965312"/>
      </c:scatterChart>
      <c:valAx>
        <c:axId val="719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5312"/>
        <c:crosses val="autoZero"/>
        <c:crossBetween val="midCat"/>
      </c:valAx>
      <c:valAx>
        <c:axId val="71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to Biomass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trial.6.only.sex.size.ratio!$C$1</c:f>
              <c:strCache>
                <c:ptCount val="1"/>
                <c:pt idx="0">
                  <c:v>Wet Weight(g)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trial.6.only.sex.size.ratio!$B$2:$B$181</c:f>
              <c:numCache>
                <c:formatCode>General</c:formatCode>
                <c:ptCount val="180"/>
                <c:pt idx="0">
                  <c:v>30</c:v>
                </c:pt>
                <c:pt idx="1">
                  <c:v>29</c:v>
                </c:pt>
                <c:pt idx="2">
                  <c:v>31</c:v>
                </c:pt>
                <c:pt idx="3">
                  <c:v>29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30</c:v>
                </c:pt>
                <c:pt idx="9">
                  <c:v>28</c:v>
                </c:pt>
                <c:pt idx="10">
                  <c:v>29</c:v>
                </c:pt>
                <c:pt idx="11">
                  <c:v>34</c:v>
                </c:pt>
                <c:pt idx="12">
                  <c:v>32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25</c:v>
                </c:pt>
                <c:pt idx="17">
                  <c:v>24</c:v>
                </c:pt>
                <c:pt idx="18">
                  <c:v>28</c:v>
                </c:pt>
                <c:pt idx="19">
                  <c:v>32</c:v>
                </c:pt>
                <c:pt idx="20">
                  <c:v>31</c:v>
                </c:pt>
                <c:pt idx="21">
                  <c:v>20</c:v>
                </c:pt>
                <c:pt idx="22">
                  <c:v>34</c:v>
                </c:pt>
                <c:pt idx="23">
                  <c:v>29</c:v>
                </c:pt>
                <c:pt idx="24">
                  <c:v>24</c:v>
                </c:pt>
                <c:pt idx="25">
                  <c:v>29</c:v>
                </c:pt>
                <c:pt idx="26">
                  <c:v>27</c:v>
                </c:pt>
                <c:pt idx="27">
                  <c:v>19</c:v>
                </c:pt>
                <c:pt idx="28">
                  <c:v>31</c:v>
                </c:pt>
                <c:pt idx="29">
                  <c:v>26</c:v>
                </c:pt>
                <c:pt idx="30">
                  <c:v>30</c:v>
                </c:pt>
                <c:pt idx="31">
                  <c:v>29</c:v>
                </c:pt>
                <c:pt idx="32">
                  <c:v>28</c:v>
                </c:pt>
                <c:pt idx="33">
                  <c:v>31</c:v>
                </c:pt>
                <c:pt idx="34">
                  <c:v>29</c:v>
                </c:pt>
                <c:pt idx="35">
                  <c:v>31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27</c:v>
                </c:pt>
                <c:pt idx="40">
                  <c:v>26</c:v>
                </c:pt>
                <c:pt idx="41">
                  <c:v>26</c:v>
                </c:pt>
                <c:pt idx="42">
                  <c:v>21</c:v>
                </c:pt>
                <c:pt idx="43">
                  <c:v>30</c:v>
                </c:pt>
                <c:pt idx="44">
                  <c:v>27</c:v>
                </c:pt>
                <c:pt idx="45">
                  <c:v>42</c:v>
                </c:pt>
                <c:pt idx="46">
                  <c:v>27</c:v>
                </c:pt>
                <c:pt idx="47">
                  <c:v>33</c:v>
                </c:pt>
                <c:pt idx="48">
                  <c:v>29</c:v>
                </c:pt>
                <c:pt idx="49">
                  <c:v>30</c:v>
                </c:pt>
                <c:pt idx="50">
                  <c:v>23</c:v>
                </c:pt>
                <c:pt idx="51">
                  <c:v>29</c:v>
                </c:pt>
                <c:pt idx="52">
                  <c:v>23</c:v>
                </c:pt>
                <c:pt idx="53">
                  <c:v>22</c:v>
                </c:pt>
                <c:pt idx="54">
                  <c:v>27</c:v>
                </c:pt>
                <c:pt idx="55">
                  <c:v>29</c:v>
                </c:pt>
                <c:pt idx="56">
                  <c:v>29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29</c:v>
                </c:pt>
                <c:pt idx="61">
                  <c:v>24</c:v>
                </c:pt>
                <c:pt idx="62">
                  <c:v>29</c:v>
                </c:pt>
                <c:pt idx="63">
                  <c:v>27</c:v>
                </c:pt>
                <c:pt idx="64">
                  <c:v>30</c:v>
                </c:pt>
                <c:pt idx="65">
                  <c:v>34</c:v>
                </c:pt>
                <c:pt idx="66">
                  <c:v>26</c:v>
                </c:pt>
                <c:pt idx="67">
                  <c:v>29</c:v>
                </c:pt>
                <c:pt idx="68">
                  <c:v>29</c:v>
                </c:pt>
                <c:pt idx="69">
                  <c:v>37</c:v>
                </c:pt>
                <c:pt idx="70">
                  <c:v>27</c:v>
                </c:pt>
                <c:pt idx="71">
                  <c:v>32</c:v>
                </c:pt>
                <c:pt idx="72">
                  <c:v>27</c:v>
                </c:pt>
                <c:pt idx="73">
                  <c:v>26</c:v>
                </c:pt>
                <c:pt idx="74">
                  <c:v>31</c:v>
                </c:pt>
                <c:pt idx="75">
                  <c:v>25</c:v>
                </c:pt>
                <c:pt idx="76">
                  <c:v>33</c:v>
                </c:pt>
                <c:pt idx="77">
                  <c:v>34</c:v>
                </c:pt>
                <c:pt idx="78">
                  <c:v>25</c:v>
                </c:pt>
                <c:pt idx="79">
                  <c:v>19</c:v>
                </c:pt>
                <c:pt idx="80">
                  <c:v>27</c:v>
                </c:pt>
                <c:pt idx="81">
                  <c:v>19</c:v>
                </c:pt>
                <c:pt idx="82">
                  <c:v>23</c:v>
                </c:pt>
                <c:pt idx="83">
                  <c:v>22</c:v>
                </c:pt>
                <c:pt idx="84">
                  <c:v>11</c:v>
                </c:pt>
                <c:pt idx="85">
                  <c:v>21</c:v>
                </c:pt>
                <c:pt idx="86">
                  <c:v>35</c:v>
                </c:pt>
                <c:pt idx="87">
                  <c:v>23</c:v>
                </c:pt>
                <c:pt idx="88">
                  <c:v>26</c:v>
                </c:pt>
                <c:pt idx="89">
                  <c:v>24</c:v>
                </c:pt>
                <c:pt idx="90">
                  <c:v>27</c:v>
                </c:pt>
                <c:pt idx="91">
                  <c:v>35</c:v>
                </c:pt>
                <c:pt idx="92">
                  <c:v>30</c:v>
                </c:pt>
                <c:pt idx="93">
                  <c:v>22</c:v>
                </c:pt>
                <c:pt idx="94">
                  <c:v>23</c:v>
                </c:pt>
                <c:pt idx="95">
                  <c:v>19</c:v>
                </c:pt>
                <c:pt idx="96">
                  <c:v>27</c:v>
                </c:pt>
                <c:pt idx="97">
                  <c:v>21</c:v>
                </c:pt>
                <c:pt idx="98">
                  <c:v>24</c:v>
                </c:pt>
                <c:pt idx="99">
                  <c:v>22</c:v>
                </c:pt>
                <c:pt idx="100">
                  <c:v>30</c:v>
                </c:pt>
                <c:pt idx="101">
                  <c:v>23</c:v>
                </c:pt>
                <c:pt idx="102">
                  <c:v>22</c:v>
                </c:pt>
                <c:pt idx="103">
                  <c:v>28</c:v>
                </c:pt>
                <c:pt idx="104">
                  <c:v>23</c:v>
                </c:pt>
                <c:pt idx="105">
                  <c:v>30</c:v>
                </c:pt>
                <c:pt idx="106">
                  <c:v>29</c:v>
                </c:pt>
                <c:pt idx="107">
                  <c:v>29</c:v>
                </c:pt>
                <c:pt idx="108">
                  <c:v>22</c:v>
                </c:pt>
                <c:pt idx="109">
                  <c:v>24</c:v>
                </c:pt>
                <c:pt idx="110">
                  <c:v>26</c:v>
                </c:pt>
                <c:pt idx="111">
                  <c:v>23</c:v>
                </c:pt>
                <c:pt idx="112">
                  <c:v>24</c:v>
                </c:pt>
                <c:pt idx="113">
                  <c:v>20</c:v>
                </c:pt>
                <c:pt idx="114">
                  <c:v>30</c:v>
                </c:pt>
                <c:pt idx="115">
                  <c:v>30</c:v>
                </c:pt>
                <c:pt idx="116">
                  <c:v>23</c:v>
                </c:pt>
                <c:pt idx="117">
                  <c:v>20</c:v>
                </c:pt>
                <c:pt idx="118">
                  <c:v>17</c:v>
                </c:pt>
                <c:pt idx="119">
                  <c:v>29</c:v>
                </c:pt>
                <c:pt idx="120">
                  <c:v>20</c:v>
                </c:pt>
                <c:pt idx="121">
                  <c:v>25</c:v>
                </c:pt>
                <c:pt idx="122">
                  <c:v>24</c:v>
                </c:pt>
                <c:pt idx="123">
                  <c:v>22</c:v>
                </c:pt>
                <c:pt idx="124">
                  <c:v>27</c:v>
                </c:pt>
                <c:pt idx="125">
                  <c:v>22</c:v>
                </c:pt>
                <c:pt idx="126">
                  <c:v>22</c:v>
                </c:pt>
                <c:pt idx="127">
                  <c:v>23</c:v>
                </c:pt>
                <c:pt idx="128">
                  <c:v>20</c:v>
                </c:pt>
                <c:pt idx="129">
                  <c:v>24</c:v>
                </c:pt>
                <c:pt idx="130">
                  <c:v>23</c:v>
                </c:pt>
                <c:pt idx="131">
                  <c:v>22</c:v>
                </c:pt>
                <c:pt idx="132">
                  <c:v>27</c:v>
                </c:pt>
                <c:pt idx="133">
                  <c:v>17</c:v>
                </c:pt>
                <c:pt idx="134">
                  <c:v>21</c:v>
                </c:pt>
                <c:pt idx="135">
                  <c:v>20</c:v>
                </c:pt>
                <c:pt idx="136">
                  <c:v>12</c:v>
                </c:pt>
                <c:pt idx="137">
                  <c:v>19</c:v>
                </c:pt>
                <c:pt idx="138">
                  <c:v>20</c:v>
                </c:pt>
                <c:pt idx="139">
                  <c:v>20</c:v>
                </c:pt>
                <c:pt idx="140">
                  <c:v>34</c:v>
                </c:pt>
                <c:pt idx="141">
                  <c:v>30</c:v>
                </c:pt>
                <c:pt idx="142">
                  <c:v>35</c:v>
                </c:pt>
                <c:pt idx="143">
                  <c:v>26</c:v>
                </c:pt>
                <c:pt idx="144">
                  <c:v>23</c:v>
                </c:pt>
                <c:pt idx="145">
                  <c:v>12</c:v>
                </c:pt>
                <c:pt idx="146">
                  <c:v>25</c:v>
                </c:pt>
                <c:pt idx="147">
                  <c:v>31</c:v>
                </c:pt>
                <c:pt idx="148">
                  <c:v>23</c:v>
                </c:pt>
                <c:pt idx="149">
                  <c:v>26</c:v>
                </c:pt>
                <c:pt idx="150">
                  <c:v>28</c:v>
                </c:pt>
                <c:pt idx="151">
                  <c:v>12</c:v>
                </c:pt>
                <c:pt idx="152">
                  <c:v>26</c:v>
                </c:pt>
                <c:pt idx="153">
                  <c:v>24</c:v>
                </c:pt>
                <c:pt idx="154">
                  <c:v>21</c:v>
                </c:pt>
                <c:pt idx="155">
                  <c:v>25</c:v>
                </c:pt>
                <c:pt idx="156">
                  <c:v>24</c:v>
                </c:pt>
                <c:pt idx="157">
                  <c:v>25</c:v>
                </c:pt>
                <c:pt idx="158">
                  <c:v>27</c:v>
                </c:pt>
                <c:pt idx="159">
                  <c:v>27</c:v>
                </c:pt>
                <c:pt idx="160">
                  <c:v>22</c:v>
                </c:pt>
                <c:pt idx="161">
                  <c:v>29</c:v>
                </c:pt>
                <c:pt idx="162">
                  <c:v>22</c:v>
                </c:pt>
                <c:pt idx="163">
                  <c:v>27</c:v>
                </c:pt>
                <c:pt idx="164">
                  <c:v>23</c:v>
                </c:pt>
                <c:pt idx="165">
                  <c:v>28</c:v>
                </c:pt>
                <c:pt idx="166">
                  <c:v>33</c:v>
                </c:pt>
                <c:pt idx="167">
                  <c:v>23</c:v>
                </c:pt>
                <c:pt idx="168">
                  <c:v>30</c:v>
                </c:pt>
                <c:pt idx="169">
                  <c:v>29</c:v>
                </c:pt>
                <c:pt idx="170">
                  <c:v>26</c:v>
                </c:pt>
                <c:pt idx="171">
                  <c:v>21</c:v>
                </c:pt>
                <c:pt idx="172">
                  <c:v>27</c:v>
                </c:pt>
                <c:pt idx="173">
                  <c:v>24</c:v>
                </c:pt>
                <c:pt idx="174">
                  <c:v>31</c:v>
                </c:pt>
                <c:pt idx="175">
                  <c:v>29</c:v>
                </c:pt>
                <c:pt idx="176">
                  <c:v>26</c:v>
                </c:pt>
                <c:pt idx="177">
                  <c:v>35</c:v>
                </c:pt>
                <c:pt idx="178">
                  <c:v>25</c:v>
                </c:pt>
                <c:pt idx="179">
                  <c:v>18</c:v>
                </c:pt>
              </c:numCache>
            </c:numRef>
          </c:xVal>
          <c:yVal>
            <c:numRef>
              <c:f>trial.6.only.sex.size.ratio!$C$2:$C$181</c:f>
              <c:numCache>
                <c:formatCode>General</c:formatCode>
                <c:ptCount val="180"/>
                <c:pt idx="0">
                  <c:v>0.43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0.51</c:v>
                </c:pt>
                <c:pt idx="4">
                  <c:v>0.59</c:v>
                </c:pt>
                <c:pt idx="5">
                  <c:v>0.52</c:v>
                </c:pt>
                <c:pt idx="6">
                  <c:v>0.52</c:v>
                </c:pt>
                <c:pt idx="7">
                  <c:v>0.42</c:v>
                </c:pt>
                <c:pt idx="8">
                  <c:v>0.57999999999999996</c:v>
                </c:pt>
                <c:pt idx="9">
                  <c:v>0.36</c:v>
                </c:pt>
                <c:pt idx="10">
                  <c:v>0.47</c:v>
                </c:pt>
                <c:pt idx="11">
                  <c:v>0.72</c:v>
                </c:pt>
                <c:pt idx="12">
                  <c:v>0.61</c:v>
                </c:pt>
                <c:pt idx="13">
                  <c:v>0.46</c:v>
                </c:pt>
                <c:pt idx="14">
                  <c:v>0.49</c:v>
                </c:pt>
                <c:pt idx="15">
                  <c:v>0.53</c:v>
                </c:pt>
                <c:pt idx="16">
                  <c:v>0.26</c:v>
                </c:pt>
                <c:pt idx="17">
                  <c:v>0.25</c:v>
                </c:pt>
                <c:pt idx="18">
                  <c:v>0.46</c:v>
                </c:pt>
                <c:pt idx="19">
                  <c:v>0.67</c:v>
                </c:pt>
                <c:pt idx="20">
                  <c:v>0.53</c:v>
                </c:pt>
                <c:pt idx="21">
                  <c:v>0.15</c:v>
                </c:pt>
                <c:pt idx="22">
                  <c:v>0.77</c:v>
                </c:pt>
                <c:pt idx="23">
                  <c:v>0.45</c:v>
                </c:pt>
                <c:pt idx="24">
                  <c:v>0.25</c:v>
                </c:pt>
                <c:pt idx="25">
                  <c:v>0.43</c:v>
                </c:pt>
                <c:pt idx="26">
                  <c:v>0.38</c:v>
                </c:pt>
                <c:pt idx="27">
                  <c:v>0.13</c:v>
                </c:pt>
                <c:pt idx="28">
                  <c:v>0.49</c:v>
                </c:pt>
                <c:pt idx="29">
                  <c:v>0.34</c:v>
                </c:pt>
                <c:pt idx="30">
                  <c:v>0.49</c:v>
                </c:pt>
                <c:pt idx="31">
                  <c:v>0.48</c:v>
                </c:pt>
                <c:pt idx="32">
                  <c:v>0.42</c:v>
                </c:pt>
                <c:pt idx="33">
                  <c:v>0.5</c:v>
                </c:pt>
                <c:pt idx="34">
                  <c:v>0.48</c:v>
                </c:pt>
                <c:pt idx="35">
                  <c:v>0.51</c:v>
                </c:pt>
                <c:pt idx="36">
                  <c:v>0.36</c:v>
                </c:pt>
                <c:pt idx="37">
                  <c:v>0.49</c:v>
                </c:pt>
                <c:pt idx="38">
                  <c:v>0.46</c:v>
                </c:pt>
                <c:pt idx="39">
                  <c:v>0.42</c:v>
                </c:pt>
                <c:pt idx="40">
                  <c:v>0.32</c:v>
                </c:pt>
                <c:pt idx="41">
                  <c:v>0.43</c:v>
                </c:pt>
                <c:pt idx="42">
                  <c:v>0.19</c:v>
                </c:pt>
                <c:pt idx="43">
                  <c:v>0.5</c:v>
                </c:pt>
                <c:pt idx="44">
                  <c:v>0.38</c:v>
                </c:pt>
                <c:pt idx="45">
                  <c:v>1.1299999999999999</c:v>
                </c:pt>
                <c:pt idx="46">
                  <c:v>0.45</c:v>
                </c:pt>
                <c:pt idx="47">
                  <c:v>0.65</c:v>
                </c:pt>
                <c:pt idx="48">
                  <c:v>0.49</c:v>
                </c:pt>
                <c:pt idx="49">
                  <c:v>0.45</c:v>
                </c:pt>
                <c:pt idx="50">
                  <c:v>0.19</c:v>
                </c:pt>
                <c:pt idx="51">
                  <c:v>0.35</c:v>
                </c:pt>
                <c:pt idx="52">
                  <c:v>0.24</c:v>
                </c:pt>
                <c:pt idx="53">
                  <c:v>0.19</c:v>
                </c:pt>
                <c:pt idx="54">
                  <c:v>0.33</c:v>
                </c:pt>
                <c:pt idx="55">
                  <c:v>0.46</c:v>
                </c:pt>
                <c:pt idx="56">
                  <c:v>0.49</c:v>
                </c:pt>
                <c:pt idx="57">
                  <c:v>0.22</c:v>
                </c:pt>
                <c:pt idx="58">
                  <c:v>0.38</c:v>
                </c:pt>
                <c:pt idx="59">
                  <c:v>0.38</c:v>
                </c:pt>
                <c:pt idx="60">
                  <c:v>0.47</c:v>
                </c:pt>
                <c:pt idx="61">
                  <c:v>0.23</c:v>
                </c:pt>
                <c:pt idx="62">
                  <c:v>0.44</c:v>
                </c:pt>
                <c:pt idx="63">
                  <c:v>0.32</c:v>
                </c:pt>
                <c:pt idx="64">
                  <c:v>0.43</c:v>
                </c:pt>
                <c:pt idx="65">
                  <c:v>0.72</c:v>
                </c:pt>
                <c:pt idx="66">
                  <c:v>0.36</c:v>
                </c:pt>
                <c:pt idx="67">
                  <c:v>0.39</c:v>
                </c:pt>
                <c:pt idx="68">
                  <c:v>0.46</c:v>
                </c:pt>
                <c:pt idx="69">
                  <c:v>0.87</c:v>
                </c:pt>
                <c:pt idx="70">
                  <c:v>0.4</c:v>
                </c:pt>
                <c:pt idx="71">
                  <c:v>0.61</c:v>
                </c:pt>
                <c:pt idx="72">
                  <c:v>0.36</c:v>
                </c:pt>
                <c:pt idx="73">
                  <c:v>0.28999999999999998</c:v>
                </c:pt>
                <c:pt idx="74">
                  <c:v>0.52</c:v>
                </c:pt>
                <c:pt idx="75">
                  <c:v>0.32</c:v>
                </c:pt>
                <c:pt idx="76">
                  <c:v>0.61</c:v>
                </c:pt>
                <c:pt idx="77">
                  <c:v>0.6</c:v>
                </c:pt>
                <c:pt idx="78">
                  <c:v>0.31</c:v>
                </c:pt>
                <c:pt idx="79">
                  <c:v>0.13</c:v>
                </c:pt>
                <c:pt idx="80">
                  <c:v>0.35</c:v>
                </c:pt>
                <c:pt idx="81">
                  <c:v>0.12</c:v>
                </c:pt>
                <c:pt idx="82">
                  <c:v>0.24</c:v>
                </c:pt>
                <c:pt idx="83">
                  <c:v>0.21</c:v>
                </c:pt>
                <c:pt idx="84">
                  <c:v>0.02</c:v>
                </c:pt>
                <c:pt idx="85">
                  <c:v>0.17</c:v>
                </c:pt>
                <c:pt idx="86">
                  <c:v>0.72</c:v>
                </c:pt>
                <c:pt idx="87">
                  <c:v>0.24</c:v>
                </c:pt>
                <c:pt idx="88">
                  <c:v>0.28999999999999998</c:v>
                </c:pt>
                <c:pt idx="89">
                  <c:v>0.27</c:v>
                </c:pt>
                <c:pt idx="90">
                  <c:v>0.39</c:v>
                </c:pt>
                <c:pt idx="91">
                  <c:v>0.7</c:v>
                </c:pt>
                <c:pt idx="92">
                  <c:v>0.46</c:v>
                </c:pt>
                <c:pt idx="93">
                  <c:v>0.2</c:v>
                </c:pt>
                <c:pt idx="94">
                  <c:v>0.24</c:v>
                </c:pt>
                <c:pt idx="95">
                  <c:v>0.15</c:v>
                </c:pt>
                <c:pt idx="96">
                  <c:v>0.34</c:v>
                </c:pt>
                <c:pt idx="97">
                  <c:v>0.27</c:v>
                </c:pt>
                <c:pt idx="98">
                  <c:v>0.25</c:v>
                </c:pt>
                <c:pt idx="99">
                  <c:v>0.21</c:v>
                </c:pt>
                <c:pt idx="100">
                  <c:v>0.46</c:v>
                </c:pt>
                <c:pt idx="101">
                  <c:v>0.26</c:v>
                </c:pt>
                <c:pt idx="102">
                  <c:v>0.19</c:v>
                </c:pt>
                <c:pt idx="103">
                  <c:v>0.39</c:v>
                </c:pt>
                <c:pt idx="104">
                  <c:v>0.23</c:v>
                </c:pt>
                <c:pt idx="105">
                  <c:v>0.48</c:v>
                </c:pt>
                <c:pt idx="106">
                  <c:v>0.44</c:v>
                </c:pt>
                <c:pt idx="107">
                  <c:v>0.44</c:v>
                </c:pt>
                <c:pt idx="108">
                  <c:v>0.16</c:v>
                </c:pt>
                <c:pt idx="109">
                  <c:v>0.27</c:v>
                </c:pt>
                <c:pt idx="110">
                  <c:v>0.28999999999999998</c:v>
                </c:pt>
                <c:pt idx="111">
                  <c:v>0.23</c:v>
                </c:pt>
                <c:pt idx="112">
                  <c:v>0.26</c:v>
                </c:pt>
                <c:pt idx="113">
                  <c:v>0.18</c:v>
                </c:pt>
                <c:pt idx="114">
                  <c:v>0.46</c:v>
                </c:pt>
                <c:pt idx="115">
                  <c:v>0.46</c:v>
                </c:pt>
                <c:pt idx="116">
                  <c:v>0.26</c:v>
                </c:pt>
                <c:pt idx="117">
                  <c:v>0.12</c:v>
                </c:pt>
                <c:pt idx="118">
                  <c:v>0.08</c:v>
                </c:pt>
                <c:pt idx="119">
                  <c:v>0.5</c:v>
                </c:pt>
                <c:pt idx="120">
                  <c:v>0.12</c:v>
                </c:pt>
                <c:pt idx="121">
                  <c:v>0.28000000000000003</c:v>
                </c:pt>
                <c:pt idx="122">
                  <c:v>0.24</c:v>
                </c:pt>
                <c:pt idx="123">
                  <c:v>0.2</c:v>
                </c:pt>
                <c:pt idx="124">
                  <c:v>0.26</c:v>
                </c:pt>
                <c:pt idx="125">
                  <c:v>0.18</c:v>
                </c:pt>
                <c:pt idx="126">
                  <c:v>0.18</c:v>
                </c:pt>
                <c:pt idx="127">
                  <c:v>0.22</c:v>
                </c:pt>
                <c:pt idx="128">
                  <c:v>0.14000000000000001</c:v>
                </c:pt>
                <c:pt idx="129">
                  <c:v>0.22</c:v>
                </c:pt>
                <c:pt idx="130">
                  <c:v>0.24</c:v>
                </c:pt>
                <c:pt idx="131">
                  <c:v>0.16</c:v>
                </c:pt>
                <c:pt idx="132">
                  <c:v>0.34</c:v>
                </c:pt>
                <c:pt idx="133">
                  <c:v>0.12</c:v>
                </c:pt>
                <c:pt idx="134">
                  <c:v>0.16</c:v>
                </c:pt>
                <c:pt idx="135">
                  <c:v>0.16</c:v>
                </c:pt>
                <c:pt idx="136">
                  <c:v>0.02</c:v>
                </c:pt>
                <c:pt idx="137">
                  <c:v>0.12</c:v>
                </c:pt>
                <c:pt idx="138">
                  <c:v>0.12</c:v>
                </c:pt>
                <c:pt idx="139">
                  <c:v>0.12</c:v>
                </c:pt>
                <c:pt idx="140">
                  <c:v>0.68</c:v>
                </c:pt>
                <c:pt idx="141">
                  <c:v>0.52</c:v>
                </c:pt>
                <c:pt idx="142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6-4202-AE9E-14837B7CB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3616"/>
        <c:axId val="71965312"/>
      </c:scatterChart>
      <c:valAx>
        <c:axId val="719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5312"/>
        <c:crosses val="autoZero"/>
        <c:crossBetween val="midCat"/>
      </c:valAx>
      <c:valAx>
        <c:axId val="71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[tagged fish_round_all.2.18.19.xlsx]pivot.table.trial.6.only!PivotTable2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pivot.table.trial.6.only!$B$3:$B$4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pivot.table.trial.6.only!$A$5:$A$30</c:f>
              <c:strCache>
                <c:ptCount val="25"/>
                <c:pt idx="0">
                  <c:v>11</c:v>
                </c:pt>
                <c:pt idx="1">
                  <c:v>12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37</c:v>
                </c:pt>
                <c:pt idx="23">
                  <c:v>39</c:v>
                </c:pt>
                <c:pt idx="24">
                  <c:v>42</c:v>
                </c:pt>
              </c:strCache>
            </c:strRef>
          </c:cat>
          <c:val>
            <c:numRef>
              <c:f>pivot.table.trial.6.only!$B$5:$B$30</c:f>
              <c:numCache>
                <c:formatCode>General</c:formatCode>
                <c:ptCount val="25"/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10</c:v>
                </c:pt>
                <c:pt idx="9">
                  <c:v>16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16</c:v>
                </c:pt>
                <c:pt idx="14">
                  <c:v>8</c:v>
                </c:pt>
                <c:pt idx="15">
                  <c:v>21</c:v>
                </c:pt>
                <c:pt idx="16">
                  <c:v>15</c:v>
                </c:pt>
                <c:pt idx="17">
                  <c:v>7</c:v>
                </c:pt>
                <c:pt idx="18">
                  <c:v>4</c:v>
                </c:pt>
                <c:pt idx="19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E-4ED4-9598-40DB6D2511AB}"/>
            </c:ext>
          </c:extLst>
        </c:ser>
        <c:ser>
          <c:idx val="1"/>
          <c:order val="1"/>
          <c:tx>
            <c:strRef>
              <c:f>pivot.table.trial.6.only!$C$3:$C$4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pivot.table.trial.6.only!$A$5:$A$30</c:f>
              <c:strCache>
                <c:ptCount val="25"/>
                <c:pt idx="0">
                  <c:v>11</c:v>
                </c:pt>
                <c:pt idx="1">
                  <c:v>12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37</c:v>
                </c:pt>
                <c:pt idx="23">
                  <c:v>39</c:v>
                </c:pt>
                <c:pt idx="24">
                  <c:v>42</c:v>
                </c:pt>
              </c:strCache>
            </c:strRef>
          </c:cat>
          <c:val>
            <c:numRef>
              <c:f>pivot.table.trial.6.only!$C$5:$C$30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E-4ED4-9598-40DB6D2511AB}"/>
            </c:ext>
          </c:extLst>
        </c:ser>
        <c:ser>
          <c:idx val="2"/>
          <c:order val="2"/>
          <c:tx>
            <c:strRef>
              <c:f>pivot.table.trial.6.only!$D$3:$D$4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pivot.table.trial.6.only!$A$5:$A$30</c:f>
              <c:strCache>
                <c:ptCount val="25"/>
                <c:pt idx="0">
                  <c:v>11</c:v>
                </c:pt>
                <c:pt idx="1">
                  <c:v>12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37</c:v>
                </c:pt>
                <c:pt idx="23">
                  <c:v>39</c:v>
                </c:pt>
                <c:pt idx="24">
                  <c:v>42</c:v>
                </c:pt>
              </c:strCache>
            </c:strRef>
          </c:cat>
          <c:val>
            <c:numRef>
              <c:f>pivot.table.trial.6.only!$D$5:$D$30</c:f>
              <c:numCache>
                <c:formatCode>General</c:formatCode>
                <c:ptCount val="25"/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E-4ED4-9598-40DB6D2511AB}"/>
            </c:ext>
          </c:extLst>
        </c:ser>
        <c:ser>
          <c:idx val="3"/>
          <c:order val="3"/>
          <c:tx>
            <c:strRef>
              <c:f>pivot.table.trial.6.only!$E$3:$E$4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pivot.table.trial.6.only!$A$5:$A$30</c:f>
              <c:strCache>
                <c:ptCount val="25"/>
                <c:pt idx="0">
                  <c:v>11</c:v>
                </c:pt>
                <c:pt idx="1">
                  <c:v>12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37</c:v>
                </c:pt>
                <c:pt idx="23">
                  <c:v>39</c:v>
                </c:pt>
                <c:pt idx="24">
                  <c:v>42</c:v>
                </c:pt>
              </c:strCache>
            </c:strRef>
          </c:cat>
          <c:val>
            <c:numRef>
              <c:f>pivot.table.trial.6.only!$E$5:$E$30</c:f>
              <c:numCache>
                <c:formatCode>General</c:formatCode>
                <c:ptCount val="25"/>
                <c:pt idx="10">
                  <c:v>2</c:v>
                </c:pt>
                <c:pt idx="12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3E-4ED4-9598-40DB6D251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770592"/>
        <c:axId val="582770920"/>
      </c:barChart>
      <c:catAx>
        <c:axId val="58277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70920"/>
        <c:crosses val="autoZero"/>
        <c:auto val="1"/>
        <c:lblAlgn val="ctr"/>
        <c:lblOffset val="100"/>
        <c:noMultiLvlLbl val="0"/>
      </c:catAx>
      <c:valAx>
        <c:axId val="58277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[tagged fish_round_all.2.18.19.xlsx]8-7-2018 finalpivot table.graph!PivotTable6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'8-7-2018 finalpivot table.graph'!$B$1</c:f>
              <c:strCache>
                <c:ptCount val="1"/>
                <c:pt idx="0">
                  <c:v>Sum of Count of Non.gravid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'8-7-2018 finalpivot table.graph'!$A$2:$A$24</c:f>
              <c:strCache>
                <c:ptCount val="2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</c:strCache>
            </c:strRef>
          </c:cat>
          <c:val>
            <c:numRef>
              <c:f>'8-7-2018 finalpivot table.graph'!$B$2:$B$24</c:f>
              <c:numCache>
                <c:formatCode>General</c:formatCode>
                <c:ptCount val="22"/>
                <c:pt idx="0">
                  <c:v>29</c:v>
                </c:pt>
                <c:pt idx="1">
                  <c:v>49</c:v>
                </c:pt>
                <c:pt idx="2">
                  <c:v>65</c:v>
                </c:pt>
                <c:pt idx="3">
                  <c:v>52</c:v>
                </c:pt>
                <c:pt idx="4">
                  <c:v>61</c:v>
                </c:pt>
                <c:pt idx="5">
                  <c:v>53</c:v>
                </c:pt>
                <c:pt idx="6">
                  <c:v>23</c:v>
                </c:pt>
                <c:pt idx="7">
                  <c:v>41</c:v>
                </c:pt>
                <c:pt idx="8">
                  <c:v>35</c:v>
                </c:pt>
                <c:pt idx="9">
                  <c:v>34</c:v>
                </c:pt>
                <c:pt idx="10">
                  <c:v>21</c:v>
                </c:pt>
                <c:pt idx="11">
                  <c:v>19</c:v>
                </c:pt>
                <c:pt idx="12">
                  <c:v>14</c:v>
                </c:pt>
                <c:pt idx="13">
                  <c:v>13</c:v>
                </c:pt>
                <c:pt idx="14">
                  <c:v>4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C-4C3E-8F5D-F9F95A50BF2F}"/>
            </c:ext>
          </c:extLst>
        </c:ser>
        <c:ser>
          <c:idx val="1"/>
          <c:order val="1"/>
          <c:tx>
            <c:strRef>
              <c:f>'8-7-2018 finalpivot table.graph'!$C$1</c:f>
              <c:strCache>
                <c:ptCount val="1"/>
                <c:pt idx="0">
                  <c:v>Sum of Count of gravid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'8-7-2018 finalpivot table.graph'!$A$2:$A$24</c:f>
              <c:strCache>
                <c:ptCount val="2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</c:strCache>
            </c:strRef>
          </c:cat>
          <c:val>
            <c:numRef>
              <c:f>'8-7-2018 finalpivot table.graph'!$C$2:$C$24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18</c:v>
                </c:pt>
                <c:pt idx="11">
                  <c:v>7</c:v>
                </c:pt>
                <c:pt idx="12">
                  <c:v>7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C-4C3E-8F5D-F9F95A50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278920"/>
        <c:axId val="560285808"/>
      </c:barChart>
      <c:catAx>
        <c:axId val="56027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85808"/>
        <c:crosses val="autoZero"/>
        <c:auto val="1"/>
        <c:lblAlgn val="ctr"/>
        <c:lblOffset val="100"/>
        <c:noMultiLvlLbl val="0"/>
      </c:catAx>
      <c:valAx>
        <c:axId val="5602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7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609600</xdr:colOff>
      <xdr:row>1</xdr:row>
      <xdr:rowOff>171449</xdr:rowOff>
    </xdr:from>
    <xdr:to>
      <xdr:col>39</xdr:col>
      <xdr:colOff>514350</xdr:colOff>
      <xdr:row>25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4974D-DF54-4205-9BA0-527F04B70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24</xdr:row>
      <xdr:rowOff>104775</xdr:rowOff>
    </xdr:from>
    <xdr:to>
      <xdr:col>21</xdr:col>
      <xdr:colOff>123825</xdr:colOff>
      <xdr:row>38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4B80B-5913-4E73-A9C0-DA0328386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9</xdr:col>
      <xdr:colOff>409576</xdr:colOff>
      <xdr:row>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FFF20-F829-4F7C-9454-226C9E6A4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22</xdr:col>
      <xdr:colOff>142876</xdr:colOff>
      <xdr:row>59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390372-8456-49E3-B82C-E87977CCB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809625</xdr:colOff>
      <xdr:row>26</xdr:row>
      <xdr:rowOff>35718</xdr:rowOff>
    </xdr:from>
    <xdr:to>
      <xdr:col>15</xdr:col>
      <xdr:colOff>223838</xdr:colOff>
      <xdr:row>52</xdr:row>
      <xdr:rowOff>35718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F818E6-D2FB-4F0D-8D25-21C2E61F8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26</xdr:row>
      <xdr:rowOff>0</xdr:rowOff>
    </xdr:from>
    <xdr:to>
      <xdr:col>18</xdr:col>
      <xdr:colOff>428625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E4484-04E3-4D0C-8019-5A02AE351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1</xdr:row>
      <xdr:rowOff>85725</xdr:rowOff>
    </xdr:from>
    <xdr:to>
      <xdr:col>14</xdr:col>
      <xdr:colOff>23812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1045A-EED1-4795-A5D0-1CE0947BD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27</xdr:row>
      <xdr:rowOff>85725</xdr:rowOff>
    </xdr:from>
    <xdr:to>
      <xdr:col>11</xdr:col>
      <xdr:colOff>371475</xdr:colOff>
      <xdr:row>41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F4463-3261-4C71-9F5B-265C6C3D8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2</xdr:row>
      <xdr:rowOff>38100</xdr:rowOff>
    </xdr:from>
    <xdr:to>
      <xdr:col>13</xdr:col>
      <xdr:colOff>381000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AD211-5152-418A-9B01-F860615E9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1</xdr:row>
      <xdr:rowOff>152400</xdr:rowOff>
    </xdr:from>
    <xdr:to>
      <xdr:col>12</xdr:col>
      <xdr:colOff>347662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18DBC-FA33-4CCD-9A40-16FAC123B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2</xdr:row>
      <xdr:rowOff>190500</xdr:rowOff>
    </xdr:from>
    <xdr:to>
      <xdr:col>20</xdr:col>
      <xdr:colOff>95250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E60B3-95E8-4B8A-90FB-9F3B08DE0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2</xdr:row>
      <xdr:rowOff>190500</xdr:rowOff>
    </xdr:from>
    <xdr:to>
      <xdr:col>19</xdr:col>
      <xdr:colOff>95250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0E23B-9139-433D-93E9-FDF5F94F7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309561</xdr:colOff>
      <xdr:row>7</xdr:row>
      <xdr:rowOff>4761</xdr:rowOff>
    </xdr:from>
    <xdr:to>
      <xdr:col>14</xdr:col>
      <xdr:colOff>428625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794E0-E22B-439D-8A1F-36B556636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47625</xdr:rowOff>
    </xdr:from>
    <xdr:to>
      <xdr:col>17</xdr:col>
      <xdr:colOff>180975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4485A-7039-412B-A947-1FC755108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26</xdr:row>
      <xdr:rowOff>76200</xdr:rowOff>
    </xdr:from>
    <xdr:to>
      <xdr:col>7</xdr:col>
      <xdr:colOff>466725</xdr:colOff>
      <xdr:row>52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C7DE74-D286-4FE8-8F28-C91906C62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2911.363019675926" createdVersion="6" refreshedVersion="6" minRefreshableVersion="3" recordCount="223" xr:uid="{00000000-000A-0000-FFFF-FFFF00000000}">
  <cacheSource type="worksheet">
    <worksheetSource ref="D1:F224" sheet="Round 4a (5-29-18)"/>
  </cacheSource>
  <cacheFields count="3">
    <cacheField name="Male" numFmtId="0">
      <sharedItems containsString="0" containsBlank="1" containsNumber="1" containsInteger="1" minValue="22" maxValue="42" count="21"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2"/>
        <m/>
      </sharedItems>
    </cacheField>
    <cacheField name="Female" numFmtId="0">
      <sharedItems containsSemiMixedTypes="0" containsString="0" containsNumber="1" containsInteger="1" minValue="22" maxValue="37" count="15"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7"/>
      </sharedItems>
    </cacheField>
    <cacheField name="Gravid" numFmtId="0">
      <sharedItems containsString="0" containsBlank="1" containsNumber="1" containsInteger="1" minValue="22" maxValue="35" count="13">
        <n v="22"/>
        <n v="23"/>
        <n v="24"/>
        <n v="25"/>
        <n v="26"/>
        <n v="27"/>
        <n v="28"/>
        <n v="29"/>
        <n v="30"/>
        <n v="31"/>
        <n v="32"/>
        <n v="3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472.39981909722" createdVersion="6" refreshedVersion="6" minRefreshableVersion="3" recordCount="226" xr:uid="{00000000-000A-0000-FFFF-FFFF04000000}">
  <cacheSource type="worksheet">
    <worksheetSource ref="A1:C1048576" sheet="Collections 3 (8_14_17)"/>
  </cacheSource>
  <cacheFields count="3">
    <cacheField name="Male" numFmtId="0">
      <sharedItems containsString="0" containsBlank="1" containsNumber="1" containsInteger="1" minValue="20" maxValue="36"/>
    </cacheField>
    <cacheField name="Female" numFmtId="0">
      <sharedItems containsString="0" containsBlank="1" containsNumber="1" containsInteger="1" minValue="20" maxValue="34"/>
    </cacheField>
    <cacheField name="Gravid Fem" numFmtId="0">
      <sharedItems containsString="0" containsBlank="1" containsNumber="1" containsInteger="1" minValue="23" maxValue="36" count="13">
        <n v="30"/>
        <n v="26"/>
        <n v="29"/>
        <n v="24"/>
        <n v="28"/>
        <n v="25"/>
        <n v="31"/>
        <n v="32"/>
        <n v="33"/>
        <n v="36"/>
        <n v="27"/>
        <n v="2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472.399819560182" createdVersion="6" refreshedVersion="6" minRefreshableVersion="3" recordCount="123" xr:uid="{00000000-000A-0000-FFFF-FFFF03000000}">
  <cacheSource type="worksheet">
    <worksheetSource ref="A1:C1048576" sheet="Collections 3 (8_15_17)"/>
  </cacheSource>
  <cacheFields count="3">
    <cacheField name="male" numFmtId="0">
      <sharedItems containsString="0" containsBlank="1" containsNumber="1" containsInteger="1" minValue="20" maxValue="42"/>
    </cacheField>
    <cacheField name="female" numFmtId="0">
      <sharedItems containsString="0" containsBlank="1" containsNumber="1" containsInteger="1" minValue="20" maxValue="34" count="15">
        <n v="22"/>
        <n v="26"/>
        <n v="24"/>
        <n v="23"/>
        <n v="21"/>
        <n v="25"/>
        <n v="28"/>
        <n v="30"/>
        <n v="31"/>
        <n v="33"/>
        <n v="20"/>
        <n v="29"/>
        <n v="34"/>
        <n v="27"/>
        <m/>
      </sharedItems>
    </cacheField>
    <cacheField name="gravid" numFmtId="0">
      <sharedItems containsString="0" containsBlank="1" containsNumber="1" containsInteger="1" minValue="21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472.399820138889" createdVersion="6" refreshedVersion="6" minRefreshableVersion="3" recordCount="194" xr:uid="{00000000-000A-0000-FFFF-FFFF02000000}">
  <cacheSource type="worksheet">
    <worksheetSource ref="A1:B195" sheet="Round 4a (5-29-18)"/>
  </cacheSource>
  <cacheFields count="2">
    <cacheField name="non-gravid" numFmtId="0">
      <sharedItems containsSemiMixedTypes="0" containsString="0" containsNumber="1" containsInteger="1" minValue="17" maxValue="46" count="25">
        <n v="20"/>
        <n v="25"/>
        <n v="28"/>
        <n v="21"/>
        <n v="30"/>
        <n v="37"/>
        <n v="38"/>
        <n v="26"/>
        <n v="27"/>
        <n v="29"/>
        <n v="34"/>
        <n v="35"/>
        <n v="36"/>
        <n v="22"/>
        <n v="24"/>
        <n v="32"/>
        <n v="40"/>
        <n v="41"/>
        <n v="23"/>
        <n v="31"/>
        <n v="17"/>
        <n v="18"/>
        <n v="19"/>
        <n v="33"/>
        <n v="46"/>
      </sharedItems>
    </cacheField>
    <cacheField name="gravid" numFmtId="0">
      <sharedItems containsString="0" containsBlank="1" containsNumber="1" containsInteger="1" minValue="24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472.399820601851" createdVersion="6" refreshedVersion="6" minRefreshableVersion="3" recordCount="185" xr:uid="{00000000-000A-0000-FFFF-FFFF01000000}">
  <cacheSource type="worksheet">
    <worksheetSource ref="A1:B186" sheet="Round 4b (5-31-18)"/>
  </cacheSource>
  <cacheFields count="2">
    <cacheField name="non-gravid" numFmtId="0">
      <sharedItems containsSemiMixedTypes="0" containsString="0" containsNumber="1" containsInteger="1" minValue="21" maxValue="40" count="20"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gravid" numFmtId="0">
      <sharedItems containsString="0" containsBlank="1" containsNumber="1" containsInteger="1" minValue="23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472.399814699071" createdVersion="6" refreshedVersion="6" minRefreshableVersion="3" recordCount="209" xr:uid="{0FF9D031-E760-4B6E-A4EB-B76A2245D2BD}">
  <cacheSource type="worksheet">
    <worksheetSource ref="A1:D210" sheet="trial.6.only.sex.size.ratio"/>
  </cacheSource>
  <cacheFields count="4">
    <cacheField name="Trial" numFmtId="0">
      <sharedItems containsBlank="1" containsMixedTypes="1" containsNumber="1" containsInteger="1" minValue="6" maxValue="6"/>
    </cacheField>
    <cacheField name="Size(mm)" numFmtId="0">
      <sharedItems containsSemiMixedTypes="0" containsString="0" containsNumber="1" containsInteger="1" minValue="11" maxValue="42" count="25">
        <n v="30"/>
        <n v="29"/>
        <n v="31"/>
        <n v="32"/>
        <n v="28"/>
        <n v="34"/>
        <n v="25"/>
        <n v="24"/>
        <n v="20"/>
        <n v="27"/>
        <n v="19"/>
        <n v="26"/>
        <n v="21"/>
        <n v="42"/>
        <n v="33"/>
        <n v="23"/>
        <n v="22"/>
        <n v="37"/>
        <n v="11"/>
        <n v="35"/>
        <n v="17"/>
        <n v="12"/>
        <n v="18"/>
        <n v="39"/>
        <n v="16"/>
      </sharedItems>
    </cacheField>
    <cacheField name="Wet Weight(g)" numFmtId="0">
      <sharedItems containsString="0" containsBlank="1" containsNumber="1" minValue="0.02" maxValue="1.1299999999999999"/>
    </cacheField>
    <cacheField name="sex" numFmtId="0">
      <sharedItems count="4">
        <s v="F"/>
        <s v="M"/>
        <s v="T"/>
        <s v="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472.39981516204" createdVersion="6" refreshedVersion="6" minRefreshableVersion="3" recordCount="22" xr:uid="{106BC5F1-D59F-4AC0-8DD4-B38E8D031F1A}">
  <cacheSource type="worksheet">
    <worksheetSource ref="G3:I25" sheet="8-7-2018 pivot table DRAFT"/>
  </cacheSource>
  <cacheFields count="3">
    <cacheField name="Size" numFmtId="0">
      <sharedItems containsSemiMixedTypes="0" containsString="0" containsNumber="1" containsInteger="1" minValue="20" maxValue="43" count="22"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1"/>
        <n v="43"/>
      </sharedItems>
    </cacheField>
    <cacheField name="Count of Non.gravid" numFmtId="0">
      <sharedItems containsSemiMixedTypes="0" containsString="0" containsNumber="1" containsInteger="1" minValue="1" maxValue="65"/>
    </cacheField>
    <cacheField name="Count of gravid" numFmtId="0">
      <sharedItems containsSemiMixedTypes="0" containsString="0" containsNumber="1" containsInteg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472.399815972225" createdVersion="6" refreshedVersion="6" minRefreshableVersion="3" recordCount="586" xr:uid="{7C13DB39-7696-45FF-AE39-0F6B8C03B949}">
  <cacheSource type="worksheet">
    <worksheetSource ref="A1:C1048576" sheet="8-7-2018 collections-2x4divers-"/>
  </cacheSource>
  <cacheFields count="3">
    <cacheField name="Size" numFmtId="0">
      <sharedItems containsString="0" containsBlank="1" containsNumber="1" containsInteger="1" minValue="9" maxValue="50"/>
    </cacheField>
    <cacheField name="Non.gravid" numFmtId="0">
      <sharedItems containsString="0" containsBlank="1" containsNumber="1" containsInteger="1" minValue="9" maxValue="43"/>
    </cacheField>
    <cacheField name="gravid" numFmtId="0">
      <sharedItems containsString="0" containsBlank="1" containsNumber="1" containsInteger="1" minValue="21" maxValue="35" count="16"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472.399816666664" createdVersion="6" refreshedVersion="6" minRefreshableVersion="3" recordCount="586" xr:uid="{666308A1-2536-4072-813D-FEA91110701B}">
  <cacheSource type="worksheet">
    <worksheetSource ref="B1:C1048576" sheet="8-7-2018 collections-2x4divers-"/>
  </cacheSource>
  <cacheFields count="2">
    <cacheField name="Non.gravid" numFmtId="0">
      <sharedItems containsString="0" containsBlank="1" containsNumber="1" containsInteger="1" minValue="9" maxValue="43" count="34"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1"/>
        <n v="43"/>
        <m/>
      </sharedItems>
    </cacheField>
    <cacheField name="gravid" numFmtId="0">
      <sharedItems containsString="0" containsBlank="1" containsNumber="1" containsInteger="1" minValue="2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472.399817245372" createdVersion="6" refreshedVersion="6" minRefreshableVersion="3" recordCount="331" xr:uid="{00000000-000A-0000-FFFF-FFFF08000000}">
  <cacheSource type="worksheet">
    <worksheetSource ref="A1:B1048576" sheet="Round 5b for pivot and hist"/>
  </cacheSource>
  <cacheFields count="2">
    <cacheField name="non-gravid" numFmtId="0">
      <sharedItems containsString="0" containsBlank="1" containsNumber="1" containsInteger="1" minValue="20" maxValue="39" count="19">
        <n v="26"/>
        <n v="29"/>
        <n v="28"/>
        <n v="34"/>
        <n v="30"/>
        <n v="27"/>
        <n v="31"/>
        <n v="20"/>
        <n v="32"/>
        <n v="25"/>
        <n v="22"/>
        <n v="24"/>
        <n v="23"/>
        <n v="39"/>
        <n v="33"/>
        <n v="21"/>
        <n v="35"/>
        <n v="36"/>
        <m/>
      </sharedItems>
    </cacheField>
    <cacheField name="gravid" numFmtId="0">
      <sharedItems containsString="0" containsBlank="1" containsNumber="1" containsInteger="1" minValue="23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472.399817592595" createdVersion="6" refreshedVersion="6" minRefreshableVersion="3" recordCount="331" xr:uid="{00000000-000A-0000-FFFF-FFFF07000000}">
  <cacheSource type="worksheet">
    <worksheetSource ref="A1:B1048576" sheet="Round 5 (7-2-18) for pivot tabl"/>
  </cacheSource>
  <cacheFields count="2">
    <cacheField name="non-gravid" numFmtId="0">
      <sharedItems containsString="0" containsBlank="1" containsNumber="1" containsInteger="1" minValue="19" maxValue="38" count="19">
        <n v="27"/>
        <n v="28"/>
        <n v="32"/>
        <n v="31"/>
        <n v="33"/>
        <n v="37"/>
        <n v="30"/>
        <n v="29"/>
        <n v="26"/>
        <n v="24"/>
        <n v="34"/>
        <n v="38"/>
        <n v="25"/>
        <n v="23"/>
        <n v="21"/>
        <n v="22"/>
        <n v="20"/>
        <n v="19"/>
        <m/>
      </sharedItems>
    </cacheField>
    <cacheField name="gravid" numFmtId="0">
      <sharedItems containsString="0" containsBlank="1" containsNumber="1" containsInteger="1" minValue="23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472.399818055557" createdVersion="6" refreshedVersion="6" minRefreshableVersion="3" recordCount="129" xr:uid="{00000000-000A-0000-FFFF-FFFF06000000}">
  <cacheSource type="worksheet">
    <worksheetSource ref="A1:C130" sheet="Collections 3 (8_14_17)"/>
  </cacheSource>
  <cacheFields count="3">
    <cacheField name="Male" numFmtId="0">
      <sharedItems containsString="0" containsBlank="1" containsNumber="1" containsInteger="1" minValue="20" maxValue="36"/>
    </cacheField>
    <cacheField name="Female" numFmtId="0">
      <sharedItems containsSemiMixedTypes="0" containsString="0" containsNumber="1" containsInteger="1" minValue="18" maxValue="38" count="18">
        <n v="26"/>
        <n v="22"/>
        <n v="31"/>
        <n v="20"/>
        <n v="25"/>
        <n v="28"/>
        <n v="24"/>
        <n v="23"/>
        <n v="34"/>
        <n v="32"/>
        <n v="30"/>
        <n v="29"/>
        <n v="27"/>
        <n v="21"/>
        <n v="33"/>
        <n v="38" u="1"/>
        <n v="18" u="1"/>
        <n v="35" u="1"/>
      </sharedItems>
    </cacheField>
    <cacheField name="Gravid Fem" numFmtId="0">
      <sharedItems containsString="0" containsBlank="1" containsNumber="1" containsInteger="1" minValue="23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3472.399818634258" createdVersion="6" refreshedVersion="6" minRefreshableVersion="3" recordCount="325" xr:uid="{00000000-000A-0000-FFFF-FFFF05000000}">
  <cacheSource type="worksheet">
    <worksheetSource ref="A1:C326" sheet="collections 7-28"/>
  </cacheSource>
  <cacheFields count="3">
    <cacheField name="male" numFmtId="0">
      <sharedItems containsString="0" containsBlank="1" containsNumber="1" containsInteger="1" minValue="18" maxValue="43" count="26">
        <n v="19"/>
        <n v="20"/>
        <n v="21"/>
        <n v="22"/>
        <n v="23"/>
        <n v="24"/>
        <n v="25"/>
        <n v="26"/>
        <n v="27"/>
        <n v="28"/>
        <n v="29"/>
        <n v="30"/>
        <n v="31"/>
        <n v="33"/>
        <n v="35"/>
        <n v="37"/>
        <n v="38"/>
        <n v="40"/>
        <n v="43"/>
        <n v="18"/>
        <n v="32"/>
        <n v="36"/>
        <n v="39"/>
        <n v="41"/>
        <n v="34"/>
        <m/>
      </sharedItems>
    </cacheField>
    <cacheField name="fem" numFmtId="0">
      <sharedItems containsSemiMixedTypes="0" containsString="0" containsNumber="1" containsInteger="1" minValue="15" maxValue="38"/>
    </cacheField>
    <cacheField name="gravid" numFmtId="0">
      <sharedItems containsString="0" containsBlank="1" containsNumber="1" containsInteger="1" minValue="20" maxValue="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">
  <r>
    <x v="0"/>
    <x v="0"/>
    <x v="0"/>
  </r>
  <r>
    <x v="0"/>
    <x v="1"/>
    <x v="1"/>
  </r>
  <r>
    <x v="0"/>
    <x v="1"/>
    <x v="2"/>
  </r>
  <r>
    <x v="1"/>
    <x v="1"/>
    <x v="2"/>
  </r>
  <r>
    <x v="1"/>
    <x v="2"/>
    <x v="3"/>
  </r>
  <r>
    <x v="2"/>
    <x v="2"/>
    <x v="3"/>
  </r>
  <r>
    <x v="3"/>
    <x v="2"/>
    <x v="3"/>
  </r>
  <r>
    <x v="3"/>
    <x v="2"/>
    <x v="3"/>
  </r>
  <r>
    <x v="4"/>
    <x v="2"/>
    <x v="4"/>
  </r>
  <r>
    <x v="4"/>
    <x v="2"/>
    <x v="4"/>
  </r>
  <r>
    <x v="4"/>
    <x v="2"/>
    <x v="4"/>
  </r>
  <r>
    <x v="4"/>
    <x v="2"/>
    <x v="4"/>
  </r>
  <r>
    <x v="4"/>
    <x v="3"/>
    <x v="4"/>
  </r>
  <r>
    <x v="4"/>
    <x v="3"/>
    <x v="4"/>
  </r>
  <r>
    <x v="4"/>
    <x v="3"/>
    <x v="4"/>
  </r>
  <r>
    <x v="4"/>
    <x v="3"/>
    <x v="4"/>
  </r>
  <r>
    <x v="4"/>
    <x v="3"/>
    <x v="4"/>
  </r>
  <r>
    <x v="5"/>
    <x v="3"/>
    <x v="4"/>
  </r>
  <r>
    <x v="5"/>
    <x v="3"/>
    <x v="4"/>
  </r>
  <r>
    <x v="5"/>
    <x v="3"/>
    <x v="4"/>
  </r>
  <r>
    <x v="6"/>
    <x v="3"/>
    <x v="4"/>
  </r>
  <r>
    <x v="6"/>
    <x v="3"/>
    <x v="4"/>
  </r>
  <r>
    <x v="6"/>
    <x v="3"/>
    <x v="5"/>
  </r>
  <r>
    <x v="6"/>
    <x v="3"/>
    <x v="5"/>
  </r>
  <r>
    <x v="6"/>
    <x v="3"/>
    <x v="5"/>
  </r>
  <r>
    <x v="6"/>
    <x v="3"/>
    <x v="5"/>
  </r>
  <r>
    <x v="6"/>
    <x v="3"/>
    <x v="5"/>
  </r>
  <r>
    <x v="7"/>
    <x v="3"/>
    <x v="5"/>
  </r>
  <r>
    <x v="7"/>
    <x v="3"/>
    <x v="5"/>
  </r>
  <r>
    <x v="7"/>
    <x v="3"/>
    <x v="5"/>
  </r>
  <r>
    <x v="7"/>
    <x v="3"/>
    <x v="5"/>
  </r>
  <r>
    <x v="7"/>
    <x v="3"/>
    <x v="5"/>
  </r>
  <r>
    <x v="8"/>
    <x v="3"/>
    <x v="5"/>
  </r>
  <r>
    <x v="8"/>
    <x v="3"/>
    <x v="5"/>
  </r>
  <r>
    <x v="8"/>
    <x v="3"/>
    <x v="5"/>
  </r>
  <r>
    <x v="8"/>
    <x v="4"/>
    <x v="5"/>
  </r>
  <r>
    <x v="9"/>
    <x v="4"/>
    <x v="5"/>
  </r>
  <r>
    <x v="9"/>
    <x v="4"/>
    <x v="5"/>
  </r>
  <r>
    <x v="9"/>
    <x v="4"/>
    <x v="5"/>
  </r>
  <r>
    <x v="9"/>
    <x v="4"/>
    <x v="5"/>
  </r>
  <r>
    <x v="9"/>
    <x v="4"/>
    <x v="5"/>
  </r>
  <r>
    <x v="9"/>
    <x v="4"/>
    <x v="5"/>
  </r>
  <r>
    <x v="9"/>
    <x v="4"/>
    <x v="5"/>
  </r>
  <r>
    <x v="10"/>
    <x v="4"/>
    <x v="5"/>
  </r>
  <r>
    <x v="10"/>
    <x v="4"/>
    <x v="5"/>
  </r>
  <r>
    <x v="10"/>
    <x v="4"/>
    <x v="5"/>
  </r>
  <r>
    <x v="10"/>
    <x v="4"/>
    <x v="5"/>
  </r>
  <r>
    <x v="10"/>
    <x v="4"/>
    <x v="5"/>
  </r>
  <r>
    <x v="10"/>
    <x v="4"/>
    <x v="5"/>
  </r>
  <r>
    <x v="10"/>
    <x v="4"/>
    <x v="6"/>
  </r>
  <r>
    <x v="11"/>
    <x v="4"/>
    <x v="6"/>
  </r>
  <r>
    <x v="11"/>
    <x v="4"/>
    <x v="6"/>
  </r>
  <r>
    <x v="11"/>
    <x v="4"/>
    <x v="6"/>
  </r>
  <r>
    <x v="11"/>
    <x v="4"/>
    <x v="6"/>
  </r>
  <r>
    <x v="11"/>
    <x v="4"/>
    <x v="6"/>
  </r>
  <r>
    <x v="12"/>
    <x v="4"/>
    <x v="6"/>
  </r>
  <r>
    <x v="12"/>
    <x v="4"/>
    <x v="6"/>
  </r>
  <r>
    <x v="12"/>
    <x v="4"/>
    <x v="6"/>
  </r>
  <r>
    <x v="12"/>
    <x v="4"/>
    <x v="6"/>
  </r>
  <r>
    <x v="12"/>
    <x v="4"/>
    <x v="6"/>
  </r>
  <r>
    <x v="13"/>
    <x v="4"/>
    <x v="6"/>
  </r>
  <r>
    <x v="13"/>
    <x v="4"/>
    <x v="6"/>
  </r>
  <r>
    <x v="13"/>
    <x v="4"/>
    <x v="6"/>
  </r>
  <r>
    <x v="13"/>
    <x v="4"/>
    <x v="7"/>
  </r>
  <r>
    <x v="13"/>
    <x v="4"/>
    <x v="7"/>
  </r>
  <r>
    <x v="14"/>
    <x v="5"/>
    <x v="7"/>
  </r>
  <r>
    <x v="14"/>
    <x v="5"/>
    <x v="7"/>
  </r>
  <r>
    <x v="14"/>
    <x v="5"/>
    <x v="7"/>
  </r>
  <r>
    <x v="14"/>
    <x v="5"/>
    <x v="7"/>
  </r>
  <r>
    <x v="14"/>
    <x v="5"/>
    <x v="7"/>
  </r>
  <r>
    <x v="14"/>
    <x v="5"/>
    <x v="7"/>
  </r>
  <r>
    <x v="15"/>
    <x v="5"/>
    <x v="7"/>
  </r>
  <r>
    <x v="15"/>
    <x v="5"/>
    <x v="7"/>
  </r>
  <r>
    <x v="16"/>
    <x v="5"/>
    <x v="7"/>
  </r>
  <r>
    <x v="16"/>
    <x v="5"/>
    <x v="7"/>
  </r>
  <r>
    <x v="16"/>
    <x v="5"/>
    <x v="7"/>
  </r>
  <r>
    <x v="16"/>
    <x v="5"/>
    <x v="7"/>
  </r>
  <r>
    <x v="17"/>
    <x v="5"/>
    <x v="7"/>
  </r>
  <r>
    <x v="17"/>
    <x v="5"/>
    <x v="7"/>
  </r>
  <r>
    <x v="17"/>
    <x v="5"/>
    <x v="7"/>
  </r>
  <r>
    <x v="18"/>
    <x v="5"/>
    <x v="7"/>
  </r>
  <r>
    <x v="18"/>
    <x v="5"/>
    <x v="7"/>
  </r>
  <r>
    <x v="19"/>
    <x v="5"/>
    <x v="7"/>
  </r>
  <r>
    <x v="19"/>
    <x v="5"/>
    <x v="7"/>
  </r>
  <r>
    <x v="20"/>
    <x v="5"/>
    <x v="7"/>
  </r>
  <r>
    <x v="20"/>
    <x v="5"/>
    <x v="7"/>
  </r>
  <r>
    <x v="20"/>
    <x v="5"/>
    <x v="7"/>
  </r>
  <r>
    <x v="20"/>
    <x v="5"/>
    <x v="7"/>
  </r>
  <r>
    <x v="20"/>
    <x v="5"/>
    <x v="7"/>
  </r>
  <r>
    <x v="20"/>
    <x v="5"/>
    <x v="7"/>
  </r>
  <r>
    <x v="20"/>
    <x v="5"/>
    <x v="7"/>
  </r>
  <r>
    <x v="20"/>
    <x v="5"/>
    <x v="7"/>
  </r>
  <r>
    <x v="20"/>
    <x v="5"/>
    <x v="7"/>
  </r>
  <r>
    <x v="20"/>
    <x v="5"/>
    <x v="7"/>
  </r>
  <r>
    <x v="20"/>
    <x v="5"/>
    <x v="7"/>
  </r>
  <r>
    <x v="20"/>
    <x v="5"/>
    <x v="7"/>
  </r>
  <r>
    <x v="20"/>
    <x v="5"/>
    <x v="7"/>
  </r>
  <r>
    <x v="20"/>
    <x v="5"/>
    <x v="8"/>
  </r>
  <r>
    <x v="20"/>
    <x v="5"/>
    <x v="8"/>
  </r>
  <r>
    <x v="20"/>
    <x v="5"/>
    <x v="8"/>
  </r>
  <r>
    <x v="20"/>
    <x v="5"/>
    <x v="8"/>
  </r>
  <r>
    <x v="20"/>
    <x v="5"/>
    <x v="8"/>
  </r>
  <r>
    <x v="20"/>
    <x v="5"/>
    <x v="8"/>
  </r>
  <r>
    <x v="20"/>
    <x v="5"/>
    <x v="8"/>
  </r>
  <r>
    <x v="20"/>
    <x v="5"/>
    <x v="8"/>
  </r>
  <r>
    <x v="20"/>
    <x v="6"/>
    <x v="8"/>
  </r>
  <r>
    <x v="20"/>
    <x v="6"/>
    <x v="8"/>
  </r>
  <r>
    <x v="20"/>
    <x v="6"/>
    <x v="8"/>
  </r>
  <r>
    <x v="20"/>
    <x v="6"/>
    <x v="8"/>
  </r>
  <r>
    <x v="20"/>
    <x v="6"/>
    <x v="8"/>
  </r>
  <r>
    <x v="20"/>
    <x v="6"/>
    <x v="8"/>
  </r>
  <r>
    <x v="20"/>
    <x v="6"/>
    <x v="8"/>
  </r>
  <r>
    <x v="20"/>
    <x v="6"/>
    <x v="8"/>
  </r>
  <r>
    <x v="20"/>
    <x v="6"/>
    <x v="8"/>
  </r>
  <r>
    <x v="20"/>
    <x v="6"/>
    <x v="8"/>
  </r>
  <r>
    <x v="20"/>
    <x v="6"/>
    <x v="9"/>
  </r>
  <r>
    <x v="20"/>
    <x v="6"/>
    <x v="9"/>
  </r>
  <r>
    <x v="20"/>
    <x v="6"/>
    <x v="9"/>
  </r>
  <r>
    <x v="20"/>
    <x v="6"/>
    <x v="9"/>
  </r>
  <r>
    <x v="20"/>
    <x v="6"/>
    <x v="9"/>
  </r>
  <r>
    <x v="20"/>
    <x v="6"/>
    <x v="9"/>
  </r>
  <r>
    <x v="20"/>
    <x v="6"/>
    <x v="9"/>
  </r>
  <r>
    <x v="20"/>
    <x v="6"/>
    <x v="9"/>
  </r>
  <r>
    <x v="20"/>
    <x v="6"/>
    <x v="9"/>
  </r>
  <r>
    <x v="20"/>
    <x v="6"/>
    <x v="9"/>
  </r>
  <r>
    <x v="20"/>
    <x v="6"/>
    <x v="9"/>
  </r>
  <r>
    <x v="20"/>
    <x v="6"/>
    <x v="9"/>
  </r>
  <r>
    <x v="20"/>
    <x v="6"/>
    <x v="9"/>
  </r>
  <r>
    <x v="20"/>
    <x v="6"/>
    <x v="9"/>
  </r>
  <r>
    <x v="20"/>
    <x v="6"/>
    <x v="10"/>
  </r>
  <r>
    <x v="20"/>
    <x v="6"/>
    <x v="10"/>
  </r>
  <r>
    <x v="20"/>
    <x v="6"/>
    <x v="10"/>
  </r>
  <r>
    <x v="20"/>
    <x v="6"/>
    <x v="10"/>
  </r>
  <r>
    <x v="20"/>
    <x v="6"/>
    <x v="10"/>
  </r>
  <r>
    <x v="20"/>
    <x v="6"/>
    <x v="10"/>
  </r>
  <r>
    <x v="20"/>
    <x v="6"/>
    <x v="10"/>
  </r>
  <r>
    <x v="20"/>
    <x v="6"/>
    <x v="10"/>
  </r>
  <r>
    <x v="20"/>
    <x v="6"/>
    <x v="10"/>
  </r>
  <r>
    <x v="20"/>
    <x v="6"/>
    <x v="11"/>
  </r>
  <r>
    <x v="20"/>
    <x v="6"/>
    <x v="12"/>
  </r>
  <r>
    <x v="20"/>
    <x v="6"/>
    <x v="12"/>
  </r>
  <r>
    <x v="20"/>
    <x v="6"/>
    <x v="12"/>
  </r>
  <r>
    <x v="20"/>
    <x v="6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9"/>
    <x v="12"/>
  </r>
  <r>
    <x v="20"/>
    <x v="9"/>
    <x v="12"/>
  </r>
  <r>
    <x v="20"/>
    <x v="9"/>
    <x v="12"/>
  </r>
  <r>
    <x v="20"/>
    <x v="9"/>
    <x v="12"/>
  </r>
  <r>
    <x v="20"/>
    <x v="9"/>
    <x v="12"/>
  </r>
  <r>
    <x v="20"/>
    <x v="9"/>
    <x v="12"/>
  </r>
  <r>
    <x v="20"/>
    <x v="9"/>
    <x v="12"/>
  </r>
  <r>
    <x v="20"/>
    <x v="10"/>
    <x v="12"/>
  </r>
  <r>
    <x v="20"/>
    <x v="10"/>
    <x v="12"/>
  </r>
  <r>
    <x v="20"/>
    <x v="10"/>
    <x v="12"/>
  </r>
  <r>
    <x v="20"/>
    <x v="10"/>
    <x v="12"/>
  </r>
  <r>
    <x v="20"/>
    <x v="10"/>
    <x v="12"/>
  </r>
  <r>
    <x v="20"/>
    <x v="10"/>
    <x v="12"/>
  </r>
  <r>
    <x v="20"/>
    <x v="10"/>
    <x v="12"/>
  </r>
  <r>
    <x v="20"/>
    <x v="10"/>
    <x v="12"/>
  </r>
  <r>
    <x v="20"/>
    <x v="11"/>
    <x v="12"/>
  </r>
  <r>
    <x v="20"/>
    <x v="11"/>
    <x v="12"/>
  </r>
  <r>
    <x v="20"/>
    <x v="11"/>
    <x v="12"/>
  </r>
  <r>
    <x v="20"/>
    <x v="11"/>
    <x v="12"/>
  </r>
  <r>
    <x v="20"/>
    <x v="11"/>
    <x v="12"/>
  </r>
  <r>
    <x v="20"/>
    <x v="12"/>
    <x v="12"/>
  </r>
  <r>
    <x v="20"/>
    <x v="12"/>
    <x v="12"/>
  </r>
  <r>
    <x v="20"/>
    <x v="12"/>
    <x v="12"/>
  </r>
  <r>
    <x v="20"/>
    <x v="13"/>
    <x v="12"/>
  </r>
  <r>
    <x v="20"/>
    <x v="14"/>
    <x v="1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n v="24"/>
    <n v="26"/>
    <x v="0"/>
  </r>
  <r>
    <n v="32"/>
    <n v="22"/>
    <x v="0"/>
  </r>
  <r>
    <n v="33"/>
    <n v="31"/>
    <x v="1"/>
  </r>
  <r>
    <n v="29"/>
    <n v="20"/>
    <x v="2"/>
  </r>
  <r>
    <n v="36"/>
    <n v="25"/>
    <x v="3"/>
  </r>
  <r>
    <n v="30"/>
    <n v="28"/>
    <x v="4"/>
  </r>
  <r>
    <n v="25"/>
    <n v="24"/>
    <x v="4"/>
  </r>
  <r>
    <n v="28"/>
    <n v="23"/>
    <x v="2"/>
  </r>
  <r>
    <n v="24"/>
    <n v="23"/>
    <x v="5"/>
  </r>
  <r>
    <n v="24"/>
    <n v="22"/>
    <x v="2"/>
  </r>
  <r>
    <n v="31"/>
    <n v="23"/>
    <x v="4"/>
  </r>
  <r>
    <n v="33"/>
    <n v="22"/>
    <x v="2"/>
  </r>
  <r>
    <n v="34"/>
    <n v="25"/>
    <x v="6"/>
  </r>
  <r>
    <n v="28"/>
    <n v="20"/>
    <x v="2"/>
  </r>
  <r>
    <n v="30"/>
    <n v="24"/>
    <x v="0"/>
  </r>
  <r>
    <n v="35"/>
    <n v="34"/>
    <x v="0"/>
  </r>
  <r>
    <n v="30"/>
    <n v="32"/>
    <x v="7"/>
  </r>
  <r>
    <n v="31"/>
    <n v="30"/>
    <x v="7"/>
  </r>
  <r>
    <n v="31"/>
    <n v="31"/>
    <x v="8"/>
  </r>
  <r>
    <n v="28"/>
    <n v="29"/>
    <x v="0"/>
  </r>
  <r>
    <n v="27"/>
    <n v="27"/>
    <x v="1"/>
  </r>
  <r>
    <n v="23"/>
    <n v="32"/>
    <x v="7"/>
  </r>
  <r>
    <n v="23"/>
    <n v="30"/>
    <x v="2"/>
  </r>
  <r>
    <n v="23"/>
    <n v="29"/>
    <x v="2"/>
  </r>
  <r>
    <n v="23"/>
    <n v="28"/>
    <x v="4"/>
  </r>
  <r>
    <n v="22"/>
    <n v="26"/>
    <x v="5"/>
  </r>
  <r>
    <n v="27"/>
    <n v="26"/>
    <x v="5"/>
  </r>
  <r>
    <n v="20"/>
    <n v="29"/>
    <x v="1"/>
  </r>
  <r>
    <n v="23"/>
    <n v="24"/>
    <x v="0"/>
  </r>
  <r>
    <n v="24"/>
    <n v="29"/>
    <x v="4"/>
  </r>
  <r>
    <n v="27"/>
    <n v="25"/>
    <x v="9"/>
  </r>
  <r>
    <n v="25"/>
    <n v="27"/>
    <x v="5"/>
  </r>
  <r>
    <n v="26"/>
    <n v="24"/>
    <x v="4"/>
  </r>
  <r>
    <n v="22"/>
    <n v="22"/>
    <x v="4"/>
  </r>
  <r>
    <n v="23"/>
    <n v="22"/>
    <x v="7"/>
  </r>
  <r>
    <n v="31"/>
    <n v="25"/>
    <x v="1"/>
  </r>
  <r>
    <n v="30"/>
    <n v="23"/>
    <x v="1"/>
  </r>
  <r>
    <n v="23"/>
    <n v="24"/>
    <x v="2"/>
  </r>
  <r>
    <n v="29"/>
    <n v="24"/>
    <x v="7"/>
  </r>
  <r>
    <n v="33"/>
    <n v="24"/>
    <x v="0"/>
  </r>
  <r>
    <n v="27"/>
    <n v="24"/>
    <x v="10"/>
  </r>
  <r>
    <n v="25"/>
    <n v="25"/>
    <x v="7"/>
  </r>
  <r>
    <n v="25"/>
    <n v="26"/>
    <x v="0"/>
  </r>
  <r>
    <n v="20"/>
    <n v="26"/>
    <x v="7"/>
  </r>
  <r>
    <n v="32"/>
    <n v="23"/>
    <x v="1"/>
  </r>
  <r>
    <n v="32"/>
    <n v="29"/>
    <x v="0"/>
  </r>
  <r>
    <n v="20"/>
    <n v="24"/>
    <x v="7"/>
  </r>
  <r>
    <n v="32"/>
    <n v="29"/>
    <x v="1"/>
  </r>
  <r>
    <n v="20"/>
    <n v="25"/>
    <x v="6"/>
  </r>
  <r>
    <n v="32"/>
    <n v="26"/>
    <x v="2"/>
  </r>
  <r>
    <n v="27"/>
    <n v="21"/>
    <x v="10"/>
  </r>
  <r>
    <n v="33"/>
    <n v="31"/>
    <x v="2"/>
  </r>
  <r>
    <n v="23"/>
    <n v="25"/>
    <x v="10"/>
  </r>
  <r>
    <n v="29"/>
    <n v="34"/>
    <x v="3"/>
  </r>
  <r>
    <n v="25"/>
    <n v="26"/>
    <x v="5"/>
  </r>
  <r>
    <n v="26"/>
    <n v="23"/>
    <x v="4"/>
  </r>
  <r>
    <n v="28"/>
    <n v="28"/>
    <x v="4"/>
  </r>
  <r>
    <n v="30"/>
    <n v="31"/>
    <x v="10"/>
  </r>
  <r>
    <n v="30"/>
    <n v="33"/>
    <x v="3"/>
  </r>
  <r>
    <n v="22"/>
    <n v="21"/>
    <x v="4"/>
  </r>
  <r>
    <n v="23"/>
    <n v="26"/>
    <x v="4"/>
  </r>
  <r>
    <n v="20"/>
    <n v="26"/>
    <x v="6"/>
  </r>
  <r>
    <n v="21"/>
    <n v="32"/>
    <x v="0"/>
  </r>
  <r>
    <n v="21"/>
    <n v="29"/>
    <x v="4"/>
  </r>
  <r>
    <n v="34"/>
    <n v="30"/>
    <x v="0"/>
  </r>
  <r>
    <n v="24"/>
    <n v="25"/>
    <x v="3"/>
  </r>
  <r>
    <n v="23"/>
    <n v="23"/>
    <x v="11"/>
  </r>
  <r>
    <n v="21"/>
    <n v="22"/>
    <x v="7"/>
  </r>
  <r>
    <n v="21"/>
    <n v="31"/>
    <x v="5"/>
  </r>
  <r>
    <n v="22"/>
    <n v="30"/>
    <x v="3"/>
  </r>
  <r>
    <n v="21"/>
    <n v="28"/>
    <x v="4"/>
  </r>
  <r>
    <n v="23"/>
    <n v="25"/>
    <x v="0"/>
  </r>
  <r>
    <n v="26"/>
    <n v="27"/>
    <x v="4"/>
  </r>
  <r>
    <n v="20"/>
    <n v="29"/>
    <x v="0"/>
  </r>
  <r>
    <n v="22"/>
    <n v="26"/>
    <x v="0"/>
  </r>
  <r>
    <n v="23"/>
    <n v="21"/>
    <x v="4"/>
  </r>
  <r>
    <n v="26"/>
    <n v="21"/>
    <x v="5"/>
  </r>
  <r>
    <n v="26"/>
    <n v="21"/>
    <x v="3"/>
  </r>
  <r>
    <n v="24"/>
    <n v="24"/>
    <x v="6"/>
  </r>
  <r>
    <n v="26"/>
    <n v="29"/>
    <x v="10"/>
  </r>
  <r>
    <n v="33"/>
    <n v="26"/>
    <x v="2"/>
  </r>
  <r>
    <n v="24"/>
    <n v="23"/>
    <x v="0"/>
  </r>
  <r>
    <n v="27"/>
    <n v="27"/>
    <x v="3"/>
  </r>
  <r>
    <n v="23"/>
    <n v="23"/>
    <x v="5"/>
  </r>
  <r>
    <n v="20"/>
    <n v="34"/>
    <x v="11"/>
  </r>
  <r>
    <n v="32"/>
    <n v="28"/>
    <x v="1"/>
  </r>
  <r>
    <n v="28"/>
    <n v="28"/>
    <x v="7"/>
  </r>
  <r>
    <n v="28"/>
    <n v="23"/>
    <x v="7"/>
  </r>
  <r>
    <n v="27"/>
    <n v="25"/>
    <x v="0"/>
  </r>
  <r>
    <n v="26"/>
    <n v="23"/>
    <x v="10"/>
  </r>
  <r>
    <n v="30"/>
    <n v="23"/>
    <x v="3"/>
  </r>
  <r>
    <n v="33"/>
    <n v="28"/>
    <x v="12"/>
  </r>
  <r>
    <n v="23"/>
    <n v="32"/>
    <x v="12"/>
  </r>
  <r>
    <n v="22"/>
    <n v="31"/>
    <x v="12"/>
  </r>
  <r>
    <n v="23"/>
    <n v="24"/>
    <x v="12"/>
  </r>
  <r>
    <n v="21"/>
    <n v="28"/>
    <x v="12"/>
  </r>
  <r>
    <n v="23"/>
    <n v="24"/>
    <x v="12"/>
  </r>
  <r>
    <n v="21"/>
    <n v="31"/>
    <x v="12"/>
  </r>
  <r>
    <m/>
    <n v="23"/>
    <x v="12"/>
  </r>
  <r>
    <m/>
    <n v="27"/>
    <x v="12"/>
  </r>
  <r>
    <m/>
    <n v="23"/>
    <x v="12"/>
  </r>
  <r>
    <m/>
    <n v="23"/>
    <x v="12"/>
  </r>
  <r>
    <m/>
    <n v="22"/>
    <x v="12"/>
  </r>
  <r>
    <m/>
    <n v="23"/>
    <x v="12"/>
  </r>
  <r>
    <m/>
    <n v="29"/>
    <x v="12"/>
  </r>
  <r>
    <m/>
    <n v="25"/>
    <x v="12"/>
  </r>
  <r>
    <m/>
    <n v="31"/>
    <x v="12"/>
  </r>
  <r>
    <m/>
    <n v="24"/>
    <x v="12"/>
  </r>
  <r>
    <m/>
    <n v="25"/>
    <x v="12"/>
  </r>
  <r>
    <m/>
    <n v="24"/>
    <x v="12"/>
  </r>
  <r>
    <m/>
    <n v="32"/>
    <x v="12"/>
  </r>
  <r>
    <m/>
    <n v="25"/>
    <x v="12"/>
  </r>
  <r>
    <m/>
    <n v="22"/>
    <x v="12"/>
  </r>
  <r>
    <m/>
    <n v="25"/>
    <x v="12"/>
  </r>
  <r>
    <m/>
    <n v="26"/>
    <x v="12"/>
  </r>
  <r>
    <m/>
    <n v="24"/>
    <x v="12"/>
  </r>
  <r>
    <m/>
    <n v="20"/>
    <x v="12"/>
  </r>
  <r>
    <m/>
    <n v="20"/>
    <x v="12"/>
  </r>
  <r>
    <m/>
    <n v="21"/>
    <x v="12"/>
  </r>
  <r>
    <m/>
    <n v="28"/>
    <x v="12"/>
  </r>
  <r>
    <m/>
    <n v="28"/>
    <x v="12"/>
  </r>
  <r>
    <m/>
    <n v="25"/>
    <x v="12"/>
  </r>
  <r>
    <m/>
    <n v="30"/>
    <x v="12"/>
  </r>
  <r>
    <m/>
    <n v="26"/>
    <x v="12"/>
  </r>
  <r>
    <m/>
    <n v="25"/>
    <x v="12"/>
  </r>
  <r>
    <m/>
    <n v="25"/>
    <x v="12"/>
  </r>
  <r>
    <m/>
    <n v="22"/>
    <x v="12"/>
  </r>
  <r>
    <m/>
    <n v="31"/>
    <x v="12"/>
  </r>
  <r>
    <m/>
    <n v="24"/>
    <x v="12"/>
  </r>
  <r>
    <m/>
    <n v="30"/>
    <x v="12"/>
  </r>
  <r>
    <m/>
    <n v="20"/>
    <x v="12"/>
  </r>
  <r>
    <m/>
    <n v="28"/>
    <x v="12"/>
  </r>
  <r>
    <m/>
    <n v="23"/>
    <x v="12"/>
  </r>
  <r>
    <m/>
    <n v="24"/>
    <x v="12"/>
  </r>
  <r>
    <m/>
    <n v="26"/>
    <x v="12"/>
  </r>
  <r>
    <m/>
    <n v="31"/>
    <x v="12"/>
  </r>
  <r>
    <m/>
    <n v="33"/>
    <x v="12"/>
  </r>
  <r>
    <m/>
    <n v="28"/>
    <x v="12"/>
  </r>
  <r>
    <m/>
    <n v="30"/>
    <x v="12"/>
  </r>
  <r>
    <m/>
    <n v="27"/>
    <x v="12"/>
  </r>
  <r>
    <m/>
    <n v="24"/>
    <x v="12"/>
  </r>
  <r>
    <m/>
    <n v="26"/>
    <x v="12"/>
  </r>
  <r>
    <m/>
    <n v="22"/>
    <x v="12"/>
  </r>
  <r>
    <m/>
    <n v="22"/>
    <x v="12"/>
  </r>
  <r>
    <m/>
    <n v="22"/>
    <x v="12"/>
  </r>
  <r>
    <m/>
    <n v="24"/>
    <x v="12"/>
  </r>
  <r>
    <m/>
    <n v="21"/>
    <x v="12"/>
  </r>
  <r>
    <m/>
    <n v="30"/>
    <x v="12"/>
  </r>
  <r>
    <m/>
    <n v="27"/>
    <x v="12"/>
  </r>
  <r>
    <m/>
    <n v="25"/>
    <x v="12"/>
  </r>
  <r>
    <m/>
    <n v="26"/>
    <x v="12"/>
  </r>
  <r>
    <m/>
    <n v="22"/>
    <x v="12"/>
  </r>
  <r>
    <m/>
    <n v="23"/>
    <x v="12"/>
  </r>
  <r>
    <m/>
    <n v="25"/>
    <x v="12"/>
  </r>
  <r>
    <m/>
    <n v="23"/>
    <x v="12"/>
  </r>
  <r>
    <m/>
    <n v="22"/>
    <x v="12"/>
  </r>
  <r>
    <m/>
    <n v="24"/>
    <x v="12"/>
  </r>
  <r>
    <m/>
    <n v="24"/>
    <x v="12"/>
  </r>
  <r>
    <m/>
    <n v="23"/>
    <x v="12"/>
  </r>
  <r>
    <m/>
    <n v="22"/>
    <x v="12"/>
  </r>
  <r>
    <m/>
    <n v="22"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  <r>
    <m/>
    <m/>
    <x v="1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25"/>
    <x v="0"/>
    <n v="29"/>
  </r>
  <r>
    <n v="28"/>
    <x v="1"/>
    <n v="33"/>
  </r>
  <r>
    <n v="20"/>
    <x v="2"/>
    <n v="32"/>
  </r>
  <r>
    <n v="28"/>
    <x v="3"/>
    <n v="29"/>
  </r>
  <r>
    <n v="23"/>
    <x v="4"/>
    <n v="21"/>
  </r>
  <r>
    <n v="28"/>
    <x v="3"/>
    <n v="22"/>
  </r>
  <r>
    <n v="35"/>
    <x v="3"/>
    <n v="27"/>
  </r>
  <r>
    <n v="25"/>
    <x v="4"/>
    <n v="27"/>
  </r>
  <r>
    <n v="28"/>
    <x v="3"/>
    <n v="26"/>
  </r>
  <r>
    <n v="20"/>
    <x v="5"/>
    <n v="26"/>
  </r>
  <r>
    <n v="25"/>
    <x v="3"/>
    <n v="30"/>
  </r>
  <r>
    <n v="27"/>
    <x v="1"/>
    <n v="27"/>
  </r>
  <r>
    <n v="20"/>
    <x v="1"/>
    <n v="31"/>
  </r>
  <r>
    <n v="24"/>
    <x v="6"/>
    <n v="30"/>
  </r>
  <r>
    <n v="28"/>
    <x v="7"/>
    <n v="28"/>
  </r>
  <r>
    <n v="42"/>
    <x v="0"/>
    <n v="27"/>
  </r>
  <r>
    <n v="28"/>
    <x v="0"/>
    <n v="28"/>
  </r>
  <r>
    <n v="28"/>
    <x v="4"/>
    <n v="23"/>
  </r>
  <r>
    <n v="29"/>
    <x v="2"/>
    <n v="28"/>
  </r>
  <r>
    <n v="35"/>
    <x v="3"/>
    <n v="28"/>
  </r>
  <r>
    <n v="23"/>
    <x v="7"/>
    <n v="26"/>
  </r>
  <r>
    <n v="24"/>
    <x v="8"/>
    <n v="29"/>
  </r>
  <r>
    <n v="34"/>
    <x v="9"/>
    <n v="27"/>
  </r>
  <r>
    <n v="31"/>
    <x v="4"/>
    <n v="31"/>
  </r>
  <r>
    <n v="37"/>
    <x v="10"/>
    <n v="25"/>
  </r>
  <r>
    <n v="23"/>
    <x v="3"/>
    <n v="27"/>
  </r>
  <r>
    <n v="28"/>
    <x v="4"/>
    <n v="22"/>
  </r>
  <r>
    <n v="28"/>
    <x v="4"/>
    <n v="24"/>
  </r>
  <r>
    <n v="29"/>
    <x v="2"/>
    <n v="29"/>
  </r>
  <r>
    <n v="28"/>
    <x v="7"/>
    <n v="29"/>
  </r>
  <r>
    <n v="22"/>
    <x v="11"/>
    <n v="24"/>
  </r>
  <r>
    <n v="22"/>
    <x v="12"/>
    <n v="24"/>
  </r>
  <r>
    <n v="23"/>
    <x v="10"/>
    <n v="27"/>
  </r>
  <r>
    <n v="21"/>
    <x v="10"/>
    <n v="26"/>
  </r>
  <r>
    <n v="25"/>
    <x v="2"/>
    <n v="26"/>
  </r>
  <r>
    <n v="33"/>
    <x v="0"/>
    <n v="26"/>
  </r>
  <r>
    <n v="31"/>
    <x v="3"/>
    <n v="30"/>
  </r>
  <r>
    <n v="22"/>
    <x v="5"/>
    <n v="21"/>
  </r>
  <r>
    <n v="22"/>
    <x v="5"/>
    <n v="28"/>
  </r>
  <r>
    <n v="23"/>
    <x v="9"/>
    <n v="29"/>
  </r>
  <r>
    <n v="22"/>
    <x v="3"/>
    <n v="23"/>
  </r>
  <r>
    <n v="31"/>
    <x v="2"/>
    <n v="25"/>
  </r>
  <r>
    <n v="27"/>
    <x v="3"/>
    <n v="23"/>
  </r>
  <r>
    <n v="21"/>
    <x v="0"/>
    <n v="28"/>
  </r>
  <r>
    <n v="21"/>
    <x v="2"/>
    <n v="24"/>
  </r>
  <r>
    <n v="25"/>
    <x v="0"/>
    <n v="23"/>
  </r>
  <r>
    <n v="20"/>
    <x v="11"/>
    <n v="25"/>
  </r>
  <r>
    <n v="29"/>
    <x v="6"/>
    <n v="28"/>
  </r>
  <r>
    <n v="25"/>
    <x v="8"/>
    <n v="27"/>
  </r>
  <r>
    <n v="26"/>
    <x v="9"/>
    <n v="29"/>
  </r>
  <r>
    <n v="23"/>
    <x v="10"/>
    <n v="27"/>
  </r>
  <r>
    <n v="28"/>
    <x v="4"/>
    <n v="27"/>
  </r>
  <r>
    <n v="20"/>
    <x v="3"/>
    <n v="30"/>
  </r>
  <r>
    <n v="33"/>
    <x v="5"/>
    <n v="23"/>
  </r>
  <r>
    <n v="21"/>
    <x v="2"/>
    <n v="26"/>
  </r>
  <r>
    <n v="25"/>
    <x v="1"/>
    <n v="25"/>
  </r>
  <r>
    <n v="24"/>
    <x v="13"/>
    <n v="28"/>
  </r>
  <r>
    <n v="23"/>
    <x v="1"/>
    <n v="26"/>
  </r>
  <r>
    <n v="30"/>
    <x v="1"/>
    <n v="26"/>
  </r>
  <r>
    <n v="23"/>
    <x v="6"/>
    <n v="25"/>
  </r>
  <r>
    <n v="22"/>
    <x v="11"/>
    <n v="27"/>
  </r>
  <r>
    <n v="30"/>
    <x v="7"/>
    <n v="31"/>
  </r>
  <r>
    <n v="20"/>
    <x v="9"/>
    <n v="26"/>
  </r>
  <r>
    <m/>
    <x v="10"/>
    <n v="30"/>
  </r>
  <r>
    <m/>
    <x v="13"/>
    <n v="28"/>
  </r>
  <r>
    <m/>
    <x v="11"/>
    <n v="26"/>
  </r>
  <r>
    <m/>
    <x v="10"/>
    <n v="21"/>
  </r>
  <r>
    <m/>
    <x v="11"/>
    <n v="23"/>
  </r>
  <r>
    <m/>
    <x v="3"/>
    <n v="26"/>
  </r>
  <r>
    <m/>
    <x v="0"/>
    <n v="26"/>
  </r>
  <r>
    <m/>
    <x v="4"/>
    <m/>
  </r>
  <r>
    <m/>
    <x v="5"/>
    <m/>
  </r>
  <r>
    <m/>
    <x v="10"/>
    <m/>
  </r>
  <r>
    <m/>
    <x v="5"/>
    <m/>
  </r>
  <r>
    <m/>
    <x v="3"/>
    <m/>
  </r>
  <r>
    <m/>
    <x v="1"/>
    <m/>
  </r>
  <r>
    <m/>
    <x v="5"/>
    <m/>
  </r>
  <r>
    <m/>
    <x v="9"/>
    <m/>
  </r>
  <r>
    <m/>
    <x v="6"/>
    <m/>
  </r>
  <r>
    <m/>
    <x v="7"/>
    <m/>
  </r>
  <r>
    <m/>
    <x v="1"/>
    <m/>
  </r>
  <r>
    <m/>
    <x v="4"/>
    <m/>
  </r>
  <r>
    <m/>
    <x v="6"/>
    <m/>
  </r>
  <r>
    <m/>
    <x v="12"/>
    <m/>
  </r>
  <r>
    <m/>
    <x v="2"/>
    <m/>
  </r>
  <r>
    <m/>
    <x v="2"/>
    <m/>
  </r>
  <r>
    <m/>
    <x v="6"/>
    <m/>
  </r>
  <r>
    <m/>
    <x v="2"/>
    <m/>
  </r>
  <r>
    <m/>
    <x v="4"/>
    <m/>
  </r>
  <r>
    <m/>
    <x v="0"/>
    <m/>
  </r>
  <r>
    <m/>
    <x v="5"/>
    <m/>
  </r>
  <r>
    <m/>
    <x v="5"/>
    <m/>
  </r>
  <r>
    <m/>
    <x v="0"/>
    <m/>
  </r>
  <r>
    <m/>
    <x v="6"/>
    <m/>
  </r>
  <r>
    <m/>
    <x v="5"/>
    <m/>
  </r>
  <r>
    <m/>
    <x v="5"/>
    <m/>
  </r>
  <r>
    <m/>
    <x v="13"/>
    <m/>
  </r>
  <r>
    <m/>
    <x v="0"/>
    <m/>
  </r>
  <r>
    <m/>
    <x v="13"/>
    <m/>
  </r>
  <r>
    <m/>
    <x v="1"/>
    <m/>
  </r>
  <r>
    <m/>
    <x v="7"/>
    <m/>
  </r>
  <r>
    <m/>
    <x v="11"/>
    <m/>
  </r>
  <r>
    <m/>
    <x v="1"/>
    <m/>
  </r>
  <r>
    <m/>
    <x v="2"/>
    <m/>
  </r>
  <r>
    <m/>
    <x v="3"/>
    <m/>
  </r>
  <r>
    <m/>
    <x v="13"/>
    <m/>
  </r>
  <r>
    <m/>
    <x v="1"/>
    <m/>
  </r>
  <r>
    <m/>
    <x v="3"/>
    <m/>
  </r>
  <r>
    <m/>
    <x v="1"/>
    <m/>
  </r>
  <r>
    <m/>
    <x v="1"/>
    <m/>
  </r>
  <r>
    <m/>
    <x v="5"/>
    <m/>
  </r>
  <r>
    <m/>
    <x v="0"/>
    <m/>
  </r>
  <r>
    <m/>
    <x v="1"/>
    <m/>
  </r>
  <r>
    <m/>
    <x v="7"/>
    <m/>
  </r>
  <r>
    <m/>
    <x v="2"/>
    <m/>
  </r>
  <r>
    <m/>
    <x v="0"/>
    <m/>
  </r>
  <r>
    <m/>
    <x v="0"/>
    <m/>
  </r>
  <r>
    <m/>
    <x v="1"/>
    <m/>
  </r>
  <r>
    <m/>
    <x v="0"/>
    <m/>
  </r>
  <r>
    <m/>
    <x v="0"/>
    <m/>
  </r>
  <r>
    <m/>
    <x v="4"/>
    <m/>
  </r>
  <r>
    <m/>
    <x v="3"/>
    <m/>
  </r>
  <r>
    <m/>
    <x v="14"/>
    <m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  <n v="24"/>
  </r>
  <r>
    <x v="1"/>
    <n v="24"/>
  </r>
  <r>
    <x v="2"/>
    <n v="24"/>
  </r>
  <r>
    <x v="3"/>
    <n v="25"/>
  </r>
  <r>
    <x v="2"/>
    <n v="25"/>
  </r>
  <r>
    <x v="4"/>
    <n v="25"/>
  </r>
  <r>
    <x v="5"/>
    <n v="25"/>
  </r>
  <r>
    <x v="6"/>
    <n v="25"/>
  </r>
  <r>
    <x v="0"/>
    <n v="26"/>
  </r>
  <r>
    <x v="7"/>
    <n v="26"/>
  </r>
  <r>
    <x v="7"/>
    <n v="26"/>
  </r>
  <r>
    <x v="8"/>
    <n v="26"/>
  </r>
  <r>
    <x v="8"/>
    <n v="26"/>
  </r>
  <r>
    <x v="8"/>
    <n v="26"/>
  </r>
  <r>
    <x v="2"/>
    <n v="26"/>
  </r>
  <r>
    <x v="2"/>
    <n v="26"/>
  </r>
  <r>
    <x v="9"/>
    <n v="26"/>
  </r>
  <r>
    <x v="9"/>
    <n v="26"/>
  </r>
  <r>
    <x v="10"/>
    <n v="26"/>
  </r>
  <r>
    <x v="11"/>
    <n v="26"/>
  </r>
  <r>
    <x v="12"/>
    <n v="26"/>
  </r>
  <r>
    <x v="3"/>
    <n v="27"/>
  </r>
  <r>
    <x v="13"/>
    <n v="27"/>
  </r>
  <r>
    <x v="14"/>
    <n v="27"/>
  </r>
  <r>
    <x v="1"/>
    <n v="27"/>
  </r>
  <r>
    <x v="7"/>
    <n v="27"/>
  </r>
  <r>
    <x v="2"/>
    <n v="27"/>
  </r>
  <r>
    <x v="2"/>
    <n v="27"/>
  </r>
  <r>
    <x v="2"/>
    <n v="27"/>
  </r>
  <r>
    <x v="2"/>
    <n v="27"/>
  </r>
  <r>
    <x v="15"/>
    <n v="27"/>
  </r>
  <r>
    <x v="16"/>
    <n v="27"/>
  </r>
  <r>
    <x v="17"/>
    <n v="27"/>
  </r>
  <r>
    <x v="8"/>
    <n v="28"/>
  </r>
  <r>
    <x v="2"/>
    <n v="28"/>
  </r>
  <r>
    <x v="9"/>
    <n v="28"/>
  </r>
  <r>
    <x v="15"/>
    <n v="28"/>
  </r>
  <r>
    <x v="13"/>
    <n v="29"/>
  </r>
  <r>
    <x v="18"/>
    <n v="29"/>
  </r>
  <r>
    <x v="1"/>
    <n v="29"/>
  </r>
  <r>
    <x v="8"/>
    <n v="29"/>
  </r>
  <r>
    <x v="4"/>
    <n v="29"/>
  </r>
  <r>
    <x v="4"/>
    <n v="29"/>
  </r>
  <r>
    <x v="19"/>
    <n v="29"/>
  </r>
  <r>
    <x v="19"/>
    <n v="29"/>
  </r>
  <r>
    <x v="19"/>
    <n v="29"/>
  </r>
  <r>
    <x v="3"/>
    <n v="30"/>
  </r>
  <r>
    <x v="1"/>
    <n v="30"/>
  </r>
  <r>
    <x v="7"/>
    <n v="30"/>
  </r>
  <r>
    <x v="4"/>
    <n v="30"/>
  </r>
  <r>
    <x v="19"/>
    <n v="30"/>
  </r>
  <r>
    <x v="12"/>
    <n v="30"/>
  </r>
  <r>
    <x v="1"/>
    <n v="31"/>
  </r>
  <r>
    <x v="7"/>
    <n v="31"/>
  </r>
  <r>
    <x v="8"/>
    <n v="31"/>
  </r>
  <r>
    <x v="2"/>
    <n v="31"/>
  </r>
  <r>
    <x v="19"/>
    <n v="31"/>
  </r>
  <r>
    <x v="19"/>
    <n v="32"/>
  </r>
  <r>
    <x v="20"/>
    <m/>
  </r>
  <r>
    <x v="21"/>
    <m/>
  </r>
  <r>
    <x v="22"/>
    <m/>
  </r>
  <r>
    <x v="0"/>
    <m/>
  </r>
  <r>
    <x v="3"/>
    <m/>
  </r>
  <r>
    <x v="3"/>
    <m/>
  </r>
  <r>
    <x v="3"/>
    <m/>
  </r>
  <r>
    <x v="13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1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8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9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23"/>
    <m/>
  </r>
  <r>
    <x v="23"/>
    <m/>
  </r>
  <r>
    <x v="23"/>
    <m/>
  </r>
  <r>
    <x v="23"/>
    <m/>
  </r>
  <r>
    <x v="23"/>
    <m/>
  </r>
  <r>
    <x v="10"/>
    <m/>
  </r>
  <r>
    <x v="10"/>
    <m/>
  </r>
  <r>
    <x v="10"/>
    <m/>
  </r>
  <r>
    <x v="11"/>
    <m/>
  </r>
  <r>
    <x v="11"/>
    <m/>
  </r>
  <r>
    <x v="11"/>
    <m/>
  </r>
  <r>
    <x v="5"/>
    <m/>
  </r>
  <r>
    <x v="17"/>
    <m/>
  </r>
  <r>
    <x v="24"/>
    <m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x v="0"/>
    <n v="27"/>
  </r>
  <r>
    <x v="0"/>
    <n v="28"/>
  </r>
  <r>
    <x v="0"/>
    <n v="29"/>
  </r>
  <r>
    <x v="0"/>
    <m/>
  </r>
  <r>
    <x v="1"/>
    <n v="28"/>
  </r>
  <r>
    <x v="2"/>
    <n v="25"/>
  </r>
  <r>
    <x v="2"/>
    <n v="26"/>
  </r>
  <r>
    <x v="2"/>
    <n v="27"/>
  </r>
  <r>
    <x v="2"/>
    <n v="30"/>
  </r>
  <r>
    <x v="2"/>
    <n v="30"/>
  </r>
  <r>
    <x v="2"/>
    <n v="30"/>
  </r>
  <r>
    <x v="2"/>
    <n v="31"/>
  </r>
  <r>
    <x v="2"/>
    <m/>
  </r>
  <r>
    <x v="2"/>
    <m/>
  </r>
  <r>
    <x v="3"/>
    <n v="23"/>
  </r>
  <r>
    <x v="3"/>
    <n v="25"/>
  </r>
  <r>
    <x v="3"/>
    <n v="26"/>
  </r>
  <r>
    <x v="3"/>
    <n v="26"/>
  </r>
  <r>
    <x v="3"/>
    <n v="27"/>
  </r>
  <r>
    <x v="3"/>
    <n v="28"/>
  </r>
  <r>
    <x v="3"/>
    <n v="28"/>
  </r>
  <r>
    <x v="3"/>
    <n v="28"/>
  </r>
  <r>
    <x v="3"/>
    <n v="29"/>
  </r>
  <r>
    <x v="3"/>
    <n v="29"/>
  </r>
  <r>
    <x v="3"/>
    <n v="30"/>
  </r>
  <r>
    <x v="3"/>
    <m/>
  </r>
  <r>
    <x v="3"/>
    <m/>
  </r>
  <r>
    <x v="3"/>
    <m/>
  </r>
  <r>
    <x v="4"/>
    <n v="23"/>
  </r>
  <r>
    <x v="4"/>
    <n v="25"/>
  </r>
  <r>
    <x v="4"/>
    <n v="26"/>
  </r>
  <r>
    <x v="4"/>
    <n v="27"/>
  </r>
  <r>
    <x v="4"/>
    <n v="27"/>
  </r>
  <r>
    <x v="4"/>
    <n v="27"/>
  </r>
  <r>
    <x v="4"/>
    <n v="28"/>
  </r>
  <r>
    <x v="4"/>
    <n v="28"/>
  </r>
  <r>
    <x v="4"/>
    <n v="28"/>
  </r>
  <r>
    <x v="4"/>
    <n v="31"/>
  </r>
  <r>
    <x v="4"/>
    <n v="31"/>
  </r>
  <r>
    <x v="4"/>
    <n v="32"/>
  </r>
  <r>
    <x v="4"/>
    <n v="32"/>
  </r>
  <r>
    <x v="4"/>
    <m/>
  </r>
  <r>
    <x v="4"/>
    <m/>
  </r>
  <r>
    <x v="5"/>
    <n v="25"/>
  </r>
  <r>
    <x v="5"/>
    <n v="26"/>
  </r>
  <r>
    <x v="5"/>
    <n v="27"/>
  </r>
  <r>
    <x v="5"/>
    <n v="27"/>
  </r>
  <r>
    <x v="5"/>
    <n v="27"/>
  </r>
  <r>
    <x v="5"/>
    <n v="27"/>
  </r>
  <r>
    <x v="5"/>
    <n v="28"/>
  </r>
  <r>
    <x v="5"/>
    <n v="28"/>
  </r>
  <r>
    <x v="5"/>
    <n v="28"/>
  </r>
  <r>
    <x v="5"/>
    <n v="28"/>
  </r>
  <r>
    <x v="5"/>
    <n v="28"/>
  </r>
  <r>
    <x v="5"/>
    <n v="28"/>
  </r>
  <r>
    <x v="5"/>
    <n v="29"/>
  </r>
  <r>
    <x v="5"/>
    <n v="29"/>
  </r>
  <r>
    <x v="5"/>
    <n v="29"/>
  </r>
  <r>
    <x v="5"/>
    <n v="29"/>
  </r>
  <r>
    <x v="5"/>
    <n v="29"/>
  </r>
  <r>
    <x v="5"/>
    <n v="30"/>
  </r>
  <r>
    <x v="5"/>
    <n v="31"/>
  </r>
  <r>
    <x v="5"/>
    <n v="32"/>
  </r>
  <r>
    <x v="5"/>
    <n v="32"/>
  </r>
  <r>
    <x v="5"/>
    <n v="36"/>
  </r>
  <r>
    <x v="5"/>
    <m/>
  </r>
  <r>
    <x v="5"/>
    <m/>
  </r>
  <r>
    <x v="5"/>
    <m/>
  </r>
  <r>
    <x v="5"/>
    <m/>
  </r>
  <r>
    <x v="6"/>
    <n v="26"/>
  </r>
  <r>
    <x v="6"/>
    <n v="27"/>
  </r>
  <r>
    <x v="6"/>
    <n v="27"/>
  </r>
  <r>
    <x v="6"/>
    <n v="27"/>
  </r>
  <r>
    <x v="6"/>
    <n v="28"/>
  </r>
  <r>
    <x v="6"/>
    <n v="28"/>
  </r>
  <r>
    <x v="6"/>
    <n v="29"/>
  </r>
  <r>
    <x v="6"/>
    <n v="29"/>
  </r>
  <r>
    <x v="6"/>
    <n v="29"/>
  </r>
  <r>
    <x v="6"/>
    <n v="29"/>
  </r>
  <r>
    <x v="6"/>
    <n v="29"/>
  </r>
  <r>
    <x v="6"/>
    <n v="31"/>
  </r>
  <r>
    <x v="6"/>
    <n v="31"/>
  </r>
  <r>
    <x v="6"/>
    <n v="31"/>
  </r>
  <r>
    <x v="6"/>
    <n v="31"/>
  </r>
  <r>
    <x v="6"/>
    <n v="31"/>
  </r>
  <r>
    <x v="6"/>
    <n v="33"/>
  </r>
  <r>
    <x v="6"/>
    <m/>
  </r>
  <r>
    <x v="6"/>
    <m/>
  </r>
  <r>
    <x v="6"/>
    <m/>
  </r>
  <r>
    <x v="6"/>
    <m/>
  </r>
  <r>
    <x v="6"/>
    <m/>
  </r>
  <r>
    <x v="6"/>
    <m/>
  </r>
  <r>
    <x v="7"/>
    <n v="23"/>
  </r>
  <r>
    <x v="7"/>
    <n v="24"/>
  </r>
  <r>
    <x v="7"/>
    <n v="25"/>
  </r>
  <r>
    <x v="7"/>
    <n v="25"/>
  </r>
  <r>
    <x v="7"/>
    <n v="25"/>
  </r>
  <r>
    <x v="7"/>
    <n v="26"/>
  </r>
  <r>
    <x v="7"/>
    <n v="27"/>
  </r>
  <r>
    <x v="7"/>
    <n v="27"/>
  </r>
  <r>
    <x v="7"/>
    <n v="27"/>
  </r>
  <r>
    <x v="7"/>
    <n v="28"/>
  </r>
  <r>
    <x v="7"/>
    <n v="29"/>
  </r>
  <r>
    <x v="7"/>
    <n v="30"/>
  </r>
  <r>
    <x v="7"/>
    <n v="33"/>
  </r>
  <r>
    <x v="7"/>
    <m/>
  </r>
  <r>
    <x v="8"/>
    <n v="23"/>
  </r>
  <r>
    <x v="8"/>
    <n v="26"/>
  </r>
  <r>
    <x v="8"/>
    <n v="26"/>
  </r>
  <r>
    <x v="8"/>
    <n v="26"/>
  </r>
  <r>
    <x v="8"/>
    <n v="26"/>
  </r>
  <r>
    <x v="8"/>
    <n v="26"/>
  </r>
  <r>
    <x v="8"/>
    <n v="26"/>
  </r>
  <r>
    <x v="8"/>
    <n v="28"/>
  </r>
  <r>
    <x v="8"/>
    <n v="29"/>
  </r>
  <r>
    <x v="8"/>
    <n v="29"/>
  </r>
  <r>
    <x v="8"/>
    <n v="29"/>
  </r>
  <r>
    <x v="8"/>
    <n v="29"/>
  </r>
  <r>
    <x v="8"/>
    <n v="29"/>
  </r>
  <r>
    <x v="8"/>
    <n v="29"/>
  </r>
  <r>
    <x v="8"/>
    <n v="29"/>
  </r>
  <r>
    <x v="8"/>
    <n v="29"/>
  </r>
  <r>
    <x v="8"/>
    <n v="31"/>
  </r>
  <r>
    <x v="8"/>
    <n v="31"/>
  </r>
  <r>
    <x v="8"/>
    <n v="32"/>
  </r>
  <r>
    <x v="8"/>
    <n v="32"/>
  </r>
  <r>
    <x v="8"/>
    <m/>
  </r>
  <r>
    <x v="8"/>
    <m/>
  </r>
  <r>
    <x v="8"/>
    <m/>
  </r>
  <r>
    <x v="8"/>
    <m/>
  </r>
  <r>
    <x v="9"/>
    <n v="25"/>
  </r>
  <r>
    <x v="9"/>
    <n v="26"/>
  </r>
  <r>
    <x v="9"/>
    <n v="27"/>
  </r>
  <r>
    <x v="9"/>
    <n v="27"/>
  </r>
  <r>
    <x v="9"/>
    <n v="28"/>
  </r>
  <r>
    <x v="9"/>
    <n v="28"/>
  </r>
  <r>
    <x v="9"/>
    <n v="28"/>
  </r>
  <r>
    <x v="9"/>
    <n v="30"/>
  </r>
  <r>
    <x v="9"/>
    <n v="30"/>
  </r>
  <r>
    <x v="9"/>
    <n v="31"/>
  </r>
  <r>
    <x v="9"/>
    <m/>
  </r>
  <r>
    <x v="9"/>
    <m/>
  </r>
  <r>
    <x v="9"/>
    <m/>
  </r>
  <r>
    <x v="10"/>
    <n v="27"/>
  </r>
  <r>
    <x v="10"/>
    <n v="28"/>
  </r>
  <r>
    <x v="10"/>
    <n v="28"/>
  </r>
  <r>
    <x v="10"/>
    <n v="29"/>
  </r>
  <r>
    <x v="10"/>
    <n v="29"/>
  </r>
  <r>
    <x v="10"/>
    <m/>
  </r>
  <r>
    <x v="11"/>
    <n v="23"/>
  </r>
  <r>
    <x v="11"/>
    <n v="26"/>
  </r>
  <r>
    <x v="11"/>
    <n v="27"/>
  </r>
  <r>
    <x v="11"/>
    <n v="27"/>
  </r>
  <r>
    <x v="11"/>
    <n v="29"/>
  </r>
  <r>
    <x v="11"/>
    <n v="29"/>
  </r>
  <r>
    <x v="11"/>
    <n v="31"/>
  </r>
  <r>
    <x v="11"/>
    <n v="32"/>
  </r>
  <r>
    <x v="11"/>
    <n v="32"/>
  </r>
  <r>
    <x v="12"/>
    <n v="26"/>
  </r>
  <r>
    <x v="12"/>
    <n v="26"/>
  </r>
  <r>
    <x v="12"/>
    <n v="26"/>
  </r>
  <r>
    <x v="12"/>
    <n v="27"/>
  </r>
  <r>
    <x v="12"/>
    <n v="28"/>
  </r>
  <r>
    <x v="12"/>
    <n v="28"/>
  </r>
  <r>
    <x v="12"/>
    <n v="29"/>
  </r>
  <r>
    <x v="12"/>
    <n v="29"/>
  </r>
  <r>
    <x v="12"/>
    <n v="30"/>
  </r>
  <r>
    <x v="13"/>
    <n v="27"/>
  </r>
  <r>
    <x v="13"/>
    <n v="31"/>
  </r>
  <r>
    <x v="14"/>
    <n v="23"/>
  </r>
  <r>
    <x v="14"/>
    <n v="29"/>
  </r>
  <r>
    <x v="14"/>
    <n v="29"/>
  </r>
  <r>
    <x v="14"/>
    <n v="32"/>
  </r>
  <r>
    <x v="15"/>
    <n v="25"/>
  </r>
  <r>
    <x v="15"/>
    <n v="27"/>
  </r>
  <r>
    <x v="15"/>
    <n v="28"/>
  </r>
  <r>
    <x v="16"/>
    <n v="33"/>
  </r>
  <r>
    <x v="17"/>
    <n v="26"/>
  </r>
  <r>
    <x v="17"/>
    <n v="29"/>
  </r>
  <r>
    <x v="18"/>
    <n v="28"/>
  </r>
  <r>
    <x v="18"/>
    <n v="32"/>
  </r>
  <r>
    <x v="19"/>
    <n v="27"/>
  </r>
  <r>
    <x v="19"/>
    <n v="30"/>
  </r>
  <r>
    <x v="19"/>
    <n v="32"/>
  </r>
  <r>
    <x v="19"/>
    <n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n v="6"/>
    <x v="0"/>
    <n v="0.43"/>
    <x v="0"/>
  </r>
  <r>
    <n v="6"/>
    <x v="1"/>
    <n v="0.42"/>
    <x v="0"/>
  </r>
  <r>
    <n v="6"/>
    <x v="2"/>
    <n v="0.56999999999999995"/>
    <x v="0"/>
  </r>
  <r>
    <n v="6"/>
    <x v="1"/>
    <n v="0.51"/>
    <x v="0"/>
  </r>
  <r>
    <n v="6"/>
    <x v="3"/>
    <n v="0.59"/>
    <x v="0"/>
  </r>
  <r>
    <n v="6"/>
    <x v="2"/>
    <n v="0.52"/>
    <x v="0"/>
  </r>
  <r>
    <n v="6"/>
    <x v="2"/>
    <n v="0.52"/>
    <x v="0"/>
  </r>
  <r>
    <n v="6"/>
    <x v="0"/>
    <n v="0.42"/>
    <x v="0"/>
  </r>
  <r>
    <n v="6"/>
    <x v="0"/>
    <n v="0.57999999999999996"/>
    <x v="0"/>
  </r>
  <r>
    <n v="6"/>
    <x v="4"/>
    <n v="0.36"/>
    <x v="1"/>
  </r>
  <r>
    <n v="6"/>
    <x v="1"/>
    <n v="0.47"/>
    <x v="0"/>
  </r>
  <r>
    <n v="6"/>
    <x v="5"/>
    <n v="0.72"/>
    <x v="2"/>
  </r>
  <r>
    <n v="6"/>
    <x v="3"/>
    <n v="0.61"/>
    <x v="0"/>
  </r>
  <r>
    <n v="6"/>
    <x v="1"/>
    <n v="0.46"/>
    <x v="0"/>
  </r>
  <r>
    <n v="6"/>
    <x v="0"/>
    <n v="0.49"/>
    <x v="0"/>
  </r>
  <r>
    <n v="6"/>
    <x v="2"/>
    <n v="0.53"/>
    <x v="0"/>
  </r>
  <r>
    <n v="6"/>
    <x v="6"/>
    <n v="0.26"/>
    <x v="1"/>
  </r>
  <r>
    <n v="6"/>
    <x v="7"/>
    <n v="0.25"/>
    <x v="0"/>
  </r>
  <r>
    <n v="6"/>
    <x v="4"/>
    <n v="0.46"/>
    <x v="0"/>
  </r>
  <r>
    <n v="6"/>
    <x v="3"/>
    <n v="0.67"/>
    <x v="0"/>
  </r>
  <r>
    <n v="6"/>
    <x v="2"/>
    <n v="0.53"/>
    <x v="0"/>
  </r>
  <r>
    <n v="6"/>
    <x v="8"/>
    <n v="0.15"/>
    <x v="3"/>
  </r>
  <r>
    <n v="6"/>
    <x v="5"/>
    <n v="0.77"/>
    <x v="2"/>
  </r>
  <r>
    <n v="6"/>
    <x v="1"/>
    <n v="0.45"/>
    <x v="0"/>
  </r>
  <r>
    <n v="6"/>
    <x v="7"/>
    <n v="0.25"/>
    <x v="1"/>
  </r>
  <r>
    <n v="6"/>
    <x v="1"/>
    <n v="0.43"/>
    <x v="0"/>
  </r>
  <r>
    <n v="6"/>
    <x v="9"/>
    <n v="0.38"/>
    <x v="0"/>
  </r>
  <r>
    <n v="6"/>
    <x v="10"/>
    <n v="0.13"/>
    <x v="3"/>
  </r>
  <r>
    <n v="6"/>
    <x v="2"/>
    <n v="0.49"/>
    <x v="1"/>
  </r>
  <r>
    <n v="6"/>
    <x v="11"/>
    <n v="0.34"/>
    <x v="1"/>
  </r>
  <r>
    <n v="6"/>
    <x v="0"/>
    <n v="0.49"/>
    <x v="0"/>
  </r>
  <r>
    <n v="6"/>
    <x v="1"/>
    <n v="0.48"/>
    <x v="0"/>
  </r>
  <r>
    <n v="6"/>
    <x v="4"/>
    <n v="0.42"/>
    <x v="0"/>
  </r>
  <r>
    <n v="6"/>
    <x v="2"/>
    <n v="0.5"/>
    <x v="0"/>
  </r>
  <r>
    <n v="6"/>
    <x v="1"/>
    <n v="0.48"/>
    <x v="0"/>
  </r>
  <r>
    <n v="6"/>
    <x v="2"/>
    <n v="0.51"/>
    <x v="2"/>
  </r>
  <r>
    <n v="6"/>
    <x v="4"/>
    <n v="0.36"/>
    <x v="0"/>
  </r>
  <r>
    <n v="6"/>
    <x v="1"/>
    <n v="0.49"/>
    <x v="0"/>
  </r>
  <r>
    <n v="6"/>
    <x v="0"/>
    <n v="0.46"/>
    <x v="0"/>
  </r>
  <r>
    <n v="6"/>
    <x v="9"/>
    <n v="0.42"/>
    <x v="0"/>
  </r>
  <r>
    <n v="6"/>
    <x v="11"/>
    <n v="0.32"/>
    <x v="0"/>
  </r>
  <r>
    <n v="6"/>
    <x v="11"/>
    <n v="0.43"/>
    <x v="0"/>
  </r>
  <r>
    <n v="6"/>
    <x v="12"/>
    <n v="0.19"/>
    <x v="0"/>
  </r>
  <r>
    <n v="6"/>
    <x v="0"/>
    <n v="0.5"/>
    <x v="0"/>
  </r>
  <r>
    <n v="6"/>
    <x v="9"/>
    <n v="0.38"/>
    <x v="1"/>
  </r>
  <r>
    <n v="6"/>
    <x v="13"/>
    <n v="1.1299999999999999"/>
    <x v="1"/>
  </r>
  <r>
    <n v="6"/>
    <x v="9"/>
    <n v="0.45"/>
    <x v="0"/>
  </r>
  <r>
    <n v="6"/>
    <x v="14"/>
    <n v="0.65"/>
    <x v="0"/>
  </r>
  <r>
    <n v="6"/>
    <x v="1"/>
    <n v="0.49"/>
    <x v="0"/>
  </r>
  <r>
    <n v="6"/>
    <x v="0"/>
    <n v="0.45"/>
    <x v="0"/>
  </r>
  <r>
    <n v="6"/>
    <x v="15"/>
    <n v="0.19"/>
    <x v="0"/>
  </r>
  <r>
    <n v="6"/>
    <x v="1"/>
    <n v="0.35"/>
    <x v="0"/>
  </r>
  <r>
    <n v="6"/>
    <x v="15"/>
    <n v="0.24"/>
    <x v="1"/>
  </r>
  <r>
    <n v="6"/>
    <x v="16"/>
    <n v="0.19"/>
    <x v="0"/>
  </r>
  <r>
    <n v="6"/>
    <x v="9"/>
    <n v="0.33"/>
    <x v="0"/>
  </r>
  <r>
    <n v="6"/>
    <x v="1"/>
    <n v="0.46"/>
    <x v="0"/>
  </r>
  <r>
    <n v="6"/>
    <x v="1"/>
    <n v="0.49"/>
    <x v="0"/>
  </r>
  <r>
    <n v="6"/>
    <x v="16"/>
    <n v="0.22"/>
    <x v="0"/>
  </r>
  <r>
    <n v="6"/>
    <x v="9"/>
    <n v="0.38"/>
    <x v="0"/>
  </r>
  <r>
    <n v="6"/>
    <x v="11"/>
    <n v="0.38"/>
    <x v="0"/>
  </r>
  <r>
    <n v="6"/>
    <x v="1"/>
    <n v="0.47"/>
    <x v="2"/>
  </r>
  <r>
    <n v="6"/>
    <x v="7"/>
    <n v="0.23"/>
    <x v="2"/>
  </r>
  <r>
    <n v="6"/>
    <x v="1"/>
    <n v="0.44"/>
    <x v="0"/>
  </r>
  <r>
    <n v="6"/>
    <x v="9"/>
    <n v="0.32"/>
    <x v="0"/>
  </r>
  <r>
    <n v="6"/>
    <x v="0"/>
    <n v="0.43"/>
    <x v="2"/>
  </r>
  <r>
    <n v="6"/>
    <x v="5"/>
    <n v="0.72"/>
    <x v="2"/>
  </r>
  <r>
    <n v="6"/>
    <x v="11"/>
    <n v="0.36"/>
    <x v="0"/>
  </r>
  <r>
    <n v="6"/>
    <x v="1"/>
    <n v="0.39"/>
    <x v="0"/>
  </r>
  <r>
    <n v="6"/>
    <x v="1"/>
    <n v="0.46"/>
    <x v="0"/>
  </r>
  <r>
    <n v="6"/>
    <x v="17"/>
    <n v="0.87"/>
    <x v="1"/>
  </r>
  <r>
    <n v="6"/>
    <x v="9"/>
    <n v="0.4"/>
    <x v="0"/>
  </r>
  <r>
    <n v="6"/>
    <x v="3"/>
    <n v="0.61"/>
    <x v="0"/>
  </r>
  <r>
    <n v="6"/>
    <x v="9"/>
    <n v="0.36"/>
    <x v="0"/>
  </r>
  <r>
    <n v="6"/>
    <x v="11"/>
    <n v="0.28999999999999998"/>
    <x v="0"/>
  </r>
  <r>
    <n v="6"/>
    <x v="2"/>
    <n v="0.52"/>
    <x v="1"/>
  </r>
  <r>
    <n v="6"/>
    <x v="6"/>
    <n v="0.32"/>
    <x v="1"/>
  </r>
  <r>
    <n v="6"/>
    <x v="14"/>
    <n v="0.61"/>
    <x v="1"/>
  </r>
  <r>
    <n v="6"/>
    <x v="5"/>
    <n v="0.6"/>
    <x v="2"/>
  </r>
  <r>
    <n v="6"/>
    <x v="6"/>
    <n v="0.31"/>
    <x v="0"/>
  </r>
  <r>
    <n v="6"/>
    <x v="10"/>
    <n v="0.13"/>
    <x v="3"/>
  </r>
  <r>
    <n v="6"/>
    <x v="9"/>
    <n v="0.35"/>
    <x v="0"/>
  </r>
  <r>
    <n v="6"/>
    <x v="10"/>
    <n v="0.12"/>
    <x v="3"/>
  </r>
  <r>
    <n v="6"/>
    <x v="15"/>
    <n v="0.24"/>
    <x v="0"/>
  </r>
  <r>
    <n v="6"/>
    <x v="16"/>
    <n v="0.21"/>
    <x v="3"/>
  </r>
  <r>
    <n v="6"/>
    <x v="18"/>
    <n v="0.02"/>
    <x v="3"/>
  </r>
  <r>
    <n v="6"/>
    <x v="12"/>
    <n v="0.17"/>
    <x v="1"/>
  </r>
  <r>
    <n v="6"/>
    <x v="19"/>
    <n v="0.72"/>
    <x v="0"/>
  </r>
  <r>
    <n v="6"/>
    <x v="15"/>
    <n v="0.24"/>
    <x v="0"/>
  </r>
  <r>
    <n v="6"/>
    <x v="11"/>
    <n v="0.28999999999999998"/>
    <x v="0"/>
  </r>
  <r>
    <n v="6"/>
    <x v="7"/>
    <n v="0.27"/>
    <x v="0"/>
  </r>
  <r>
    <n v="6"/>
    <x v="9"/>
    <n v="0.39"/>
    <x v="0"/>
  </r>
  <r>
    <n v="6"/>
    <x v="19"/>
    <n v="0.7"/>
    <x v="1"/>
  </r>
  <r>
    <n v="6"/>
    <x v="0"/>
    <n v="0.46"/>
    <x v="0"/>
  </r>
  <r>
    <n v="6"/>
    <x v="16"/>
    <n v="0.2"/>
    <x v="0"/>
  </r>
  <r>
    <n v="6"/>
    <x v="15"/>
    <n v="0.24"/>
    <x v="0"/>
  </r>
  <r>
    <n v="6"/>
    <x v="10"/>
    <n v="0.15"/>
    <x v="0"/>
  </r>
  <r>
    <n v="6"/>
    <x v="9"/>
    <n v="0.34"/>
    <x v="0"/>
  </r>
  <r>
    <n v="6"/>
    <x v="12"/>
    <n v="0.27"/>
    <x v="0"/>
  </r>
  <r>
    <n v="6"/>
    <x v="7"/>
    <n v="0.25"/>
    <x v="0"/>
  </r>
  <r>
    <n v="6"/>
    <x v="16"/>
    <n v="0.21"/>
    <x v="0"/>
  </r>
  <r>
    <n v="6"/>
    <x v="0"/>
    <n v="0.46"/>
    <x v="0"/>
  </r>
  <r>
    <n v="6"/>
    <x v="15"/>
    <n v="0.26"/>
    <x v="0"/>
  </r>
  <r>
    <n v="6"/>
    <x v="16"/>
    <n v="0.19"/>
    <x v="1"/>
  </r>
  <r>
    <n v="6"/>
    <x v="4"/>
    <n v="0.39"/>
    <x v="0"/>
  </r>
  <r>
    <n v="6"/>
    <x v="15"/>
    <n v="0.23"/>
    <x v="0"/>
  </r>
  <r>
    <n v="6"/>
    <x v="0"/>
    <n v="0.48"/>
    <x v="0"/>
  </r>
  <r>
    <n v="6"/>
    <x v="1"/>
    <n v="0.44"/>
    <x v="0"/>
  </r>
  <r>
    <n v="6"/>
    <x v="1"/>
    <n v="0.44"/>
    <x v="0"/>
  </r>
  <r>
    <n v="6"/>
    <x v="16"/>
    <n v="0.16"/>
    <x v="0"/>
  </r>
  <r>
    <n v="6"/>
    <x v="7"/>
    <n v="0.27"/>
    <x v="0"/>
  </r>
  <r>
    <n v="6"/>
    <x v="11"/>
    <n v="0.28999999999999998"/>
    <x v="1"/>
  </r>
  <r>
    <n v="6"/>
    <x v="15"/>
    <n v="0.23"/>
    <x v="0"/>
  </r>
  <r>
    <n v="6"/>
    <x v="7"/>
    <n v="0.26"/>
    <x v="0"/>
  </r>
  <r>
    <n v="6"/>
    <x v="8"/>
    <n v="0.18"/>
    <x v="0"/>
  </r>
  <r>
    <n v="6"/>
    <x v="0"/>
    <n v="0.46"/>
    <x v="0"/>
  </r>
  <r>
    <n v="6"/>
    <x v="0"/>
    <n v="0.46"/>
    <x v="0"/>
  </r>
  <r>
    <n v="6"/>
    <x v="15"/>
    <n v="0.26"/>
    <x v="0"/>
  </r>
  <r>
    <n v="6"/>
    <x v="8"/>
    <n v="0.12"/>
    <x v="0"/>
  </r>
  <r>
    <n v="6"/>
    <x v="20"/>
    <n v="0.08"/>
    <x v="3"/>
  </r>
  <r>
    <n v="6"/>
    <x v="1"/>
    <n v="0.5"/>
    <x v="0"/>
  </r>
  <r>
    <n v="6"/>
    <x v="8"/>
    <n v="0.12"/>
    <x v="3"/>
  </r>
  <r>
    <n v="6"/>
    <x v="6"/>
    <n v="0.28000000000000003"/>
    <x v="0"/>
  </r>
  <r>
    <n v="6"/>
    <x v="7"/>
    <n v="0.24"/>
    <x v="1"/>
  </r>
  <r>
    <n v="6"/>
    <x v="16"/>
    <n v="0.2"/>
    <x v="1"/>
  </r>
  <r>
    <n v="6"/>
    <x v="9"/>
    <n v="0.26"/>
    <x v="1"/>
  </r>
  <r>
    <n v="6"/>
    <x v="16"/>
    <n v="0.18"/>
    <x v="3"/>
  </r>
  <r>
    <n v="6"/>
    <x v="16"/>
    <n v="0.18"/>
    <x v="1"/>
  </r>
  <r>
    <n v="6"/>
    <x v="15"/>
    <n v="0.22"/>
    <x v="1"/>
  </r>
  <r>
    <n v="6"/>
    <x v="8"/>
    <n v="0.14000000000000001"/>
    <x v="3"/>
  </r>
  <r>
    <n v="6"/>
    <x v="7"/>
    <n v="0.22"/>
    <x v="0"/>
  </r>
  <r>
    <n v="6"/>
    <x v="15"/>
    <n v="0.24"/>
    <x v="0"/>
  </r>
  <r>
    <n v="6"/>
    <x v="16"/>
    <n v="0.16"/>
    <x v="0"/>
  </r>
  <r>
    <n v="6"/>
    <x v="9"/>
    <n v="0.34"/>
    <x v="0"/>
  </r>
  <r>
    <n v="6"/>
    <x v="20"/>
    <n v="0.12"/>
    <x v="3"/>
  </r>
  <r>
    <n v="6"/>
    <x v="12"/>
    <n v="0.16"/>
    <x v="3"/>
  </r>
  <r>
    <n v="6"/>
    <x v="8"/>
    <n v="0.16"/>
    <x v="3"/>
  </r>
  <r>
    <n v="6"/>
    <x v="21"/>
    <n v="0.02"/>
    <x v="3"/>
  </r>
  <r>
    <n v="6"/>
    <x v="10"/>
    <n v="0.12"/>
    <x v="3"/>
  </r>
  <r>
    <n v="6"/>
    <x v="8"/>
    <n v="0.12"/>
    <x v="3"/>
  </r>
  <r>
    <n v="6"/>
    <x v="8"/>
    <n v="0.12"/>
    <x v="3"/>
  </r>
  <r>
    <n v="6"/>
    <x v="5"/>
    <n v="0.68"/>
    <x v="1"/>
  </r>
  <r>
    <n v="6"/>
    <x v="0"/>
    <n v="0.52"/>
    <x v="0"/>
  </r>
  <r>
    <n v="6"/>
    <x v="19"/>
    <n v="0.9"/>
    <x v="1"/>
  </r>
  <r>
    <s v="data from T6 recollections. I added this to the pivot table to increase sample size for histogram. Probably not sounds science, but I wanted to see if any sex-size patters revealed themselves after this"/>
    <x v="11"/>
    <m/>
    <x v="0"/>
  </r>
  <r>
    <m/>
    <x v="15"/>
    <m/>
    <x v="0"/>
  </r>
  <r>
    <m/>
    <x v="21"/>
    <m/>
    <x v="3"/>
  </r>
  <r>
    <m/>
    <x v="6"/>
    <m/>
    <x v="0"/>
  </r>
  <r>
    <m/>
    <x v="2"/>
    <m/>
    <x v="1"/>
  </r>
  <r>
    <m/>
    <x v="15"/>
    <m/>
    <x v="0"/>
  </r>
  <r>
    <m/>
    <x v="11"/>
    <m/>
    <x v="1"/>
  </r>
  <r>
    <m/>
    <x v="4"/>
    <m/>
    <x v="0"/>
  </r>
  <r>
    <m/>
    <x v="21"/>
    <m/>
    <x v="3"/>
  </r>
  <r>
    <m/>
    <x v="11"/>
    <m/>
    <x v="2"/>
  </r>
  <r>
    <m/>
    <x v="7"/>
    <m/>
    <x v="0"/>
  </r>
  <r>
    <m/>
    <x v="12"/>
    <m/>
    <x v="0"/>
  </r>
  <r>
    <m/>
    <x v="6"/>
    <m/>
    <x v="1"/>
  </r>
  <r>
    <m/>
    <x v="7"/>
    <m/>
    <x v="2"/>
  </r>
  <r>
    <m/>
    <x v="6"/>
    <m/>
    <x v="0"/>
  </r>
  <r>
    <m/>
    <x v="9"/>
    <m/>
    <x v="0"/>
  </r>
  <r>
    <m/>
    <x v="9"/>
    <m/>
    <x v="1"/>
  </r>
  <r>
    <m/>
    <x v="16"/>
    <m/>
    <x v="0"/>
  </r>
  <r>
    <m/>
    <x v="1"/>
    <m/>
    <x v="1"/>
  </r>
  <r>
    <m/>
    <x v="16"/>
    <m/>
    <x v="0"/>
  </r>
  <r>
    <m/>
    <x v="9"/>
    <m/>
    <x v="1"/>
  </r>
  <r>
    <m/>
    <x v="15"/>
    <m/>
    <x v="0"/>
  </r>
  <r>
    <m/>
    <x v="4"/>
    <m/>
    <x v="0"/>
  </r>
  <r>
    <m/>
    <x v="14"/>
    <m/>
    <x v="2"/>
  </r>
  <r>
    <m/>
    <x v="15"/>
    <m/>
    <x v="0"/>
  </r>
  <r>
    <m/>
    <x v="0"/>
    <m/>
    <x v="2"/>
  </r>
  <r>
    <m/>
    <x v="1"/>
    <m/>
    <x v="1"/>
  </r>
  <r>
    <m/>
    <x v="11"/>
    <m/>
    <x v="1"/>
  </r>
  <r>
    <m/>
    <x v="12"/>
    <m/>
    <x v="0"/>
  </r>
  <r>
    <m/>
    <x v="9"/>
    <m/>
    <x v="0"/>
  </r>
  <r>
    <m/>
    <x v="7"/>
    <m/>
    <x v="1"/>
  </r>
  <r>
    <m/>
    <x v="2"/>
    <m/>
    <x v="0"/>
  </r>
  <r>
    <m/>
    <x v="1"/>
    <m/>
    <x v="0"/>
  </r>
  <r>
    <m/>
    <x v="11"/>
    <m/>
    <x v="0"/>
  </r>
  <r>
    <m/>
    <x v="19"/>
    <m/>
    <x v="2"/>
  </r>
  <r>
    <m/>
    <x v="6"/>
    <m/>
    <x v="0"/>
  </r>
  <r>
    <m/>
    <x v="22"/>
    <m/>
    <x v="3"/>
  </r>
  <r>
    <m/>
    <x v="23"/>
    <m/>
    <x v="1"/>
  </r>
  <r>
    <m/>
    <x v="15"/>
    <m/>
    <x v="1"/>
  </r>
  <r>
    <m/>
    <x v="24"/>
    <m/>
    <x v="3"/>
  </r>
  <r>
    <m/>
    <x v="15"/>
    <m/>
    <x v="0"/>
  </r>
  <r>
    <m/>
    <x v="1"/>
    <m/>
    <x v="1"/>
  </r>
  <r>
    <m/>
    <x v="11"/>
    <m/>
    <x v="0"/>
  </r>
  <r>
    <m/>
    <x v="9"/>
    <m/>
    <x v="0"/>
  </r>
  <r>
    <m/>
    <x v="0"/>
    <m/>
    <x v="2"/>
  </r>
  <r>
    <m/>
    <x v="6"/>
    <m/>
    <x v="0"/>
  </r>
  <r>
    <m/>
    <x v="11"/>
    <m/>
    <x v="1"/>
  </r>
  <r>
    <m/>
    <x v="2"/>
    <m/>
    <x v="2"/>
  </r>
  <r>
    <m/>
    <x v="4"/>
    <m/>
    <x v="0"/>
  </r>
  <r>
    <m/>
    <x v="7"/>
    <m/>
    <x v="1"/>
  </r>
  <r>
    <m/>
    <x v="7"/>
    <m/>
    <x v="0"/>
  </r>
  <r>
    <m/>
    <x v="15"/>
    <m/>
    <x v="0"/>
  </r>
  <r>
    <m/>
    <x v="15"/>
    <m/>
    <x v="0"/>
  </r>
  <r>
    <m/>
    <x v="1"/>
    <m/>
    <x v="0"/>
  </r>
  <r>
    <m/>
    <x v="1"/>
    <m/>
    <x v="1"/>
  </r>
  <r>
    <m/>
    <x v="9"/>
    <m/>
    <x v="0"/>
  </r>
  <r>
    <m/>
    <x v="6"/>
    <m/>
    <x v="0"/>
  </r>
  <r>
    <m/>
    <x v="4"/>
    <m/>
    <x v="0"/>
  </r>
  <r>
    <m/>
    <x v="18"/>
    <m/>
    <x v="3"/>
  </r>
  <r>
    <m/>
    <x v="4"/>
    <m/>
    <x v="1"/>
  </r>
  <r>
    <m/>
    <x v="16"/>
    <m/>
    <x v="0"/>
  </r>
  <r>
    <m/>
    <x v="6"/>
    <m/>
    <x v="0"/>
  </r>
  <r>
    <m/>
    <x v="0"/>
    <m/>
    <x v="0"/>
  </r>
  <r>
    <m/>
    <x v="11"/>
    <m/>
    <x v="0"/>
  </r>
  <r>
    <m/>
    <x v="0"/>
    <m/>
    <x v="1"/>
  </r>
  <r>
    <m/>
    <x v="16"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29"/>
    <n v="0"/>
  </r>
  <r>
    <x v="1"/>
    <n v="49"/>
    <n v="1"/>
  </r>
  <r>
    <x v="2"/>
    <n v="65"/>
    <n v="4"/>
  </r>
  <r>
    <x v="3"/>
    <n v="52"/>
    <n v="5"/>
  </r>
  <r>
    <x v="4"/>
    <n v="61"/>
    <n v="9"/>
  </r>
  <r>
    <x v="5"/>
    <n v="53"/>
    <n v="11"/>
  </r>
  <r>
    <x v="6"/>
    <n v="23"/>
    <n v="14"/>
  </r>
  <r>
    <x v="7"/>
    <n v="41"/>
    <n v="16"/>
  </r>
  <r>
    <x v="8"/>
    <n v="35"/>
    <n v="16"/>
  </r>
  <r>
    <x v="9"/>
    <n v="34"/>
    <n v="14"/>
  </r>
  <r>
    <x v="10"/>
    <n v="21"/>
    <n v="18"/>
  </r>
  <r>
    <x v="11"/>
    <n v="19"/>
    <n v="7"/>
  </r>
  <r>
    <x v="12"/>
    <n v="14"/>
    <n v="7"/>
  </r>
  <r>
    <x v="13"/>
    <n v="13"/>
    <n v="2"/>
  </r>
  <r>
    <x v="14"/>
    <n v="4"/>
    <n v="6"/>
  </r>
  <r>
    <x v="15"/>
    <n v="6"/>
    <n v="1"/>
  </r>
  <r>
    <x v="16"/>
    <n v="2"/>
    <n v="0"/>
  </r>
  <r>
    <x v="17"/>
    <n v="3"/>
    <n v="0"/>
  </r>
  <r>
    <x v="18"/>
    <n v="1"/>
    <n v="0"/>
  </r>
  <r>
    <x v="19"/>
    <n v="1"/>
    <n v="0"/>
  </r>
  <r>
    <x v="20"/>
    <n v="1"/>
    <n v="0"/>
  </r>
  <r>
    <x v="21"/>
    <n v="1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6">
  <r>
    <n v="9"/>
    <n v="9"/>
    <x v="0"/>
  </r>
  <r>
    <n v="10"/>
    <n v="9"/>
    <x v="1"/>
  </r>
  <r>
    <n v="11"/>
    <n v="10"/>
    <x v="1"/>
  </r>
  <r>
    <n v="12"/>
    <n v="10"/>
    <x v="1"/>
  </r>
  <r>
    <n v="13"/>
    <n v="11"/>
    <x v="1"/>
  </r>
  <r>
    <n v="14"/>
    <n v="11"/>
    <x v="2"/>
  </r>
  <r>
    <n v="15"/>
    <n v="12"/>
    <x v="2"/>
  </r>
  <r>
    <n v="16"/>
    <n v="13"/>
    <x v="2"/>
  </r>
  <r>
    <n v="17"/>
    <n v="13"/>
    <x v="2"/>
  </r>
  <r>
    <n v="18"/>
    <n v="14"/>
    <x v="2"/>
  </r>
  <r>
    <n v="19"/>
    <n v="14"/>
    <x v="3"/>
  </r>
  <r>
    <n v="20"/>
    <n v="14"/>
    <x v="3"/>
  </r>
  <r>
    <n v="21"/>
    <n v="15"/>
    <x v="3"/>
  </r>
  <r>
    <n v="22"/>
    <n v="15"/>
    <x v="3"/>
  </r>
  <r>
    <n v="23"/>
    <n v="15"/>
    <x v="3"/>
  </r>
  <r>
    <n v="24"/>
    <n v="16"/>
    <x v="3"/>
  </r>
  <r>
    <n v="25"/>
    <n v="16"/>
    <x v="3"/>
  </r>
  <r>
    <n v="26"/>
    <n v="16"/>
    <x v="3"/>
  </r>
  <r>
    <n v="27"/>
    <n v="17"/>
    <x v="3"/>
  </r>
  <r>
    <n v="28"/>
    <n v="17"/>
    <x v="4"/>
  </r>
  <r>
    <n v="29"/>
    <n v="17"/>
    <x v="4"/>
  </r>
  <r>
    <n v="30"/>
    <n v="17"/>
    <x v="4"/>
  </r>
  <r>
    <n v="31"/>
    <n v="17"/>
    <x v="4"/>
  </r>
  <r>
    <n v="32"/>
    <n v="17"/>
    <x v="4"/>
  </r>
  <r>
    <n v="33"/>
    <n v="17"/>
    <x v="4"/>
  </r>
  <r>
    <n v="34"/>
    <n v="17"/>
    <x v="4"/>
  </r>
  <r>
    <n v="35"/>
    <n v="18"/>
    <x v="4"/>
  </r>
  <r>
    <n v="36"/>
    <n v="18"/>
    <x v="4"/>
  </r>
  <r>
    <n v="37"/>
    <n v="18"/>
    <x v="4"/>
  </r>
  <r>
    <n v="38"/>
    <n v="18"/>
    <x v="4"/>
  </r>
  <r>
    <n v="39"/>
    <n v="18"/>
    <x v="5"/>
  </r>
  <r>
    <n v="40"/>
    <n v="18"/>
    <x v="5"/>
  </r>
  <r>
    <n v="41"/>
    <n v="18"/>
    <x v="5"/>
  </r>
  <r>
    <n v="42"/>
    <n v="18"/>
    <x v="5"/>
  </r>
  <r>
    <n v="43"/>
    <n v="18"/>
    <x v="5"/>
  </r>
  <r>
    <n v="44"/>
    <n v="18"/>
    <x v="5"/>
  </r>
  <r>
    <n v="45"/>
    <n v="18"/>
    <x v="5"/>
  </r>
  <r>
    <n v="46"/>
    <n v="18"/>
    <x v="5"/>
  </r>
  <r>
    <n v="47"/>
    <n v="18"/>
    <x v="5"/>
  </r>
  <r>
    <n v="48"/>
    <n v="19"/>
    <x v="5"/>
  </r>
  <r>
    <n v="49"/>
    <n v="19"/>
    <x v="5"/>
  </r>
  <r>
    <n v="50"/>
    <n v="19"/>
    <x v="5"/>
  </r>
  <r>
    <m/>
    <n v="19"/>
    <x v="5"/>
  </r>
  <r>
    <m/>
    <n v="19"/>
    <x v="5"/>
  </r>
  <r>
    <m/>
    <n v="19"/>
    <x v="6"/>
  </r>
  <r>
    <m/>
    <n v="19"/>
    <x v="6"/>
  </r>
  <r>
    <m/>
    <n v="19"/>
    <x v="6"/>
  </r>
  <r>
    <m/>
    <n v="19"/>
    <x v="6"/>
  </r>
  <r>
    <m/>
    <n v="19"/>
    <x v="6"/>
  </r>
  <r>
    <m/>
    <n v="19"/>
    <x v="6"/>
  </r>
  <r>
    <m/>
    <n v="19"/>
    <x v="6"/>
  </r>
  <r>
    <m/>
    <n v="19"/>
    <x v="6"/>
  </r>
  <r>
    <m/>
    <n v="19"/>
    <x v="6"/>
  </r>
  <r>
    <m/>
    <n v="19"/>
    <x v="6"/>
  </r>
  <r>
    <m/>
    <n v="19"/>
    <x v="6"/>
  </r>
  <r>
    <m/>
    <n v="19"/>
    <x v="6"/>
  </r>
  <r>
    <m/>
    <n v="19"/>
    <x v="6"/>
  </r>
  <r>
    <m/>
    <n v="20"/>
    <x v="6"/>
  </r>
  <r>
    <m/>
    <n v="20"/>
    <x v="6"/>
  </r>
  <r>
    <m/>
    <n v="20"/>
    <x v="6"/>
  </r>
  <r>
    <m/>
    <n v="20"/>
    <x v="7"/>
  </r>
  <r>
    <m/>
    <n v="20"/>
    <x v="7"/>
  </r>
  <r>
    <m/>
    <n v="20"/>
    <x v="7"/>
  </r>
  <r>
    <m/>
    <n v="20"/>
    <x v="7"/>
  </r>
  <r>
    <m/>
    <n v="20"/>
    <x v="7"/>
  </r>
  <r>
    <m/>
    <n v="20"/>
    <x v="7"/>
  </r>
  <r>
    <m/>
    <n v="20"/>
    <x v="7"/>
  </r>
  <r>
    <m/>
    <n v="20"/>
    <x v="7"/>
  </r>
  <r>
    <m/>
    <n v="20"/>
    <x v="7"/>
  </r>
  <r>
    <m/>
    <n v="20"/>
    <x v="7"/>
  </r>
  <r>
    <m/>
    <n v="20"/>
    <x v="7"/>
  </r>
  <r>
    <m/>
    <n v="20"/>
    <x v="7"/>
  </r>
  <r>
    <m/>
    <n v="20"/>
    <x v="7"/>
  </r>
  <r>
    <m/>
    <n v="20"/>
    <x v="7"/>
  </r>
  <r>
    <m/>
    <n v="20"/>
    <x v="7"/>
  </r>
  <r>
    <m/>
    <n v="20"/>
    <x v="7"/>
  </r>
  <r>
    <m/>
    <n v="20"/>
    <x v="8"/>
  </r>
  <r>
    <m/>
    <n v="20"/>
    <x v="8"/>
  </r>
  <r>
    <m/>
    <n v="20"/>
    <x v="8"/>
  </r>
  <r>
    <m/>
    <n v="20"/>
    <x v="8"/>
  </r>
  <r>
    <m/>
    <n v="20"/>
    <x v="8"/>
  </r>
  <r>
    <m/>
    <n v="20"/>
    <x v="8"/>
  </r>
  <r>
    <m/>
    <n v="20"/>
    <x v="8"/>
  </r>
  <r>
    <m/>
    <n v="20"/>
    <x v="8"/>
  </r>
  <r>
    <m/>
    <n v="20"/>
    <x v="8"/>
  </r>
  <r>
    <m/>
    <n v="20"/>
    <x v="8"/>
  </r>
  <r>
    <m/>
    <n v="21"/>
    <x v="8"/>
  </r>
  <r>
    <m/>
    <n v="21"/>
    <x v="8"/>
  </r>
  <r>
    <m/>
    <n v="21"/>
    <x v="8"/>
  </r>
  <r>
    <m/>
    <n v="21"/>
    <x v="8"/>
  </r>
  <r>
    <m/>
    <n v="21"/>
    <x v="9"/>
  </r>
  <r>
    <m/>
    <n v="21"/>
    <x v="9"/>
  </r>
  <r>
    <m/>
    <n v="21"/>
    <x v="9"/>
  </r>
  <r>
    <m/>
    <n v="21"/>
    <x v="9"/>
  </r>
  <r>
    <m/>
    <n v="21"/>
    <x v="9"/>
  </r>
  <r>
    <m/>
    <n v="21"/>
    <x v="9"/>
  </r>
  <r>
    <m/>
    <n v="21"/>
    <x v="9"/>
  </r>
  <r>
    <m/>
    <n v="21"/>
    <x v="9"/>
  </r>
  <r>
    <m/>
    <n v="21"/>
    <x v="9"/>
  </r>
  <r>
    <m/>
    <n v="21"/>
    <x v="9"/>
  </r>
  <r>
    <m/>
    <n v="21"/>
    <x v="9"/>
  </r>
  <r>
    <m/>
    <n v="21"/>
    <x v="9"/>
  </r>
  <r>
    <m/>
    <n v="21"/>
    <x v="9"/>
  </r>
  <r>
    <m/>
    <n v="21"/>
    <x v="9"/>
  </r>
  <r>
    <m/>
    <n v="21"/>
    <x v="9"/>
  </r>
  <r>
    <m/>
    <n v="21"/>
    <x v="9"/>
  </r>
  <r>
    <m/>
    <n v="21"/>
    <x v="9"/>
  </r>
  <r>
    <m/>
    <n v="21"/>
    <x v="9"/>
  </r>
  <r>
    <m/>
    <n v="21"/>
    <x v="10"/>
  </r>
  <r>
    <m/>
    <n v="21"/>
    <x v="10"/>
  </r>
  <r>
    <m/>
    <n v="21"/>
    <x v="10"/>
  </r>
  <r>
    <m/>
    <n v="21"/>
    <x v="10"/>
  </r>
  <r>
    <m/>
    <n v="21"/>
    <x v="10"/>
  </r>
  <r>
    <m/>
    <n v="21"/>
    <x v="10"/>
  </r>
  <r>
    <m/>
    <n v="21"/>
    <x v="10"/>
  </r>
  <r>
    <m/>
    <n v="21"/>
    <x v="11"/>
  </r>
  <r>
    <m/>
    <n v="21"/>
    <x v="11"/>
  </r>
  <r>
    <m/>
    <n v="21"/>
    <x v="11"/>
  </r>
  <r>
    <m/>
    <n v="21"/>
    <x v="11"/>
  </r>
  <r>
    <m/>
    <n v="21"/>
    <x v="11"/>
  </r>
  <r>
    <m/>
    <n v="21"/>
    <x v="11"/>
  </r>
  <r>
    <m/>
    <n v="21"/>
    <x v="11"/>
  </r>
  <r>
    <m/>
    <n v="21"/>
    <x v="12"/>
  </r>
  <r>
    <m/>
    <n v="21"/>
    <x v="12"/>
  </r>
  <r>
    <m/>
    <n v="21"/>
    <x v="13"/>
  </r>
  <r>
    <m/>
    <n v="21"/>
    <x v="13"/>
  </r>
  <r>
    <m/>
    <n v="21"/>
    <x v="13"/>
  </r>
  <r>
    <m/>
    <n v="21"/>
    <x v="13"/>
  </r>
  <r>
    <m/>
    <n v="21"/>
    <x v="13"/>
  </r>
  <r>
    <m/>
    <n v="21"/>
    <x v="13"/>
  </r>
  <r>
    <m/>
    <n v="21"/>
    <x v="14"/>
  </r>
  <r>
    <m/>
    <n v="21"/>
    <x v="15"/>
  </r>
  <r>
    <m/>
    <n v="21"/>
    <x v="15"/>
  </r>
  <r>
    <m/>
    <n v="21"/>
    <x v="15"/>
  </r>
  <r>
    <m/>
    <n v="21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2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3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4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5"/>
    <x v="15"/>
  </r>
  <r>
    <m/>
    <n v="26"/>
    <x v="15"/>
  </r>
  <r>
    <m/>
    <n v="26"/>
    <x v="15"/>
  </r>
  <r>
    <m/>
    <n v="26"/>
    <x v="15"/>
  </r>
  <r>
    <m/>
    <n v="26"/>
    <x v="15"/>
  </r>
  <r>
    <m/>
    <n v="26"/>
    <x v="15"/>
  </r>
  <r>
    <m/>
    <n v="26"/>
    <x v="15"/>
  </r>
  <r>
    <m/>
    <n v="26"/>
    <x v="15"/>
  </r>
  <r>
    <m/>
    <n v="26"/>
    <x v="15"/>
  </r>
  <r>
    <m/>
    <n v="26"/>
    <x v="15"/>
  </r>
  <r>
    <m/>
    <n v="26"/>
    <x v="15"/>
  </r>
  <r>
    <m/>
    <n v="26"/>
    <x v="15"/>
  </r>
  <r>
    <m/>
    <n v="26"/>
    <x v="15"/>
  </r>
  <r>
    <m/>
    <n v="26"/>
    <x v="15"/>
  </r>
  <r>
    <m/>
    <n v="26"/>
    <x v="15"/>
  </r>
  <r>
    <m/>
    <n v="26"/>
    <x v="15"/>
  </r>
  <r>
    <m/>
    <n v="26"/>
    <x v="15"/>
  </r>
  <r>
    <m/>
    <n v="26"/>
    <x v="15"/>
  </r>
  <r>
    <m/>
    <n v="26"/>
    <x v="15"/>
  </r>
  <r>
    <m/>
    <n v="26"/>
    <x v="15"/>
  </r>
  <r>
    <m/>
    <n v="26"/>
    <x v="15"/>
  </r>
  <r>
    <m/>
    <n v="26"/>
    <x v="15"/>
  </r>
  <r>
    <m/>
    <n v="26"/>
    <x v="15"/>
  </r>
  <r>
    <m/>
    <n v="26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7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8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29"/>
    <x v="15"/>
  </r>
  <r>
    <m/>
    <n v="30"/>
    <x v="15"/>
  </r>
  <r>
    <m/>
    <n v="30"/>
    <x v="15"/>
  </r>
  <r>
    <m/>
    <n v="30"/>
    <x v="15"/>
  </r>
  <r>
    <m/>
    <n v="30"/>
    <x v="15"/>
  </r>
  <r>
    <m/>
    <n v="30"/>
    <x v="15"/>
  </r>
  <r>
    <m/>
    <n v="30"/>
    <x v="15"/>
  </r>
  <r>
    <m/>
    <n v="30"/>
    <x v="15"/>
  </r>
  <r>
    <m/>
    <n v="30"/>
    <x v="15"/>
  </r>
  <r>
    <m/>
    <n v="30"/>
    <x v="15"/>
  </r>
  <r>
    <m/>
    <n v="30"/>
    <x v="15"/>
  </r>
  <r>
    <m/>
    <n v="30"/>
    <x v="15"/>
  </r>
  <r>
    <m/>
    <n v="30"/>
    <x v="15"/>
  </r>
  <r>
    <m/>
    <n v="30"/>
    <x v="15"/>
  </r>
  <r>
    <m/>
    <n v="30"/>
    <x v="15"/>
  </r>
  <r>
    <m/>
    <n v="30"/>
    <x v="15"/>
  </r>
  <r>
    <m/>
    <n v="30"/>
    <x v="15"/>
  </r>
  <r>
    <m/>
    <n v="30"/>
    <x v="15"/>
  </r>
  <r>
    <m/>
    <n v="30"/>
    <x v="15"/>
  </r>
  <r>
    <m/>
    <n v="30"/>
    <x v="15"/>
  </r>
  <r>
    <m/>
    <n v="30"/>
    <x v="15"/>
  </r>
  <r>
    <m/>
    <n v="30"/>
    <x v="15"/>
  </r>
  <r>
    <m/>
    <n v="31"/>
    <x v="15"/>
  </r>
  <r>
    <m/>
    <n v="31"/>
    <x v="15"/>
  </r>
  <r>
    <m/>
    <n v="31"/>
    <x v="15"/>
  </r>
  <r>
    <m/>
    <n v="31"/>
    <x v="15"/>
  </r>
  <r>
    <m/>
    <n v="31"/>
    <x v="15"/>
  </r>
  <r>
    <m/>
    <n v="31"/>
    <x v="15"/>
  </r>
  <r>
    <m/>
    <n v="31"/>
    <x v="15"/>
  </r>
  <r>
    <m/>
    <n v="31"/>
    <x v="15"/>
  </r>
  <r>
    <m/>
    <n v="31"/>
    <x v="15"/>
  </r>
  <r>
    <m/>
    <n v="31"/>
    <x v="15"/>
  </r>
  <r>
    <m/>
    <n v="31"/>
    <x v="15"/>
  </r>
  <r>
    <m/>
    <n v="31"/>
    <x v="15"/>
  </r>
  <r>
    <m/>
    <n v="31"/>
    <x v="15"/>
  </r>
  <r>
    <m/>
    <n v="31"/>
    <x v="15"/>
  </r>
  <r>
    <m/>
    <n v="31"/>
    <x v="15"/>
  </r>
  <r>
    <m/>
    <n v="31"/>
    <x v="15"/>
  </r>
  <r>
    <m/>
    <n v="31"/>
    <x v="15"/>
  </r>
  <r>
    <m/>
    <n v="31"/>
    <x v="15"/>
  </r>
  <r>
    <m/>
    <n v="31"/>
    <x v="15"/>
  </r>
  <r>
    <m/>
    <n v="32"/>
    <x v="15"/>
  </r>
  <r>
    <m/>
    <n v="32"/>
    <x v="15"/>
  </r>
  <r>
    <m/>
    <n v="32"/>
    <x v="15"/>
  </r>
  <r>
    <m/>
    <n v="32"/>
    <x v="15"/>
  </r>
  <r>
    <m/>
    <n v="32"/>
    <x v="15"/>
  </r>
  <r>
    <m/>
    <n v="32"/>
    <x v="15"/>
  </r>
  <r>
    <m/>
    <n v="32"/>
    <x v="15"/>
  </r>
  <r>
    <m/>
    <n v="32"/>
    <x v="15"/>
  </r>
  <r>
    <m/>
    <n v="32"/>
    <x v="15"/>
  </r>
  <r>
    <m/>
    <n v="32"/>
    <x v="15"/>
  </r>
  <r>
    <m/>
    <n v="32"/>
    <x v="15"/>
  </r>
  <r>
    <m/>
    <n v="32"/>
    <x v="15"/>
  </r>
  <r>
    <m/>
    <n v="32"/>
    <x v="15"/>
  </r>
  <r>
    <m/>
    <n v="32"/>
    <x v="15"/>
  </r>
  <r>
    <m/>
    <n v="33"/>
    <x v="15"/>
  </r>
  <r>
    <m/>
    <n v="33"/>
    <x v="15"/>
  </r>
  <r>
    <m/>
    <n v="33"/>
    <x v="15"/>
  </r>
  <r>
    <m/>
    <n v="33"/>
    <x v="15"/>
  </r>
  <r>
    <m/>
    <n v="33"/>
    <x v="15"/>
  </r>
  <r>
    <m/>
    <n v="33"/>
    <x v="15"/>
  </r>
  <r>
    <m/>
    <n v="33"/>
    <x v="15"/>
  </r>
  <r>
    <m/>
    <n v="33"/>
    <x v="15"/>
  </r>
  <r>
    <m/>
    <n v="33"/>
    <x v="15"/>
  </r>
  <r>
    <m/>
    <n v="33"/>
    <x v="15"/>
  </r>
  <r>
    <m/>
    <n v="33"/>
    <x v="15"/>
  </r>
  <r>
    <m/>
    <n v="33"/>
    <x v="15"/>
  </r>
  <r>
    <m/>
    <n v="33"/>
    <x v="15"/>
  </r>
  <r>
    <m/>
    <n v="34"/>
    <x v="15"/>
  </r>
  <r>
    <m/>
    <n v="34"/>
    <x v="15"/>
  </r>
  <r>
    <m/>
    <n v="34"/>
    <x v="15"/>
  </r>
  <r>
    <m/>
    <n v="34"/>
    <x v="15"/>
  </r>
  <r>
    <m/>
    <n v="35"/>
    <x v="15"/>
  </r>
  <r>
    <m/>
    <n v="35"/>
    <x v="15"/>
  </r>
  <r>
    <m/>
    <n v="35"/>
    <x v="15"/>
  </r>
  <r>
    <m/>
    <n v="35"/>
    <x v="15"/>
  </r>
  <r>
    <m/>
    <n v="35"/>
    <x v="15"/>
  </r>
  <r>
    <m/>
    <n v="35"/>
    <x v="15"/>
  </r>
  <r>
    <m/>
    <n v="36"/>
    <x v="15"/>
  </r>
  <r>
    <m/>
    <n v="36"/>
    <x v="15"/>
  </r>
  <r>
    <m/>
    <n v="37"/>
    <x v="15"/>
  </r>
  <r>
    <m/>
    <n v="37"/>
    <x v="15"/>
  </r>
  <r>
    <m/>
    <n v="37"/>
    <x v="15"/>
  </r>
  <r>
    <m/>
    <n v="38"/>
    <x v="15"/>
  </r>
  <r>
    <m/>
    <n v="39"/>
    <x v="15"/>
  </r>
  <r>
    <m/>
    <n v="41"/>
    <x v="15"/>
  </r>
  <r>
    <m/>
    <n v="43"/>
    <x v="15"/>
  </r>
  <r>
    <m/>
    <m/>
    <x v="1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6">
  <r>
    <x v="0"/>
    <n v="21"/>
  </r>
  <r>
    <x v="0"/>
    <n v="22"/>
  </r>
  <r>
    <x v="1"/>
    <n v="22"/>
  </r>
  <r>
    <x v="1"/>
    <n v="22"/>
  </r>
  <r>
    <x v="2"/>
    <n v="22"/>
  </r>
  <r>
    <x v="2"/>
    <n v="23"/>
  </r>
  <r>
    <x v="3"/>
    <n v="23"/>
  </r>
  <r>
    <x v="4"/>
    <n v="23"/>
  </r>
  <r>
    <x v="4"/>
    <n v="23"/>
  </r>
  <r>
    <x v="5"/>
    <n v="23"/>
  </r>
  <r>
    <x v="5"/>
    <n v="24"/>
  </r>
  <r>
    <x v="5"/>
    <n v="24"/>
  </r>
  <r>
    <x v="6"/>
    <n v="24"/>
  </r>
  <r>
    <x v="6"/>
    <n v="24"/>
  </r>
  <r>
    <x v="6"/>
    <n v="24"/>
  </r>
  <r>
    <x v="7"/>
    <n v="24"/>
  </r>
  <r>
    <x v="7"/>
    <n v="24"/>
  </r>
  <r>
    <x v="7"/>
    <n v="24"/>
  </r>
  <r>
    <x v="8"/>
    <n v="24"/>
  </r>
  <r>
    <x v="8"/>
    <n v="25"/>
  </r>
  <r>
    <x v="8"/>
    <n v="25"/>
  </r>
  <r>
    <x v="8"/>
    <n v="25"/>
  </r>
  <r>
    <x v="8"/>
    <n v="25"/>
  </r>
  <r>
    <x v="8"/>
    <n v="25"/>
  </r>
  <r>
    <x v="8"/>
    <n v="25"/>
  </r>
  <r>
    <x v="8"/>
    <n v="25"/>
  </r>
  <r>
    <x v="9"/>
    <n v="25"/>
  </r>
  <r>
    <x v="9"/>
    <n v="25"/>
  </r>
  <r>
    <x v="9"/>
    <n v="25"/>
  </r>
  <r>
    <x v="9"/>
    <n v="25"/>
  </r>
  <r>
    <x v="9"/>
    <n v="26"/>
  </r>
  <r>
    <x v="9"/>
    <n v="26"/>
  </r>
  <r>
    <x v="9"/>
    <n v="26"/>
  </r>
  <r>
    <x v="9"/>
    <n v="26"/>
  </r>
  <r>
    <x v="9"/>
    <n v="26"/>
  </r>
  <r>
    <x v="9"/>
    <n v="26"/>
  </r>
  <r>
    <x v="9"/>
    <n v="26"/>
  </r>
  <r>
    <x v="9"/>
    <n v="26"/>
  </r>
  <r>
    <x v="9"/>
    <n v="26"/>
  </r>
  <r>
    <x v="10"/>
    <n v="26"/>
  </r>
  <r>
    <x v="10"/>
    <n v="26"/>
  </r>
  <r>
    <x v="10"/>
    <n v="26"/>
  </r>
  <r>
    <x v="10"/>
    <n v="26"/>
  </r>
  <r>
    <x v="10"/>
    <n v="26"/>
  </r>
  <r>
    <x v="10"/>
    <n v="27"/>
  </r>
  <r>
    <x v="10"/>
    <n v="27"/>
  </r>
  <r>
    <x v="10"/>
    <n v="27"/>
  </r>
  <r>
    <x v="10"/>
    <n v="27"/>
  </r>
  <r>
    <x v="10"/>
    <n v="27"/>
  </r>
  <r>
    <x v="10"/>
    <n v="27"/>
  </r>
  <r>
    <x v="10"/>
    <n v="27"/>
  </r>
  <r>
    <x v="10"/>
    <n v="27"/>
  </r>
  <r>
    <x v="10"/>
    <n v="27"/>
  </r>
  <r>
    <x v="10"/>
    <n v="27"/>
  </r>
  <r>
    <x v="10"/>
    <n v="27"/>
  </r>
  <r>
    <x v="10"/>
    <n v="27"/>
  </r>
  <r>
    <x v="10"/>
    <n v="27"/>
  </r>
  <r>
    <x v="11"/>
    <n v="27"/>
  </r>
  <r>
    <x v="11"/>
    <n v="27"/>
  </r>
  <r>
    <x v="11"/>
    <n v="27"/>
  </r>
  <r>
    <x v="11"/>
    <n v="28"/>
  </r>
  <r>
    <x v="11"/>
    <n v="28"/>
  </r>
  <r>
    <x v="11"/>
    <n v="28"/>
  </r>
  <r>
    <x v="11"/>
    <n v="28"/>
  </r>
  <r>
    <x v="11"/>
    <n v="28"/>
  </r>
  <r>
    <x v="11"/>
    <n v="28"/>
  </r>
  <r>
    <x v="11"/>
    <n v="28"/>
  </r>
  <r>
    <x v="11"/>
    <n v="28"/>
  </r>
  <r>
    <x v="11"/>
    <n v="28"/>
  </r>
  <r>
    <x v="11"/>
    <n v="28"/>
  </r>
  <r>
    <x v="11"/>
    <n v="28"/>
  </r>
  <r>
    <x v="11"/>
    <n v="28"/>
  </r>
  <r>
    <x v="11"/>
    <n v="28"/>
  </r>
  <r>
    <x v="11"/>
    <n v="28"/>
  </r>
  <r>
    <x v="11"/>
    <n v="28"/>
  </r>
  <r>
    <x v="11"/>
    <n v="28"/>
  </r>
  <r>
    <x v="11"/>
    <n v="29"/>
  </r>
  <r>
    <x v="11"/>
    <n v="29"/>
  </r>
  <r>
    <x v="11"/>
    <n v="29"/>
  </r>
  <r>
    <x v="11"/>
    <n v="29"/>
  </r>
  <r>
    <x v="11"/>
    <n v="29"/>
  </r>
  <r>
    <x v="11"/>
    <n v="29"/>
  </r>
  <r>
    <x v="11"/>
    <n v="29"/>
  </r>
  <r>
    <x v="11"/>
    <n v="29"/>
  </r>
  <r>
    <x v="11"/>
    <n v="29"/>
  </r>
  <r>
    <x v="11"/>
    <n v="29"/>
  </r>
  <r>
    <x v="12"/>
    <n v="29"/>
  </r>
  <r>
    <x v="12"/>
    <n v="29"/>
  </r>
  <r>
    <x v="12"/>
    <n v="29"/>
  </r>
  <r>
    <x v="12"/>
    <n v="29"/>
  </r>
  <r>
    <x v="12"/>
    <n v="30"/>
  </r>
  <r>
    <x v="12"/>
    <n v="30"/>
  </r>
  <r>
    <x v="12"/>
    <n v="30"/>
  </r>
  <r>
    <x v="12"/>
    <n v="30"/>
  </r>
  <r>
    <x v="12"/>
    <n v="30"/>
  </r>
  <r>
    <x v="12"/>
    <n v="30"/>
  </r>
  <r>
    <x v="12"/>
    <n v="30"/>
  </r>
  <r>
    <x v="12"/>
    <n v="30"/>
  </r>
  <r>
    <x v="12"/>
    <n v="30"/>
  </r>
  <r>
    <x v="12"/>
    <n v="30"/>
  </r>
  <r>
    <x v="12"/>
    <n v="30"/>
  </r>
  <r>
    <x v="12"/>
    <n v="30"/>
  </r>
  <r>
    <x v="12"/>
    <n v="30"/>
  </r>
  <r>
    <x v="12"/>
    <n v="30"/>
  </r>
  <r>
    <x v="12"/>
    <n v="30"/>
  </r>
  <r>
    <x v="12"/>
    <n v="30"/>
  </r>
  <r>
    <x v="12"/>
    <n v="30"/>
  </r>
  <r>
    <x v="12"/>
    <n v="30"/>
  </r>
  <r>
    <x v="12"/>
    <n v="31"/>
  </r>
  <r>
    <x v="12"/>
    <n v="31"/>
  </r>
  <r>
    <x v="12"/>
    <n v="31"/>
  </r>
  <r>
    <x v="12"/>
    <n v="31"/>
  </r>
  <r>
    <x v="12"/>
    <n v="31"/>
  </r>
  <r>
    <x v="12"/>
    <n v="31"/>
  </r>
  <r>
    <x v="12"/>
    <n v="31"/>
  </r>
  <r>
    <x v="12"/>
    <n v="32"/>
  </r>
  <r>
    <x v="12"/>
    <n v="32"/>
  </r>
  <r>
    <x v="12"/>
    <n v="32"/>
  </r>
  <r>
    <x v="12"/>
    <n v="32"/>
  </r>
  <r>
    <x v="12"/>
    <n v="32"/>
  </r>
  <r>
    <x v="12"/>
    <n v="32"/>
  </r>
  <r>
    <x v="12"/>
    <n v="32"/>
  </r>
  <r>
    <x v="12"/>
    <n v="33"/>
  </r>
  <r>
    <x v="12"/>
    <n v="33"/>
  </r>
  <r>
    <x v="12"/>
    <n v="34"/>
  </r>
  <r>
    <x v="12"/>
    <n v="34"/>
  </r>
  <r>
    <x v="12"/>
    <n v="34"/>
  </r>
  <r>
    <x v="12"/>
    <n v="34"/>
  </r>
  <r>
    <x v="12"/>
    <n v="34"/>
  </r>
  <r>
    <x v="12"/>
    <n v="34"/>
  </r>
  <r>
    <x v="12"/>
    <n v="35"/>
  </r>
  <r>
    <x v="12"/>
    <m/>
  </r>
  <r>
    <x v="12"/>
    <m/>
  </r>
  <r>
    <x v="12"/>
    <m/>
  </r>
  <r>
    <x v="12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3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4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5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6"/>
    <m/>
  </r>
  <r>
    <x v="17"/>
    <m/>
  </r>
  <r>
    <x v="17"/>
    <m/>
  </r>
  <r>
    <x v="17"/>
    <m/>
  </r>
  <r>
    <x v="17"/>
    <m/>
  </r>
  <r>
    <x v="17"/>
    <m/>
  </r>
  <r>
    <x v="17"/>
    <m/>
  </r>
  <r>
    <x v="17"/>
    <m/>
  </r>
  <r>
    <x v="17"/>
    <m/>
  </r>
  <r>
    <x v="17"/>
    <m/>
  </r>
  <r>
    <x v="17"/>
    <m/>
  </r>
  <r>
    <x v="17"/>
    <m/>
  </r>
  <r>
    <x v="17"/>
    <m/>
  </r>
  <r>
    <x v="17"/>
    <m/>
  </r>
  <r>
    <x v="17"/>
    <m/>
  </r>
  <r>
    <x v="17"/>
    <m/>
  </r>
  <r>
    <x v="17"/>
    <m/>
  </r>
  <r>
    <x v="17"/>
    <m/>
  </r>
  <r>
    <x v="17"/>
    <m/>
  </r>
  <r>
    <x v="17"/>
    <m/>
  </r>
  <r>
    <x v="17"/>
    <m/>
  </r>
  <r>
    <x v="17"/>
    <m/>
  </r>
  <r>
    <x v="17"/>
    <m/>
  </r>
  <r>
    <x v="17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19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0"/>
    <m/>
  </r>
  <r>
    <x v="21"/>
    <m/>
  </r>
  <r>
    <x v="21"/>
    <m/>
  </r>
  <r>
    <x v="21"/>
    <m/>
  </r>
  <r>
    <x v="21"/>
    <m/>
  </r>
  <r>
    <x v="21"/>
    <m/>
  </r>
  <r>
    <x v="21"/>
    <m/>
  </r>
  <r>
    <x v="21"/>
    <m/>
  </r>
  <r>
    <x v="21"/>
    <m/>
  </r>
  <r>
    <x v="21"/>
    <m/>
  </r>
  <r>
    <x v="21"/>
    <m/>
  </r>
  <r>
    <x v="21"/>
    <m/>
  </r>
  <r>
    <x v="21"/>
    <m/>
  </r>
  <r>
    <x v="21"/>
    <m/>
  </r>
  <r>
    <x v="21"/>
    <m/>
  </r>
  <r>
    <x v="21"/>
    <m/>
  </r>
  <r>
    <x v="21"/>
    <m/>
  </r>
  <r>
    <x v="21"/>
    <m/>
  </r>
  <r>
    <x v="21"/>
    <m/>
  </r>
  <r>
    <x v="21"/>
    <m/>
  </r>
  <r>
    <x v="21"/>
    <m/>
  </r>
  <r>
    <x v="21"/>
    <m/>
  </r>
  <r>
    <x v="22"/>
    <m/>
  </r>
  <r>
    <x v="22"/>
    <m/>
  </r>
  <r>
    <x v="22"/>
    <m/>
  </r>
  <r>
    <x v="22"/>
    <m/>
  </r>
  <r>
    <x v="22"/>
    <m/>
  </r>
  <r>
    <x v="22"/>
    <m/>
  </r>
  <r>
    <x v="22"/>
    <m/>
  </r>
  <r>
    <x v="22"/>
    <m/>
  </r>
  <r>
    <x v="22"/>
    <m/>
  </r>
  <r>
    <x v="22"/>
    <m/>
  </r>
  <r>
    <x v="22"/>
    <m/>
  </r>
  <r>
    <x v="22"/>
    <m/>
  </r>
  <r>
    <x v="22"/>
    <m/>
  </r>
  <r>
    <x v="22"/>
    <m/>
  </r>
  <r>
    <x v="22"/>
    <m/>
  </r>
  <r>
    <x v="22"/>
    <m/>
  </r>
  <r>
    <x v="22"/>
    <m/>
  </r>
  <r>
    <x v="22"/>
    <m/>
  </r>
  <r>
    <x v="22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3"/>
    <m/>
  </r>
  <r>
    <x v="24"/>
    <m/>
  </r>
  <r>
    <x v="24"/>
    <m/>
  </r>
  <r>
    <x v="24"/>
    <m/>
  </r>
  <r>
    <x v="24"/>
    <m/>
  </r>
  <r>
    <x v="24"/>
    <m/>
  </r>
  <r>
    <x v="24"/>
    <m/>
  </r>
  <r>
    <x v="24"/>
    <m/>
  </r>
  <r>
    <x v="24"/>
    <m/>
  </r>
  <r>
    <x v="24"/>
    <m/>
  </r>
  <r>
    <x v="24"/>
    <m/>
  </r>
  <r>
    <x v="24"/>
    <m/>
  </r>
  <r>
    <x v="24"/>
    <m/>
  </r>
  <r>
    <x v="24"/>
    <m/>
  </r>
  <r>
    <x v="25"/>
    <m/>
  </r>
  <r>
    <x v="25"/>
    <m/>
  </r>
  <r>
    <x v="25"/>
    <m/>
  </r>
  <r>
    <x v="25"/>
    <m/>
  </r>
  <r>
    <x v="26"/>
    <m/>
  </r>
  <r>
    <x v="26"/>
    <m/>
  </r>
  <r>
    <x v="26"/>
    <m/>
  </r>
  <r>
    <x v="26"/>
    <m/>
  </r>
  <r>
    <x v="26"/>
    <m/>
  </r>
  <r>
    <x v="26"/>
    <m/>
  </r>
  <r>
    <x v="27"/>
    <m/>
  </r>
  <r>
    <x v="27"/>
    <m/>
  </r>
  <r>
    <x v="28"/>
    <m/>
  </r>
  <r>
    <x v="28"/>
    <m/>
  </r>
  <r>
    <x v="28"/>
    <m/>
  </r>
  <r>
    <x v="29"/>
    <m/>
  </r>
  <r>
    <x v="30"/>
    <m/>
  </r>
  <r>
    <x v="31"/>
    <m/>
  </r>
  <r>
    <x v="32"/>
    <m/>
  </r>
  <r>
    <x v="33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x v="0"/>
    <n v="32"/>
  </r>
  <r>
    <x v="1"/>
    <n v="31"/>
  </r>
  <r>
    <x v="2"/>
    <n v="25"/>
  </r>
  <r>
    <x v="3"/>
    <n v="27"/>
  </r>
  <r>
    <x v="4"/>
    <n v="28"/>
  </r>
  <r>
    <x v="5"/>
    <n v="31"/>
  </r>
  <r>
    <x v="6"/>
    <n v="32"/>
  </r>
  <r>
    <x v="5"/>
    <n v="31"/>
  </r>
  <r>
    <x v="6"/>
    <n v="30"/>
  </r>
  <r>
    <x v="7"/>
    <n v="25"/>
  </r>
  <r>
    <x v="2"/>
    <n v="29"/>
  </r>
  <r>
    <x v="8"/>
    <n v="29"/>
  </r>
  <r>
    <x v="4"/>
    <n v="29"/>
  </r>
  <r>
    <x v="9"/>
    <n v="31"/>
  </r>
  <r>
    <x v="1"/>
    <n v="30"/>
  </r>
  <r>
    <x v="2"/>
    <n v="30"/>
  </r>
  <r>
    <x v="9"/>
    <n v="28"/>
  </r>
  <r>
    <x v="10"/>
    <n v="29"/>
  </r>
  <r>
    <x v="5"/>
    <n v="32"/>
  </r>
  <r>
    <x v="2"/>
    <n v="27"/>
  </r>
  <r>
    <x v="5"/>
    <n v="33"/>
  </r>
  <r>
    <x v="0"/>
    <n v="27"/>
  </r>
  <r>
    <x v="2"/>
    <n v="33"/>
  </r>
  <r>
    <x v="2"/>
    <n v="36"/>
  </r>
  <r>
    <x v="1"/>
    <n v="28"/>
  </r>
  <r>
    <x v="1"/>
    <n v="28"/>
  </r>
  <r>
    <x v="6"/>
    <n v="28"/>
  </r>
  <r>
    <x v="11"/>
    <n v="31"/>
  </r>
  <r>
    <x v="6"/>
    <n v="29"/>
  </r>
  <r>
    <x v="1"/>
    <n v="30"/>
  </r>
  <r>
    <x v="4"/>
    <n v="28"/>
  </r>
  <r>
    <x v="9"/>
    <n v="32"/>
  </r>
  <r>
    <x v="7"/>
    <n v="29"/>
  </r>
  <r>
    <x v="2"/>
    <n v="30"/>
  </r>
  <r>
    <x v="4"/>
    <n v="30"/>
  </r>
  <r>
    <x v="5"/>
    <n v="31"/>
  </r>
  <r>
    <x v="10"/>
    <n v="26"/>
  </r>
  <r>
    <x v="8"/>
    <n v="29"/>
  </r>
  <r>
    <x v="8"/>
    <n v="27"/>
  </r>
  <r>
    <x v="12"/>
    <n v="33"/>
  </r>
  <r>
    <x v="1"/>
    <n v="30"/>
  </r>
  <r>
    <x v="1"/>
    <n v="30"/>
  </r>
  <r>
    <x v="8"/>
    <n v="29"/>
  </r>
  <r>
    <x v="5"/>
    <n v="29"/>
  </r>
  <r>
    <x v="6"/>
    <n v="25"/>
  </r>
  <r>
    <x v="5"/>
    <n v="29"/>
  </r>
  <r>
    <x v="1"/>
    <n v="30"/>
  </r>
  <r>
    <x v="8"/>
    <n v="27"/>
  </r>
  <r>
    <x v="4"/>
    <n v="30"/>
  </r>
  <r>
    <x v="4"/>
    <n v="30"/>
  </r>
  <r>
    <x v="13"/>
    <n v="31"/>
  </r>
  <r>
    <x v="14"/>
    <n v="30"/>
  </r>
  <r>
    <x v="1"/>
    <n v="31"/>
  </r>
  <r>
    <x v="4"/>
    <n v="23"/>
  </r>
  <r>
    <x v="4"/>
    <n v="31"/>
  </r>
  <r>
    <x v="5"/>
    <n v="28"/>
  </r>
  <r>
    <x v="0"/>
    <n v="31"/>
  </r>
  <r>
    <x v="6"/>
    <n v="31"/>
  </r>
  <r>
    <x v="1"/>
    <n v="28"/>
  </r>
  <r>
    <x v="8"/>
    <n v="24"/>
  </r>
  <r>
    <x v="7"/>
    <n v="31"/>
  </r>
  <r>
    <x v="8"/>
    <n v="27"/>
  </r>
  <r>
    <x v="15"/>
    <n v="27"/>
  </r>
  <r>
    <x v="15"/>
    <n v="26"/>
  </r>
  <r>
    <x v="1"/>
    <n v="28"/>
  </r>
  <r>
    <x v="10"/>
    <n v="29"/>
  </r>
  <r>
    <x v="0"/>
    <n v="32"/>
  </r>
  <r>
    <x v="14"/>
    <n v="31"/>
  </r>
  <r>
    <x v="10"/>
    <n v="29"/>
  </r>
  <r>
    <x v="8"/>
    <n v="27"/>
  </r>
  <r>
    <x v="12"/>
    <n v="31"/>
  </r>
  <r>
    <x v="16"/>
    <n v="23"/>
  </r>
  <r>
    <x v="5"/>
    <n v="26"/>
  </r>
  <r>
    <x v="4"/>
    <n v="32"/>
  </r>
  <r>
    <x v="1"/>
    <n v="29"/>
  </r>
  <r>
    <x v="3"/>
    <n v="31"/>
  </r>
  <r>
    <x v="4"/>
    <n v="29"/>
  </r>
  <r>
    <x v="8"/>
    <n v="29"/>
  </r>
  <r>
    <x v="8"/>
    <n v="31"/>
  </r>
  <r>
    <x v="8"/>
    <n v="33"/>
  </r>
  <r>
    <x v="6"/>
    <n v="23"/>
  </r>
  <r>
    <x v="14"/>
    <n v="30"/>
  </r>
  <r>
    <x v="9"/>
    <n v="28"/>
  </r>
  <r>
    <x v="6"/>
    <n v="30"/>
  </r>
  <r>
    <x v="2"/>
    <n v="30"/>
  </r>
  <r>
    <x v="1"/>
    <n v="30"/>
  </r>
  <r>
    <x v="12"/>
    <n v="33"/>
  </r>
  <r>
    <x v="5"/>
    <n v="32"/>
  </r>
  <r>
    <x v="5"/>
    <n v="31"/>
  </r>
  <r>
    <x v="0"/>
    <n v="30"/>
  </r>
  <r>
    <x v="5"/>
    <n v="29"/>
  </r>
  <r>
    <x v="8"/>
    <n v="30"/>
  </r>
  <r>
    <x v="3"/>
    <n v="31"/>
  </r>
  <r>
    <x v="5"/>
    <n v="27"/>
  </r>
  <r>
    <x v="15"/>
    <n v="31"/>
  </r>
  <r>
    <x v="6"/>
    <n v="30"/>
  </r>
  <r>
    <x v="2"/>
    <n v="29"/>
  </r>
  <r>
    <x v="8"/>
    <n v="29"/>
  </r>
  <r>
    <x v="0"/>
    <n v="31"/>
  </r>
  <r>
    <x v="6"/>
    <n v="28"/>
  </r>
  <r>
    <x v="4"/>
    <n v="28"/>
  </r>
  <r>
    <x v="11"/>
    <n v="34"/>
  </r>
  <r>
    <x v="2"/>
    <n v="27"/>
  </r>
  <r>
    <x v="8"/>
    <n v="30"/>
  </r>
  <r>
    <x v="4"/>
    <n v="29"/>
  </r>
  <r>
    <x v="5"/>
    <n v="26"/>
  </r>
  <r>
    <x v="2"/>
    <n v="31"/>
  </r>
  <r>
    <x v="1"/>
    <n v="28"/>
  </r>
  <r>
    <x v="5"/>
    <n v="30"/>
  </r>
  <r>
    <x v="9"/>
    <n v="29"/>
  </r>
  <r>
    <x v="5"/>
    <n v="28"/>
  </r>
  <r>
    <x v="9"/>
    <n v="27"/>
  </r>
  <r>
    <x v="6"/>
    <n v="31"/>
  </r>
  <r>
    <x v="0"/>
    <n v="31"/>
  </r>
  <r>
    <x v="14"/>
    <n v="31"/>
  </r>
  <r>
    <x v="0"/>
    <n v="29"/>
  </r>
  <r>
    <x v="4"/>
    <n v="30"/>
  </r>
  <r>
    <x v="2"/>
    <n v="27"/>
  </r>
  <r>
    <x v="2"/>
    <n v="28"/>
  </r>
  <r>
    <x v="0"/>
    <n v="23"/>
  </r>
  <r>
    <x v="15"/>
    <n v="29"/>
  </r>
  <r>
    <x v="2"/>
    <n v="30"/>
  </r>
  <r>
    <x v="5"/>
    <m/>
  </r>
  <r>
    <x v="2"/>
    <m/>
  </r>
  <r>
    <x v="1"/>
    <m/>
  </r>
  <r>
    <x v="5"/>
    <m/>
  </r>
  <r>
    <x v="10"/>
    <m/>
  </r>
  <r>
    <x v="4"/>
    <m/>
  </r>
  <r>
    <x v="10"/>
    <m/>
  </r>
  <r>
    <x v="15"/>
    <m/>
  </r>
  <r>
    <x v="5"/>
    <m/>
  </r>
  <r>
    <x v="15"/>
    <m/>
  </r>
  <r>
    <x v="1"/>
    <m/>
  </r>
  <r>
    <x v="0"/>
    <m/>
  </r>
  <r>
    <x v="5"/>
    <m/>
  </r>
  <r>
    <x v="4"/>
    <m/>
  </r>
  <r>
    <x v="2"/>
    <m/>
  </r>
  <r>
    <x v="1"/>
    <m/>
  </r>
  <r>
    <x v="8"/>
    <m/>
  </r>
  <r>
    <x v="2"/>
    <m/>
  </r>
  <r>
    <x v="2"/>
    <m/>
  </r>
  <r>
    <x v="6"/>
    <m/>
  </r>
  <r>
    <x v="12"/>
    <m/>
  </r>
  <r>
    <x v="15"/>
    <m/>
  </r>
  <r>
    <x v="5"/>
    <m/>
  </r>
  <r>
    <x v="1"/>
    <m/>
  </r>
  <r>
    <x v="1"/>
    <m/>
  </r>
  <r>
    <x v="8"/>
    <m/>
  </r>
  <r>
    <x v="13"/>
    <m/>
  </r>
  <r>
    <x v="8"/>
    <m/>
  </r>
  <r>
    <x v="1"/>
    <m/>
  </r>
  <r>
    <x v="2"/>
    <m/>
  </r>
  <r>
    <x v="0"/>
    <m/>
  </r>
  <r>
    <x v="1"/>
    <m/>
  </r>
  <r>
    <x v="1"/>
    <m/>
  </r>
  <r>
    <x v="4"/>
    <m/>
  </r>
  <r>
    <x v="8"/>
    <m/>
  </r>
  <r>
    <x v="14"/>
    <m/>
  </r>
  <r>
    <x v="0"/>
    <m/>
  </r>
  <r>
    <x v="6"/>
    <m/>
  </r>
  <r>
    <x v="2"/>
    <m/>
  </r>
  <r>
    <x v="2"/>
    <m/>
  </r>
  <r>
    <x v="5"/>
    <m/>
  </r>
  <r>
    <x v="4"/>
    <m/>
  </r>
  <r>
    <x v="7"/>
    <m/>
  </r>
  <r>
    <x v="6"/>
    <m/>
  </r>
  <r>
    <x v="5"/>
    <m/>
  </r>
  <r>
    <x v="8"/>
    <m/>
  </r>
  <r>
    <x v="2"/>
    <m/>
  </r>
  <r>
    <x v="10"/>
    <m/>
  </r>
  <r>
    <x v="8"/>
    <m/>
  </r>
  <r>
    <x v="1"/>
    <m/>
  </r>
  <r>
    <x v="4"/>
    <m/>
  </r>
  <r>
    <x v="1"/>
    <m/>
  </r>
  <r>
    <x v="17"/>
    <m/>
  </r>
  <r>
    <x v="1"/>
    <m/>
  </r>
  <r>
    <x v="1"/>
    <m/>
  </r>
  <r>
    <x v="5"/>
    <m/>
  </r>
  <r>
    <x v="5"/>
    <m/>
  </r>
  <r>
    <x v="6"/>
    <m/>
  </r>
  <r>
    <x v="2"/>
    <m/>
  </r>
  <r>
    <x v="0"/>
    <m/>
  </r>
  <r>
    <x v="3"/>
    <m/>
  </r>
  <r>
    <x v="1"/>
    <m/>
  </r>
  <r>
    <x v="4"/>
    <m/>
  </r>
  <r>
    <x v="4"/>
    <m/>
  </r>
  <r>
    <x v="7"/>
    <m/>
  </r>
  <r>
    <x v="2"/>
    <m/>
  </r>
  <r>
    <x v="5"/>
    <m/>
  </r>
  <r>
    <x v="4"/>
    <m/>
  </r>
  <r>
    <x v="5"/>
    <m/>
  </r>
  <r>
    <x v="7"/>
    <m/>
  </r>
  <r>
    <x v="3"/>
    <m/>
  </r>
  <r>
    <x v="12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x v="0"/>
    <n v="27"/>
  </r>
  <r>
    <x v="1"/>
    <n v="25"/>
  </r>
  <r>
    <x v="2"/>
    <n v="28"/>
  </r>
  <r>
    <x v="0"/>
    <n v="31"/>
  </r>
  <r>
    <x v="3"/>
    <n v="33"/>
  </r>
  <r>
    <x v="4"/>
    <n v="26"/>
  </r>
  <r>
    <x v="1"/>
    <n v="33"/>
  </r>
  <r>
    <x v="5"/>
    <n v="31"/>
  </r>
  <r>
    <x v="1"/>
    <n v="33"/>
  </r>
  <r>
    <x v="0"/>
    <n v="23"/>
  </r>
  <r>
    <x v="1"/>
    <n v="29"/>
  </r>
  <r>
    <x v="6"/>
    <n v="23"/>
  </r>
  <r>
    <x v="6"/>
    <n v="30"/>
  </r>
  <r>
    <x v="5"/>
    <n v="26"/>
  </r>
  <r>
    <x v="7"/>
    <n v="25"/>
  </r>
  <r>
    <x v="4"/>
    <n v="28"/>
  </r>
  <r>
    <x v="7"/>
    <n v="28"/>
  </r>
  <r>
    <x v="6"/>
    <n v="27"/>
  </r>
  <r>
    <x v="7"/>
    <n v="29"/>
  </r>
  <r>
    <x v="8"/>
    <n v="30"/>
  </r>
  <r>
    <x v="9"/>
    <n v="29"/>
  </r>
  <r>
    <x v="1"/>
    <n v="31"/>
  </r>
  <r>
    <x v="1"/>
    <n v="30"/>
  </r>
  <r>
    <x v="10"/>
    <n v="32"/>
  </r>
  <r>
    <x v="1"/>
    <n v="27"/>
  </r>
  <r>
    <x v="11"/>
    <n v="32"/>
  </r>
  <r>
    <x v="3"/>
    <n v="30"/>
  </r>
  <r>
    <x v="0"/>
    <n v="26"/>
  </r>
  <r>
    <x v="1"/>
    <n v="28"/>
  </r>
  <r>
    <x v="12"/>
    <n v="26"/>
  </r>
  <r>
    <x v="7"/>
    <n v="29"/>
  </r>
  <r>
    <x v="1"/>
    <n v="27"/>
  </r>
  <r>
    <x v="1"/>
    <n v="33"/>
  </r>
  <r>
    <x v="0"/>
    <n v="30"/>
  </r>
  <r>
    <x v="6"/>
    <m/>
  </r>
  <r>
    <x v="7"/>
    <m/>
  </r>
  <r>
    <x v="7"/>
    <m/>
  </r>
  <r>
    <x v="2"/>
    <m/>
  </r>
  <r>
    <x v="10"/>
    <m/>
  </r>
  <r>
    <x v="3"/>
    <m/>
  </r>
  <r>
    <x v="2"/>
    <m/>
  </r>
  <r>
    <x v="3"/>
    <m/>
  </r>
  <r>
    <x v="6"/>
    <m/>
  </r>
  <r>
    <x v="1"/>
    <m/>
  </r>
  <r>
    <x v="7"/>
    <m/>
  </r>
  <r>
    <x v="7"/>
    <m/>
  </r>
  <r>
    <x v="13"/>
    <m/>
  </r>
  <r>
    <x v="6"/>
    <m/>
  </r>
  <r>
    <x v="11"/>
    <m/>
  </r>
  <r>
    <x v="10"/>
    <m/>
  </r>
  <r>
    <x v="0"/>
    <m/>
  </r>
  <r>
    <x v="3"/>
    <m/>
  </r>
  <r>
    <x v="3"/>
    <m/>
  </r>
  <r>
    <x v="0"/>
    <m/>
  </r>
  <r>
    <x v="1"/>
    <m/>
  </r>
  <r>
    <x v="1"/>
    <m/>
  </r>
  <r>
    <x v="1"/>
    <m/>
  </r>
  <r>
    <x v="8"/>
    <m/>
  </r>
  <r>
    <x v="2"/>
    <m/>
  </r>
  <r>
    <x v="6"/>
    <m/>
  </r>
  <r>
    <x v="3"/>
    <m/>
  </r>
  <r>
    <x v="7"/>
    <m/>
  </r>
  <r>
    <x v="3"/>
    <m/>
  </r>
  <r>
    <x v="7"/>
    <m/>
  </r>
  <r>
    <x v="7"/>
    <m/>
  </r>
  <r>
    <x v="8"/>
    <m/>
  </r>
  <r>
    <x v="1"/>
    <m/>
  </r>
  <r>
    <x v="1"/>
    <m/>
  </r>
  <r>
    <x v="12"/>
    <m/>
  </r>
  <r>
    <x v="7"/>
    <m/>
  </r>
  <r>
    <x v="4"/>
    <m/>
  </r>
  <r>
    <x v="2"/>
    <m/>
  </r>
  <r>
    <x v="1"/>
    <m/>
  </r>
  <r>
    <x v="4"/>
    <m/>
  </r>
  <r>
    <x v="6"/>
    <m/>
  </r>
  <r>
    <x v="7"/>
    <m/>
  </r>
  <r>
    <x v="13"/>
    <m/>
  </r>
  <r>
    <x v="8"/>
    <m/>
  </r>
  <r>
    <x v="14"/>
    <m/>
  </r>
  <r>
    <x v="15"/>
    <m/>
  </r>
  <r>
    <x v="16"/>
    <m/>
  </r>
  <r>
    <x v="16"/>
    <m/>
  </r>
  <r>
    <x v="16"/>
    <m/>
  </r>
  <r>
    <x v="16"/>
    <m/>
  </r>
  <r>
    <x v="8"/>
    <m/>
  </r>
  <r>
    <x v="7"/>
    <m/>
  </r>
  <r>
    <x v="9"/>
    <m/>
  </r>
  <r>
    <x v="13"/>
    <m/>
  </r>
  <r>
    <x v="17"/>
    <m/>
  </r>
  <r>
    <x v="16"/>
    <m/>
  </r>
  <r>
    <x v="3"/>
    <m/>
  </r>
  <r>
    <x v="3"/>
    <m/>
  </r>
  <r>
    <x v="8"/>
    <m/>
  </r>
  <r>
    <x v="8"/>
    <m/>
  </r>
  <r>
    <x v="0"/>
    <m/>
  </r>
  <r>
    <x v="2"/>
    <m/>
  </r>
  <r>
    <x v="12"/>
    <m/>
  </r>
  <r>
    <x v="6"/>
    <m/>
  </r>
  <r>
    <x v="15"/>
    <m/>
  </r>
  <r>
    <x v="6"/>
    <m/>
  </r>
  <r>
    <x v="16"/>
    <m/>
  </r>
  <r>
    <x v="12"/>
    <m/>
  </r>
  <r>
    <x v="6"/>
    <m/>
  </r>
  <r>
    <x v="8"/>
    <m/>
  </r>
  <r>
    <x v="15"/>
    <m/>
  </r>
  <r>
    <x v="15"/>
    <m/>
  </r>
  <r>
    <x v="14"/>
    <m/>
  </r>
  <r>
    <x v="16"/>
    <m/>
  </r>
  <r>
    <x v="14"/>
    <m/>
  </r>
  <r>
    <x v="15"/>
    <m/>
  </r>
  <r>
    <x v="15"/>
    <m/>
  </r>
  <r>
    <x v="16"/>
    <m/>
  </r>
  <r>
    <x v="15"/>
    <m/>
  </r>
  <r>
    <x v="14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  <r>
    <x v="18"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n v="24"/>
    <x v="0"/>
    <n v="30"/>
  </r>
  <r>
    <n v="32"/>
    <x v="1"/>
    <n v="30"/>
  </r>
  <r>
    <n v="33"/>
    <x v="2"/>
    <n v="26"/>
  </r>
  <r>
    <n v="29"/>
    <x v="3"/>
    <n v="29"/>
  </r>
  <r>
    <n v="36"/>
    <x v="4"/>
    <n v="24"/>
  </r>
  <r>
    <n v="30"/>
    <x v="5"/>
    <n v="28"/>
  </r>
  <r>
    <n v="25"/>
    <x v="6"/>
    <n v="28"/>
  </r>
  <r>
    <n v="28"/>
    <x v="7"/>
    <n v="29"/>
  </r>
  <r>
    <n v="24"/>
    <x v="7"/>
    <n v="25"/>
  </r>
  <r>
    <n v="24"/>
    <x v="1"/>
    <n v="29"/>
  </r>
  <r>
    <n v="31"/>
    <x v="7"/>
    <n v="28"/>
  </r>
  <r>
    <n v="33"/>
    <x v="1"/>
    <n v="29"/>
  </r>
  <r>
    <n v="34"/>
    <x v="4"/>
    <n v="31"/>
  </r>
  <r>
    <n v="28"/>
    <x v="3"/>
    <n v="29"/>
  </r>
  <r>
    <n v="30"/>
    <x v="6"/>
    <n v="30"/>
  </r>
  <r>
    <n v="35"/>
    <x v="8"/>
    <n v="30"/>
  </r>
  <r>
    <n v="30"/>
    <x v="9"/>
    <n v="32"/>
  </r>
  <r>
    <n v="31"/>
    <x v="10"/>
    <n v="32"/>
  </r>
  <r>
    <n v="31"/>
    <x v="2"/>
    <n v="33"/>
  </r>
  <r>
    <n v="28"/>
    <x v="11"/>
    <n v="30"/>
  </r>
  <r>
    <n v="27"/>
    <x v="12"/>
    <n v="26"/>
  </r>
  <r>
    <n v="23"/>
    <x v="9"/>
    <n v="32"/>
  </r>
  <r>
    <n v="23"/>
    <x v="10"/>
    <n v="29"/>
  </r>
  <r>
    <n v="23"/>
    <x v="11"/>
    <n v="29"/>
  </r>
  <r>
    <n v="23"/>
    <x v="5"/>
    <n v="28"/>
  </r>
  <r>
    <n v="22"/>
    <x v="0"/>
    <n v="25"/>
  </r>
  <r>
    <n v="27"/>
    <x v="0"/>
    <n v="25"/>
  </r>
  <r>
    <n v="20"/>
    <x v="11"/>
    <n v="26"/>
  </r>
  <r>
    <n v="23"/>
    <x v="6"/>
    <n v="30"/>
  </r>
  <r>
    <n v="24"/>
    <x v="11"/>
    <n v="28"/>
  </r>
  <r>
    <n v="27"/>
    <x v="4"/>
    <n v="36"/>
  </r>
  <r>
    <n v="25"/>
    <x v="12"/>
    <n v="25"/>
  </r>
  <r>
    <n v="26"/>
    <x v="6"/>
    <n v="28"/>
  </r>
  <r>
    <n v="22"/>
    <x v="1"/>
    <n v="28"/>
  </r>
  <r>
    <n v="23"/>
    <x v="1"/>
    <n v="32"/>
  </r>
  <r>
    <n v="31"/>
    <x v="4"/>
    <n v="26"/>
  </r>
  <r>
    <n v="30"/>
    <x v="7"/>
    <n v="26"/>
  </r>
  <r>
    <n v="23"/>
    <x v="6"/>
    <n v="29"/>
  </r>
  <r>
    <n v="29"/>
    <x v="6"/>
    <n v="32"/>
  </r>
  <r>
    <n v="33"/>
    <x v="6"/>
    <n v="30"/>
  </r>
  <r>
    <n v="27"/>
    <x v="6"/>
    <n v="27"/>
  </r>
  <r>
    <n v="25"/>
    <x v="4"/>
    <n v="32"/>
  </r>
  <r>
    <n v="25"/>
    <x v="0"/>
    <n v="30"/>
  </r>
  <r>
    <n v="20"/>
    <x v="0"/>
    <n v="32"/>
  </r>
  <r>
    <n v="32"/>
    <x v="7"/>
    <n v="26"/>
  </r>
  <r>
    <n v="32"/>
    <x v="11"/>
    <n v="30"/>
  </r>
  <r>
    <n v="20"/>
    <x v="6"/>
    <n v="32"/>
  </r>
  <r>
    <n v="32"/>
    <x v="11"/>
    <n v="26"/>
  </r>
  <r>
    <n v="20"/>
    <x v="4"/>
    <n v="31"/>
  </r>
  <r>
    <n v="32"/>
    <x v="0"/>
    <n v="29"/>
  </r>
  <r>
    <n v="27"/>
    <x v="13"/>
    <n v="27"/>
  </r>
  <r>
    <n v="33"/>
    <x v="2"/>
    <n v="29"/>
  </r>
  <r>
    <n v="23"/>
    <x v="4"/>
    <n v="27"/>
  </r>
  <r>
    <n v="29"/>
    <x v="8"/>
    <n v="24"/>
  </r>
  <r>
    <n v="25"/>
    <x v="0"/>
    <n v="25"/>
  </r>
  <r>
    <n v="26"/>
    <x v="7"/>
    <n v="28"/>
  </r>
  <r>
    <n v="28"/>
    <x v="5"/>
    <n v="28"/>
  </r>
  <r>
    <n v="30"/>
    <x v="2"/>
    <n v="27"/>
  </r>
  <r>
    <n v="30"/>
    <x v="14"/>
    <n v="24"/>
  </r>
  <r>
    <n v="22"/>
    <x v="13"/>
    <n v="28"/>
  </r>
  <r>
    <n v="23"/>
    <x v="0"/>
    <n v="28"/>
  </r>
  <r>
    <n v="20"/>
    <x v="0"/>
    <n v="31"/>
  </r>
  <r>
    <n v="21"/>
    <x v="9"/>
    <n v="30"/>
  </r>
  <r>
    <n v="21"/>
    <x v="11"/>
    <n v="28"/>
  </r>
  <r>
    <n v="34"/>
    <x v="10"/>
    <n v="30"/>
  </r>
  <r>
    <n v="24"/>
    <x v="4"/>
    <n v="24"/>
  </r>
  <r>
    <n v="23"/>
    <x v="7"/>
    <n v="23"/>
  </r>
  <r>
    <n v="21"/>
    <x v="1"/>
    <n v="32"/>
  </r>
  <r>
    <n v="21"/>
    <x v="2"/>
    <n v="25"/>
  </r>
  <r>
    <n v="22"/>
    <x v="10"/>
    <n v="24"/>
  </r>
  <r>
    <n v="21"/>
    <x v="5"/>
    <n v="28"/>
  </r>
  <r>
    <n v="23"/>
    <x v="4"/>
    <n v="30"/>
  </r>
  <r>
    <n v="26"/>
    <x v="12"/>
    <n v="28"/>
  </r>
  <r>
    <n v="20"/>
    <x v="11"/>
    <n v="30"/>
  </r>
  <r>
    <n v="22"/>
    <x v="0"/>
    <n v="30"/>
  </r>
  <r>
    <n v="23"/>
    <x v="13"/>
    <n v="28"/>
  </r>
  <r>
    <n v="26"/>
    <x v="13"/>
    <n v="25"/>
  </r>
  <r>
    <n v="26"/>
    <x v="13"/>
    <n v="24"/>
  </r>
  <r>
    <n v="24"/>
    <x v="6"/>
    <n v="31"/>
  </r>
  <r>
    <n v="26"/>
    <x v="11"/>
    <n v="27"/>
  </r>
  <r>
    <n v="33"/>
    <x v="0"/>
    <n v="29"/>
  </r>
  <r>
    <n v="24"/>
    <x v="7"/>
    <n v="30"/>
  </r>
  <r>
    <n v="27"/>
    <x v="12"/>
    <n v="24"/>
  </r>
  <r>
    <n v="23"/>
    <x v="7"/>
    <n v="25"/>
  </r>
  <r>
    <n v="20"/>
    <x v="8"/>
    <n v="23"/>
  </r>
  <r>
    <n v="32"/>
    <x v="5"/>
    <n v="26"/>
  </r>
  <r>
    <n v="28"/>
    <x v="5"/>
    <n v="32"/>
  </r>
  <r>
    <n v="28"/>
    <x v="7"/>
    <n v="32"/>
  </r>
  <r>
    <n v="27"/>
    <x v="4"/>
    <n v="30"/>
  </r>
  <r>
    <n v="26"/>
    <x v="7"/>
    <n v="27"/>
  </r>
  <r>
    <n v="30"/>
    <x v="7"/>
    <n v="24"/>
  </r>
  <r>
    <n v="33"/>
    <x v="5"/>
    <m/>
  </r>
  <r>
    <n v="23"/>
    <x v="9"/>
    <m/>
  </r>
  <r>
    <n v="22"/>
    <x v="2"/>
    <m/>
  </r>
  <r>
    <n v="23"/>
    <x v="6"/>
    <m/>
  </r>
  <r>
    <n v="21"/>
    <x v="5"/>
    <m/>
  </r>
  <r>
    <n v="23"/>
    <x v="6"/>
    <m/>
  </r>
  <r>
    <n v="21"/>
    <x v="2"/>
    <m/>
  </r>
  <r>
    <m/>
    <x v="7"/>
    <m/>
  </r>
  <r>
    <m/>
    <x v="12"/>
    <m/>
  </r>
  <r>
    <m/>
    <x v="7"/>
    <m/>
  </r>
  <r>
    <m/>
    <x v="7"/>
    <m/>
  </r>
  <r>
    <m/>
    <x v="1"/>
    <m/>
  </r>
  <r>
    <m/>
    <x v="7"/>
    <m/>
  </r>
  <r>
    <m/>
    <x v="11"/>
    <m/>
  </r>
  <r>
    <m/>
    <x v="4"/>
    <m/>
  </r>
  <r>
    <m/>
    <x v="2"/>
    <m/>
  </r>
  <r>
    <m/>
    <x v="6"/>
    <m/>
  </r>
  <r>
    <m/>
    <x v="4"/>
    <m/>
  </r>
  <r>
    <m/>
    <x v="6"/>
    <m/>
  </r>
  <r>
    <m/>
    <x v="9"/>
    <m/>
  </r>
  <r>
    <m/>
    <x v="4"/>
    <m/>
  </r>
  <r>
    <m/>
    <x v="1"/>
    <m/>
  </r>
  <r>
    <m/>
    <x v="4"/>
    <m/>
  </r>
  <r>
    <m/>
    <x v="0"/>
    <m/>
  </r>
  <r>
    <m/>
    <x v="6"/>
    <m/>
  </r>
  <r>
    <m/>
    <x v="3"/>
    <m/>
  </r>
  <r>
    <m/>
    <x v="3"/>
    <m/>
  </r>
  <r>
    <m/>
    <x v="13"/>
    <m/>
  </r>
  <r>
    <m/>
    <x v="5"/>
    <m/>
  </r>
  <r>
    <m/>
    <x v="5"/>
    <m/>
  </r>
  <r>
    <m/>
    <x v="4"/>
    <m/>
  </r>
  <r>
    <m/>
    <x v="10"/>
    <m/>
  </r>
  <r>
    <m/>
    <x v="0"/>
    <m/>
  </r>
  <r>
    <m/>
    <x v="4"/>
    <m/>
  </r>
  <r>
    <m/>
    <x v="4"/>
    <m/>
  </r>
  <r>
    <m/>
    <x v="1"/>
    <m/>
  </r>
  <r>
    <m/>
    <x v="2"/>
    <m/>
  </r>
  <r>
    <m/>
    <x v="6"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5">
  <r>
    <x v="0"/>
    <n v="18"/>
    <n v="20"/>
  </r>
  <r>
    <x v="1"/>
    <n v="20"/>
    <n v="20"/>
  </r>
  <r>
    <x v="1"/>
    <n v="20"/>
    <n v="22"/>
  </r>
  <r>
    <x v="1"/>
    <n v="20"/>
    <n v="23"/>
  </r>
  <r>
    <x v="1"/>
    <n v="20"/>
    <n v="23"/>
  </r>
  <r>
    <x v="2"/>
    <n v="20"/>
    <n v="23"/>
  </r>
  <r>
    <x v="2"/>
    <n v="20"/>
    <n v="24"/>
  </r>
  <r>
    <x v="2"/>
    <n v="21"/>
    <n v="24"/>
  </r>
  <r>
    <x v="2"/>
    <n v="21"/>
    <n v="24"/>
  </r>
  <r>
    <x v="2"/>
    <n v="21"/>
    <n v="24"/>
  </r>
  <r>
    <x v="3"/>
    <n v="22"/>
    <n v="25"/>
  </r>
  <r>
    <x v="3"/>
    <n v="22"/>
    <n v="25"/>
  </r>
  <r>
    <x v="3"/>
    <n v="22"/>
    <n v="26"/>
  </r>
  <r>
    <x v="3"/>
    <n v="22"/>
    <n v="26"/>
  </r>
  <r>
    <x v="3"/>
    <n v="22"/>
    <n v="26"/>
  </r>
  <r>
    <x v="3"/>
    <n v="22"/>
    <n v="26"/>
  </r>
  <r>
    <x v="3"/>
    <n v="22"/>
    <n v="26"/>
  </r>
  <r>
    <x v="4"/>
    <n v="22"/>
    <n v="27"/>
  </r>
  <r>
    <x v="4"/>
    <n v="22"/>
    <n v="27"/>
  </r>
  <r>
    <x v="4"/>
    <n v="22"/>
    <n v="27"/>
  </r>
  <r>
    <x v="4"/>
    <n v="22"/>
    <n v="27"/>
  </r>
  <r>
    <x v="4"/>
    <n v="23"/>
    <n v="27"/>
  </r>
  <r>
    <x v="4"/>
    <n v="23"/>
    <n v="27"/>
  </r>
  <r>
    <x v="5"/>
    <n v="23"/>
    <n v="28"/>
  </r>
  <r>
    <x v="5"/>
    <n v="23"/>
    <n v="28"/>
  </r>
  <r>
    <x v="5"/>
    <n v="23"/>
    <n v="28"/>
  </r>
  <r>
    <x v="5"/>
    <n v="23"/>
    <n v="28"/>
  </r>
  <r>
    <x v="5"/>
    <n v="23"/>
    <n v="28"/>
  </r>
  <r>
    <x v="5"/>
    <n v="23"/>
    <n v="28"/>
  </r>
  <r>
    <x v="5"/>
    <n v="23"/>
    <n v="28"/>
  </r>
  <r>
    <x v="5"/>
    <n v="23"/>
    <n v="28"/>
  </r>
  <r>
    <x v="5"/>
    <n v="23"/>
    <n v="29"/>
  </r>
  <r>
    <x v="5"/>
    <n v="23"/>
    <n v="29"/>
  </r>
  <r>
    <x v="6"/>
    <n v="23"/>
    <n v="29"/>
  </r>
  <r>
    <x v="6"/>
    <n v="23"/>
    <n v="29"/>
  </r>
  <r>
    <x v="6"/>
    <n v="23"/>
    <n v="29"/>
  </r>
  <r>
    <x v="6"/>
    <n v="23"/>
    <n v="29"/>
  </r>
  <r>
    <x v="6"/>
    <n v="24"/>
    <n v="29"/>
  </r>
  <r>
    <x v="6"/>
    <n v="24"/>
    <n v="29"/>
  </r>
  <r>
    <x v="7"/>
    <n v="24"/>
    <n v="30"/>
  </r>
  <r>
    <x v="7"/>
    <n v="24"/>
    <n v="30"/>
  </r>
  <r>
    <x v="7"/>
    <n v="24"/>
    <n v="30"/>
  </r>
  <r>
    <x v="8"/>
    <n v="24"/>
    <n v="30"/>
  </r>
  <r>
    <x v="8"/>
    <n v="24"/>
    <n v="30"/>
  </r>
  <r>
    <x v="9"/>
    <n v="24"/>
    <n v="30"/>
  </r>
  <r>
    <x v="9"/>
    <n v="24"/>
    <n v="30"/>
  </r>
  <r>
    <x v="10"/>
    <n v="24"/>
    <n v="31"/>
  </r>
  <r>
    <x v="10"/>
    <n v="24"/>
    <n v="31"/>
  </r>
  <r>
    <x v="10"/>
    <n v="24"/>
    <n v="31"/>
  </r>
  <r>
    <x v="11"/>
    <n v="24"/>
    <n v="31"/>
  </r>
  <r>
    <x v="12"/>
    <n v="24"/>
    <n v="31"/>
  </r>
  <r>
    <x v="12"/>
    <n v="25"/>
    <n v="31"/>
  </r>
  <r>
    <x v="12"/>
    <n v="25"/>
    <n v="31"/>
  </r>
  <r>
    <x v="12"/>
    <n v="25"/>
    <n v="31"/>
  </r>
  <r>
    <x v="13"/>
    <n v="25"/>
    <n v="32"/>
  </r>
  <r>
    <x v="14"/>
    <n v="25"/>
    <n v="32"/>
  </r>
  <r>
    <x v="15"/>
    <n v="25"/>
    <n v="32"/>
  </r>
  <r>
    <x v="16"/>
    <n v="25"/>
    <n v="32"/>
  </r>
  <r>
    <x v="17"/>
    <n v="25"/>
    <n v="32"/>
  </r>
  <r>
    <x v="18"/>
    <n v="25"/>
    <n v="32"/>
  </r>
  <r>
    <x v="19"/>
    <n v="25"/>
    <n v="33"/>
  </r>
  <r>
    <x v="0"/>
    <n v="25"/>
    <n v="33"/>
  </r>
  <r>
    <x v="1"/>
    <n v="25"/>
    <n v="33"/>
  </r>
  <r>
    <x v="4"/>
    <n v="26"/>
    <n v="33"/>
  </r>
  <r>
    <x v="5"/>
    <n v="26"/>
    <n v="33"/>
  </r>
  <r>
    <x v="8"/>
    <n v="26"/>
    <n v="33"/>
  </r>
  <r>
    <x v="8"/>
    <n v="26"/>
    <n v="34"/>
  </r>
  <r>
    <x v="11"/>
    <n v="26"/>
    <n v="34"/>
  </r>
  <r>
    <x v="20"/>
    <n v="26"/>
    <n v="35"/>
  </r>
  <r>
    <x v="13"/>
    <n v="26"/>
    <n v="35"/>
  </r>
  <r>
    <x v="21"/>
    <n v="26"/>
    <n v="41"/>
  </r>
  <r>
    <x v="22"/>
    <n v="26"/>
    <n v="22"/>
  </r>
  <r>
    <x v="22"/>
    <n v="27"/>
    <n v="23"/>
  </r>
  <r>
    <x v="23"/>
    <n v="27"/>
    <n v="24"/>
  </r>
  <r>
    <x v="11"/>
    <n v="27"/>
    <n v="26"/>
  </r>
  <r>
    <x v="4"/>
    <n v="27"/>
    <n v="27"/>
  </r>
  <r>
    <x v="7"/>
    <n v="27"/>
    <n v="27"/>
  </r>
  <r>
    <x v="9"/>
    <n v="27"/>
    <n v="27"/>
  </r>
  <r>
    <x v="11"/>
    <n v="27"/>
    <n v="27"/>
  </r>
  <r>
    <x v="9"/>
    <n v="27"/>
    <n v="28"/>
  </r>
  <r>
    <x v="5"/>
    <n v="27"/>
    <n v="28"/>
  </r>
  <r>
    <x v="7"/>
    <n v="27"/>
    <n v="29"/>
  </r>
  <r>
    <x v="2"/>
    <n v="27"/>
    <n v="29"/>
  </r>
  <r>
    <x v="9"/>
    <n v="28"/>
    <n v="29"/>
  </r>
  <r>
    <x v="0"/>
    <n v="28"/>
    <n v="30"/>
  </r>
  <r>
    <x v="6"/>
    <n v="29"/>
    <n v="30"/>
  </r>
  <r>
    <x v="12"/>
    <n v="29"/>
    <n v="30"/>
  </r>
  <r>
    <x v="4"/>
    <n v="29"/>
    <n v="31"/>
  </r>
  <r>
    <x v="15"/>
    <n v="29"/>
    <n v="31"/>
  </r>
  <r>
    <x v="7"/>
    <n v="29"/>
    <n v="32"/>
  </r>
  <r>
    <x v="8"/>
    <n v="29"/>
    <n v="36"/>
  </r>
  <r>
    <x v="8"/>
    <n v="29"/>
    <n v="33"/>
  </r>
  <r>
    <x v="7"/>
    <n v="29"/>
    <n v="20"/>
  </r>
  <r>
    <x v="4"/>
    <n v="29"/>
    <n v="31"/>
  </r>
  <r>
    <x v="21"/>
    <n v="29"/>
    <n v="28"/>
  </r>
  <r>
    <x v="23"/>
    <n v="29"/>
    <n v="28"/>
  </r>
  <r>
    <x v="23"/>
    <n v="29"/>
    <n v="25"/>
  </r>
  <r>
    <x v="8"/>
    <n v="29"/>
    <n v="30"/>
  </r>
  <r>
    <x v="24"/>
    <n v="29"/>
    <n v="28"/>
  </r>
  <r>
    <x v="2"/>
    <n v="29"/>
    <n v="29"/>
  </r>
  <r>
    <x v="18"/>
    <n v="29"/>
    <n v="27"/>
  </r>
  <r>
    <x v="24"/>
    <n v="30"/>
    <n v="26"/>
  </r>
  <r>
    <x v="6"/>
    <n v="30"/>
    <n v="30"/>
  </r>
  <r>
    <x v="6"/>
    <n v="30"/>
    <n v="30"/>
  </r>
  <r>
    <x v="6"/>
    <n v="30"/>
    <n v="32"/>
  </r>
  <r>
    <x v="7"/>
    <n v="30"/>
    <n v="24"/>
  </r>
  <r>
    <x v="5"/>
    <n v="30"/>
    <n v="28"/>
  </r>
  <r>
    <x v="6"/>
    <n v="30"/>
    <n v="20"/>
  </r>
  <r>
    <x v="6"/>
    <n v="30"/>
    <n v="30"/>
  </r>
  <r>
    <x v="9"/>
    <n v="30"/>
    <n v="29"/>
  </r>
  <r>
    <x v="9"/>
    <n v="30"/>
    <n v="30"/>
  </r>
  <r>
    <x v="3"/>
    <n v="30"/>
    <n v="30"/>
  </r>
  <r>
    <x v="12"/>
    <n v="30"/>
    <n v="30"/>
  </r>
  <r>
    <x v="3"/>
    <n v="31"/>
    <n v="29"/>
  </r>
  <r>
    <x v="1"/>
    <n v="31"/>
    <n v="30"/>
  </r>
  <r>
    <x v="7"/>
    <n v="31"/>
    <n v="28"/>
  </r>
  <r>
    <x v="7"/>
    <n v="31"/>
    <n v="29"/>
  </r>
  <r>
    <x v="9"/>
    <n v="31"/>
    <n v="25"/>
  </r>
  <r>
    <x v="1"/>
    <n v="32"/>
    <n v="31"/>
  </r>
  <r>
    <x v="11"/>
    <n v="32"/>
    <n v="29"/>
  </r>
  <r>
    <x v="4"/>
    <n v="32"/>
    <n v="29"/>
  </r>
  <r>
    <x v="15"/>
    <n v="32"/>
    <n v="31"/>
  </r>
  <r>
    <x v="6"/>
    <n v="33"/>
    <n v="28"/>
  </r>
  <r>
    <x v="20"/>
    <n v="33"/>
    <n v="29"/>
  </r>
  <r>
    <x v="15"/>
    <n v="34"/>
    <n v="31"/>
  </r>
  <r>
    <x v="3"/>
    <n v="34"/>
    <n v="26"/>
  </r>
  <r>
    <x v="13"/>
    <n v="34"/>
    <n v="27"/>
  </r>
  <r>
    <x v="2"/>
    <n v="35"/>
    <n v="28"/>
  </r>
  <r>
    <x v="4"/>
    <n v="38"/>
    <n v="26"/>
  </r>
  <r>
    <x v="11"/>
    <n v="18"/>
    <n v="27"/>
  </r>
  <r>
    <x v="10"/>
    <n v="18"/>
    <n v="28"/>
  </r>
  <r>
    <x v="8"/>
    <n v="18"/>
    <n v="27"/>
  </r>
  <r>
    <x v="13"/>
    <n v="20"/>
    <n v="25"/>
  </r>
  <r>
    <x v="9"/>
    <n v="20"/>
    <n v="31"/>
  </r>
  <r>
    <x v="4"/>
    <n v="20"/>
    <n v="33"/>
  </r>
  <r>
    <x v="6"/>
    <n v="20"/>
    <n v="30"/>
  </r>
  <r>
    <x v="22"/>
    <n v="21"/>
    <n v="31"/>
  </r>
  <r>
    <x v="15"/>
    <n v="22"/>
    <n v="31"/>
  </r>
  <r>
    <x v="7"/>
    <n v="22"/>
    <n v="25"/>
  </r>
  <r>
    <x v="11"/>
    <n v="22"/>
    <n v="29"/>
  </r>
  <r>
    <x v="20"/>
    <n v="22"/>
    <n v="30"/>
  </r>
  <r>
    <x v="17"/>
    <n v="23"/>
    <n v="34"/>
  </r>
  <r>
    <x v="4"/>
    <n v="23"/>
    <n v="30"/>
  </r>
  <r>
    <x v="8"/>
    <n v="24"/>
    <n v="29"/>
  </r>
  <r>
    <x v="9"/>
    <n v="24"/>
    <n v="32"/>
  </r>
  <r>
    <x v="5"/>
    <n v="24"/>
    <n v="31"/>
  </r>
  <r>
    <x v="10"/>
    <n v="25"/>
    <n v="28"/>
  </r>
  <r>
    <x v="6"/>
    <n v="26"/>
    <n v="30"/>
  </r>
  <r>
    <x v="21"/>
    <n v="26"/>
    <n v="27"/>
  </r>
  <r>
    <x v="8"/>
    <n v="27"/>
    <n v="26"/>
  </r>
  <r>
    <x v="20"/>
    <n v="31"/>
    <n v="27"/>
  </r>
  <r>
    <x v="5"/>
    <n v="31"/>
    <n v="23"/>
  </r>
  <r>
    <x v="13"/>
    <n v="32"/>
    <n v="30"/>
  </r>
  <r>
    <x v="10"/>
    <n v="33"/>
    <n v="33"/>
  </r>
  <r>
    <x v="9"/>
    <n v="15"/>
    <n v="28"/>
  </r>
  <r>
    <x v="3"/>
    <n v="20"/>
    <n v="31"/>
  </r>
  <r>
    <x v="7"/>
    <n v="28"/>
    <n v="27"/>
  </r>
  <r>
    <x v="20"/>
    <n v="27"/>
    <n v="30"/>
  </r>
  <r>
    <x v="10"/>
    <n v="21"/>
    <n v="27"/>
  </r>
  <r>
    <x v="20"/>
    <n v="23"/>
    <n v="33"/>
  </r>
  <r>
    <x v="6"/>
    <n v="23"/>
    <n v="32"/>
  </r>
  <r>
    <x v="7"/>
    <n v="21"/>
    <n v="33"/>
  </r>
  <r>
    <x v="0"/>
    <n v="20"/>
    <n v="30"/>
  </r>
  <r>
    <x v="7"/>
    <n v="21"/>
    <n v="30"/>
  </r>
  <r>
    <x v="8"/>
    <n v="20"/>
    <n v="29"/>
  </r>
  <r>
    <x v="12"/>
    <n v="26"/>
    <n v="29"/>
  </r>
  <r>
    <x v="10"/>
    <n v="28"/>
    <n v="32"/>
  </r>
  <r>
    <x v="2"/>
    <n v="27"/>
    <n v="31"/>
  </r>
  <r>
    <x v="3"/>
    <n v="23"/>
    <n v="28"/>
  </r>
  <r>
    <x v="1"/>
    <n v="21"/>
    <n v="30"/>
  </r>
  <r>
    <x v="3"/>
    <n v="22"/>
    <n v="28"/>
  </r>
  <r>
    <x v="4"/>
    <n v="21"/>
    <n v="31"/>
  </r>
  <r>
    <x v="22"/>
    <n v="29"/>
    <n v="33"/>
  </r>
  <r>
    <x v="12"/>
    <n v="27"/>
    <n v="32"/>
  </r>
  <r>
    <x v="12"/>
    <n v="21"/>
    <n v="29"/>
  </r>
  <r>
    <x v="5"/>
    <n v="23"/>
    <n v="28"/>
  </r>
  <r>
    <x v="22"/>
    <n v="22"/>
    <n v="31"/>
  </r>
  <r>
    <x v="23"/>
    <n v="26"/>
    <n v="36"/>
  </r>
  <r>
    <x v="9"/>
    <n v="21"/>
    <n v="37"/>
  </r>
  <r>
    <x v="14"/>
    <n v="22"/>
    <n v="29"/>
  </r>
  <r>
    <x v="4"/>
    <n v="24"/>
    <n v="33"/>
  </r>
  <r>
    <x v="7"/>
    <n v="22"/>
    <n v="30"/>
  </r>
  <r>
    <x v="21"/>
    <n v="21"/>
    <n v="25"/>
  </r>
  <r>
    <x v="8"/>
    <n v="20"/>
    <n v="32"/>
  </r>
  <r>
    <x v="14"/>
    <n v="27"/>
    <n v="30"/>
  </r>
  <r>
    <x v="6"/>
    <n v="21"/>
    <n v="30"/>
  </r>
  <r>
    <x v="7"/>
    <n v="25"/>
    <n v="31"/>
  </r>
  <r>
    <x v="25"/>
    <n v="24"/>
    <n v="27"/>
  </r>
  <r>
    <x v="25"/>
    <n v="24"/>
    <n v="26"/>
  </r>
  <r>
    <x v="25"/>
    <n v="29"/>
    <n v="27"/>
  </r>
  <r>
    <x v="25"/>
    <n v="23"/>
    <n v="32"/>
  </r>
  <r>
    <x v="25"/>
    <n v="29"/>
    <n v="31"/>
  </r>
  <r>
    <x v="25"/>
    <n v="29"/>
    <n v="28"/>
  </r>
  <r>
    <x v="25"/>
    <n v="26"/>
    <n v="23"/>
  </r>
  <r>
    <x v="25"/>
    <n v="23"/>
    <n v="33"/>
  </r>
  <r>
    <x v="25"/>
    <n v="22"/>
    <n v="24"/>
  </r>
  <r>
    <x v="25"/>
    <n v="24"/>
    <n v="26"/>
  </r>
  <r>
    <x v="25"/>
    <n v="26"/>
    <n v="27"/>
  </r>
  <r>
    <x v="25"/>
    <n v="24"/>
    <n v="24"/>
  </r>
  <r>
    <x v="25"/>
    <n v="23"/>
    <m/>
  </r>
  <r>
    <x v="25"/>
    <n v="28"/>
    <m/>
  </r>
  <r>
    <x v="25"/>
    <n v="25"/>
    <m/>
  </r>
  <r>
    <x v="25"/>
    <n v="26"/>
    <m/>
  </r>
  <r>
    <x v="25"/>
    <n v="29"/>
    <m/>
  </r>
  <r>
    <x v="25"/>
    <n v="23"/>
    <m/>
  </r>
  <r>
    <x v="25"/>
    <n v="22"/>
    <m/>
  </r>
  <r>
    <x v="25"/>
    <n v="22"/>
    <m/>
  </r>
  <r>
    <x v="25"/>
    <n v="25"/>
    <m/>
  </r>
  <r>
    <x v="25"/>
    <n v="25"/>
    <m/>
  </r>
  <r>
    <x v="25"/>
    <n v="34"/>
    <m/>
  </r>
  <r>
    <x v="25"/>
    <n v="23"/>
    <m/>
  </r>
  <r>
    <x v="25"/>
    <n v="31"/>
    <m/>
  </r>
  <r>
    <x v="25"/>
    <n v="29"/>
    <m/>
  </r>
  <r>
    <x v="25"/>
    <n v="23"/>
    <m/>
  </r>
  <r>
    <x v="25"/>
    <n v="26"/>
    <m/>
  </r>
  <r>
    <x v="25"/>
    <n v="22"/>
    <m/>
  </r>
  <r>
    <x v="25"/>
    <n v="25"/>
    <m/>
  </r>
  <r>
    <x v="25"/>
    <n v="28"/>
    <m/>
  </r>
  <r>
    <x v="25"/>
    <n v="26"/>
    <m/>
  </r>
  <r>
    <x v="25"/>
    <n v="23"/>
    <m/>
  </r>
  <r>
    <x v="25"/>
    <n v="26"/>
    <m/>
  </r>
  <r>
    <x v="25"/>
    <n v="24"/>
    <m/>
  </r>
  <r>
    <x v="25"/>
    <n v="30"/>
    <m/>
  </r>
  <r>
    <x v="25"/>
    <n v="28"/>
    <m/>
  </r>
  <r>
    <x v="25"/>
    <n v="24"/>
    <m/>
  </r>
  <r>
    <x v="25"/>
    <n v="21"/>
    <m/>
  </r>
  <r>
    <x v="25"/>
    <n v="29"/>
    <m/>
  </r>
  <r>
    <x v="25"/>
    <n v="32"/>
    <m/>
  </r>
  <r>
    <x v="25"/>
    <n v="30"/>
    <m/>
  </r>
  <r>
    <x v="25"/>
    <n v="31"/>
    <m/>
  </r>
  <r>
    <x v="25"/>
    <n v="24"/>
    <m/>
  </r>
  <r>
    <x v="25"/>
    <n v="30"/>
    <m/>
  </r>
  <r>
    <x v="25"/>
    <n v="22"/>
    <m/>
  </r>
  <r>
    <x v="25"/>
    <n v="21"/>
    <m/>
  </r>
  <r>
    <x v="25"/>
    <n v="23"/>
    <m/>
  </r>
  <r>
    <x v="25"/>
    <n v="25"/>
    <m/>
  </r>
  <r>
    <x v="25"/>
    <n v="34"/>
    <m/>
  </r>
  <r>
    <x v="25"/>
    <n v="26"/>
    <m/>
  </r>
  <r>
    <x v="25"/>
    <n v="24"/>
    <m/>
  </r>
  <r>
    <x v="25"/>
    <n v="29"/>
    <m/>
  </r>
  <r>
    <x v="25"/>
    <n v="32"/>
    <m/>
  </r>
  <r>
    <x v="25"/>
    <n v="24"/>
    <m/>
  </r>
  <r>
    <x v="25"/>
    <n v="23"/>
    <m/>
  </r>
  <r>
    <x v="25"/>
    <n v="32"/>
    <m/>
  </r>
  <r>
    <x v="25"/>
    <n v="23"/>
    <m/>
  </r>
  <r>
    <x v="25"/>
    <n v="24"/>
    <m/>
  </r>
  <r>
    <x v="25"/>
    <n v="20"/>
    <m/>
  </r>
  <r>
    <x v="25"/>
    <n v="19"/>
    <m/>
  </r>
  <r>
    <x v="25"/>
    <n v="22"/>
    <m/>
  </r>
  <r>
    <x v="25"/>
    <n v="22"/>
    <m/>
  </r>
  <r>
    <x v="25"/>
    <n v="23"/>
    <m/>
  </r>
  <r>
    <x v="25"/>
    <n v="24"/>
    <m/>
  </r>
  <r>
    <x v="25"/>
    <n v="27"/>
    <m/>
  </r>
  <r>
    <x v="25"/>
    <n v="19"/>
    <m/>
  </r>
  <r>
    <x v="25"/>
    <n v="29"/>
    <m/>
  </r>
  <r>
    <x v="25"/>
    <n v="25"/>
    <m/>
  </r>
  <r>
    <x v="25"/>
    <n v="24"/>
    <m/>
  </r>
  <r>
    <x v="25"/>
    <n v="22"/>
    <m/>
  </r>
  <r>
    <x v="25"/>
    <n v="26"/>
    <m/>
  </r>
  <r>
    <x v="25"/>
    <n v="23"/>
    <m/>
  </r>
  <r>
    <x v="25"/>
    <n v="32"/>
    <m/>
  </r>
  <r>
    <x v="25"/>
    <n v="35"/>
    <m/>
  </r>
  <r>
    <x v="25"/>
    <n v="24"/>
    <m/>
  </r>
  <r>
    <x v="25"/>
    <n v="27"/>
    <m/>
  </r>
  <r>
    <x v="25"/>
    <n v="25"/>
    <m/>
  </r>
  <r>
    <x v="25"/>
    <n v="34"/>
    <m/>
  </r>
  <r>
    <x v="25"/>
    <n v="25"/>
    <m/>
  </r>
  <r>
    <x v="25"/>
    <n v="31"/>
    <m/>
  </r>
  <r>
    <x v="25"/>
    <n v="21"/>
    <m/>
  </r>
  <r>
    <x v="25"/>
    <n v="26"/>
    <m/>
  </r>
  <r>
    <x v="25"/>
    <n v="29"/>
    <m/>
  </r>
  <r>
    <x v="25"/>
    <n v="25"/>
    <m/>
  </r>
  <r>
    <x v="25"/>
    <n v="25"/>
    <m/>
  </r>
  <r>
    <x v="25"/>
    <n v="30"/>
    <m/>
  </r>
  <r>
    <x v="25"/>
    <n v="22"/>
    <m/>
  </r>
  <r>
    <x v="25"/>
    <n v="25"/>
    <m/>
  </r>
  <r>
    <x v="25"/>
    <n v="25"/>
    <m/>
  </r>
  <r>
    <x v="25"/>
    <n v="23"/>
    <m/>
  </r>
  <r>
    <x v="25"/>
    <n v="30"/>
    <m/>
  </r>
  <r>
    <x v="25"/>
    <n v="26"/>
    <m/>
  </r>
  <r>
    <x v="25"/>
    <n v="25"/>
    <m/>
  </r>
  <r>
    <x v="25"/>
    <n v="22"/>
    <m/>
  </r>
  <r>
    <x v="25"/>
    <n v="26"/>
    <m/>
  </r>
  <r>
    <x v="25"/>
    <n v="23"/>
    <m/>
  </r>
  <r>
    <x v="25"/>
    <n v="30"/>
    <m/>
  </r>
  <r>
    <x v="25"/>
    <n v="30"/>
    <m/>
  </r>
  <r>
    <x v="25"/>
    <n v="26"/>
    <m/>
  </r>
  <r>
    <x v="25"/>
    <n v="24"/>
    <m/>
  </r>
  <r>
    <x v="25"/>
    <n v="30"/>
    <m/>
  </r>
  <r>
    <x v="25"/>
    <n v="31"/>
    <m/>
  </r>
  <r>
    <x v="25"/>
    <n v="31"/>
    <m/>
  </r>
  <r>
    <x v="25"/>
    <n v="28"/>
    <m/>
  </r>
  <r>
    <x v="25"/>
    <n v="25"/>
    <m/>
  </r>
  <r>
    <x v="25"/>
    <n v="23"/>
    <m/>
  </r>
  <r>
    <x v="25"/>
    <n v="26"/>
    <m/>
  </r>
  <r>
    <x v="25"/>
    <n v="29"/>
    <m/>
  </r>
  <r>
    <x v="25"/>
    <n v="25"/>
    <m/>
  </r>
  <r>
    <x v="25"/>
    <n v="22"/>
    <m/>
  </r>
  <r>
    <x v="25"/>
    <n v="23"/>
    <m/>
  </r>
  <r>
    <x v="25"/>
    <n v="32"/>
    <m/>
  </r>
  <r>
    <x v="25"/>
    <n v="20"/>
    <m/>
  </r>
  <r>
    <x v="25"/>
    <n v="29"/>
    <m/>
  </r>
  <r>
    <x v="25"/>
    <n v="28"/>
    <m/>
  </r>
  <r>
    <x v="25"/>
    <n v="24"/>
    <m/>
  </r>
  <r>
    <x v="25"/>
    <n v="23"/>
    <m/>
  </r>
  <r>
    <x v="25"/>
    <n v="23"/>
    <m/>
  </r>
  <r>
    <x v="25"/>
    <n v="24"/>
    <m/>
  </r>
  <r>
    <x v="25"/>
    <n v="31"/>
    <m/>
  </r>
  <r>
    <x v="25"/>
    <n v="31"/>
    <m/>
  </r>
  <r>
    <x v="25"/>
    <n v="21"/>
    <m/>
  </r>
  <r>
    <x v="25"/>
    <n v="22"/>
    <m/>
  </r>
  <r>
    <x v="25"/>
    <n v="26"/>
    <m/>
  </r>
  <r>
    <x v="25"/>
    <n v="28"/>
    <m/>
  </r>
  <r>
    <x v="25"/>
    <n v="24"/>
    <m/>
  </r>
  <r>
    <x v="25"/>
    <n v="23"/>
    <m/>
  </r>
  <r>
    <x v="25"/>
    <n v="32"/>
    <m/>
  </r>
  <r>
    <x v="25"/>
    <n v="20"/>
    <m/>
  </r>
  <r>
    <x v="25"/>
    <n v="19"/>
    <m/>
  </r>
  <r>
    <x v="25"/>
    <n v="21"/>
    <m/>
  </r>
  <r>
    <x v="25"/>
    <n v="25"/>
    <m/>
  </r>
  <r>
    <x v="25"/>
    <n v="27"/>
    <m/>
  </r>
  <r>
    <x v="25"/>
    <n v="24"/>
    <m/>
  </r>
  <r>
    <x v="25"/>
    <n v="31"/>
    <m/>
  </r>
  <r>
    <x v="25"/>
    <n v="34"/>
    <m/>
  </r>
  <r>
    <x v="25"/>
    <n v="2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29" firstHeaderRow="0" firstDataRow="1" firstDataCol="1"/>
  <pivotFields count="2">
    <pivotField axis="axisRow" dataField="1" subtotalTop="0" showAll="0">
      <items count="26">
        <item x="20"/>
        <item x="21"/>
        <item x="22"/>
        <item x="0"/>
        <item x="3"/>
        <item x="13"/>
        <item x="18"/>
        <item x="14"/>
        <item x="1"/>
        <item x="7"/>
        <item x="8"/>
        <item x="2"/>
        <item x="9"/>
        <item x="4"/>
        <item x="19"/>
        <item x="15"/>
        <item x="23"/>
        <item x="10"/>
        <item x="11"/>
        <item x="12"/>
        <item x="5"/>
        <item x="6"/>
        <item x="16"/>
        <item x="17"/>
        <item x="24"/>
        <item t="default"/>
      </items>
    </pivotField>
    <pivotField dataField="1" subtotalTop="0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ravid" fld="1" subtotal="count" baseField="0" baseItem="0"/>
    <dataField name="Count of non-gravid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0000000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6:I33" firstHeaderRow="1" firstDataRow="1" firstDataCol="1"/>
  <pivotFields count="3">
    <pivotField axis="axisRow" dataField="1" subtotalTop="0" showAll="0">
      <items count="27">
        <item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20"/>
        <item x="13"/>
        <item x="24"/>
        <item x="14"/>
        <item x="21"/>
        <item x="15"/>
        <item x="16"/>
        <item x="22"/>
        <item x="17"/>
        <item x="23"/>
        <item x="18"/>
        <item x="25"/>
        <item t="default"/>
      </items>
    </pivotField>
    <pivotField subtotalTop="0" showAll="0"/>
    <pivotField subtotalTop="0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ma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000-00000000000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21" firstHeaderRow="1" firstDataRow="1" firstDataCol="1"/>
  <pivotFields count="3">
    <pivotField subtotalTop="0" showAll="0"/>
    <pivotField axis="axisRow" dataField="1" subtotalTop="0" showAll="0">
      <items count="19">
        <item m="1" x="16"/>
        <item x="3"/>
        <item x="13"/>
        <item x="1"/>
        <item x="7"/>
        <item x="6"/>
        <item x="4"/>
        <item x="0"/>
        <item x="12"/>
        <item x="5"/>
        <item x="11"/>
        <item x="10"/>
        <item x="2"/>
        <item x="9"/>
        <item x="14"/>
        <item x="8"/>
        <item m="1" x="17"/>
        <item m="1" x="15"/>
        <item t="default"/>
      </items>
    </pivotField>
    <pivotField subtotalTop="0" showAll="0"/>
  </pivotFields>
  <rowFields count="1">
    <field x="1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Female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200-000000000000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G17" firstHeaderRow="1" firstDataRow="1" firstDataCol="1"/>
  <pivotFields count="3">
    <pivotField subtotalTop="0" showAll="0"/>
    <pivotField subtotalTop="0" showAll="0"/>
    <pivotField axis="axisRow" dataField="1" subtotalTop="0" showAll="0">
      <items count="14">
        <item x="11"/>
        <item x="3"/>
        <item x="5"/>
        <item x="1"/>
        <item x="10"/>
        <item x="4"/>
        <item x="2"/>
        <item x="0"/>
        <item x="6"/>
        <item x="7"/>
        <item x="8"/>
        <item x="9"/>
        <item x="12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Gravid Fe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300-000000000000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5:G21" firstHeaderRow="1" firstDataRow="1" firstDataCol="1"/>
  <pivotFields count="3">
    <pivotField subtotalTop="0" showAll="0"/>
    <pivotField axis="axisRow" dataField="1" subtotalTop="0" showAll="0">
      <items count="16">
        <item x="10"/>
        <item x="4"/>
        <item x="0"/>
        <item x="3"/>
        <item x="2"/>
        <item x="5"/>
        <item x="1"/>
        <item x="13"/>
        <item x="6"/>
        <item x="11"/>
        <item x="7"/>
        <item x="8"/>
        <item x="9"/>
        <item x="12"/>
        <item x="14"/>
        <item t="default"/>
      </items>
    </pivotField>
    <pivotField subtotalTop="0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fema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24" firstHeaderRow="1" firstDataRow="1" firstDataCol="1"/>
  <pivotFields count="2">
    <pivotField axis="axisRow" dataField="1" subtotalTop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ubtotalTop="0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non-gravid" fld="0" subtotal="count" baseField="0" baseItem="0"/>
  </dataFields>
  <formats count="2">
    <format dxfId="1">
      <pivotArea collapsedLevelsAreSubtotals="1" fieldPosition="0">
        <references count="1">
          <reference field="0" count="9"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0">
      <pivotArea collapsedLevelsAreSubtotals="1" fieldPosition="0">
        <references count="1">
          <reference field="0" count="9"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23" firstHeaderRow="0" firstDataRow="1" firstDataCol="1"/>
  <pivotFields count="2">
    <pivotField axis="axisRow" dataField="1" subtotalTop="0" showAll="0">
      <items count="20">
        <item x="17"/>
        <item x="16"/>
        <item x="14"/>
        <item x="15"/>
        <item x="13"/>
        <item x="9"/>
        <item x="12"/>
        <item x="8"/>
        <item x="0"/>
        <item x="1"/>
        <item x="7"/>
        <item x="6"/>
        <item x="3"/>
        <item x="2"/>
        <item x="4"/>
        <item x="10"/>
        <item x="5"/>
        <item x="11"/>
        <item x="18"/>
        <item t="default"/>
      </items>
    </pivotField>
    <pivotField dataField="1" subtotalTop="0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ravid" fld="1" subtotal="count" baseField="0" baseItem="0"/>
    <dataField name="Count of non-gravid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C23" firstHeaderRow="0" firstDataRow="1" firstDataCol="1"/>
  <pivotFields count="2">
    <pivotField axis="axisRow" dataField="1" subtotalTop="0" showAll="0">
      <items count="20">
        <item x="7"/>
        <item x="15"/>
        <item x="10"/>
        <item x="12"/>
        <item x="11"/>
        <item x="9"/>
        <item x="0"/>
        <item x="5"/>
        <item x="2"/>
        <item x="1"/>
        <item x="4"/>
        <item x="6"/>
        <item x="8"/>
        <item x="14"/>
        <item x="3"/>
        <item x="16"/>
        <item x="17"/>
        <item x="13"/>
        <item x="18"/>
        <item t="default"/>
      </items>
    </pivotField>
    <pivotField dataField="1" subtotalTop="0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ravid" fld="1" subtotal="count" baseField="0" baseItem="0"/>
    <dataField name="Count of non-gravid" fld="0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61446-A859-41DE-B4C2-101CD2441292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30" firstHeaderRow="1" firstDataRow="2" firstDataCol="1"/>
  <pivotFields count="4">
    <pivotField showAll="0"/>
    <pivotField axis="axisRow" showAll="0" sortType="ascending">
      <items count="26">
        <item x="18"/>
        <item x="21"/>
        <item x="24"/>
        <item x="20"/>
        <item x="22"/>
        <item x="10"/>
        <item x="8"/>
        <item x="12"/>
        <item x="16"/>
        <item x="15"/>
        <item x="7"/>
        <item x="6"/>
        <item x="11"/>
        <item x="9"/>
        <item x="4"/>
        <item x="1"/>
        <item x="0"/>
        <item x="2"/>
        <item x="3"/>
        <item x="14"/>
        <item x="5"/>
        <item x="19"/>
        <item x="17"/>
        <item x="23"/>
        <item x="13"/>
        <item t="default"/>
      </items>
    </pivotField>
    <pivotField showAll="0"/>
    <pivotField axis="axisCol" dataField="1" showAll="0">
      <items count="5">
        <item x="0"/>
        <item x="3"/>
        <item x="1"/>
        <item x="2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ex" fld="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179C7-88E9-4E9B-8745-A7354A3E4B8D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7" firstHeaderRow="0" firstDataRow="1" firstDataCol="1"/>
  <pivotFields count="2">
    <pivotField axis="axisRow" dataField="1" showAll="0" countASubtotal="1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countA"/>
      </items>
    </pivotField>
    <pivotField dataField="1" showAll="0"/>
  </pivotFields>
  <rowFields count="1">
    <field x="0"/>
  </rowFields>
  <rowItems count="24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on.gravid" fld="0" subtotal="count" baseField="0" baseItem="0"/>
    <dataField name="Count of grav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CC28D-AB3B-495B-85F7-5BE0F1435DC2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5:E22" firstHeaderRow="1" firstDataRow="1" firstDataCol="1"/>
  <pivotFields count="3">
    <pivotField showAll="0"/>
    <pivotField showAll="0"/>
    <pivotField axis="axisRow"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grav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EC93A-BB1D-4EFD-9E44-3146471C1F22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C24" firstHeaderRow="0" firstDataRow="1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 of Non.gravid" fld="1" baseField="0" baseItem="0"/>
    <dataField name="Sum of Count of gravid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7" firstHeaderRow="0" firstDataRow="1" firstDataCol="1"/>
  <pivotFields count="3">
    <pivotField dataField="1" subtotalTop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ubtotalTop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dataField="1" subtotalTop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Female" fld="1" subtotal="count" baseField="2" baseItem="0"/>
    <dataField name="Count of Male" fld="0" subtotal="count" baseField="0" baseItem="0"/>
    <dataField name="Count of Grav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0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5"/>
  <sheetViews>
    <sheetView zoomScale="80" zoomScaleNormal="8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1.5703125" bestFit="1" customWidth="1"/>
    <col min="2" max="2" width="7.140625" bestFit="1" customWidth="1"/>
    <col min="3" max="3" width="10.5703125" bestFit="1" customWidth="1"/>
    <col min="5" max="5" width="12.42578125" bestFit="1" customWidth="1"/>
    <col min="6" max="6" width="11.5703125" bestFit="1" customWidth="1"/>
  </cols>
  <sheetData>
    <row r="1" spans="1:4" x14ac:dyDescent="0.25">
      <c r="A1" t="s">
        <v>180</v>
      </c>
      <c r="B1" t="s">
        <v>24</v>
      </c>
      <c r="C1" t="s">
        <v>181</v>
      </c>
      <c r="D1" t="s">
        <v>182</v>
      </c>
    </row>
    <row r="2" spans="1:4" x14ac:dyDescent="0.25">
      <c r="A2">
        <v>20</v>
      </c>
      <c r="B2">
        <v>24</v>
      </c>
    </row>
    <row r="3" spans="1:4" x14ac:dyDescent="0.25">
      <c r="A3">
        <v>25</v>
      </c>
      <c r="B3">
        <v>24</v>
      </c>
    </row>
    <row r="4" spans="1:4" x14ac:dyDescent="0.25">
      <c r="A4">
        <v>28</v>
      </c>
      <c r="B4">
        <v>24</v>
      </c>
    </row>
    <row r="5" spans="1:4" x14ac:dyDescent="0.25">
      <c r="A5">
        <v>21</v>
      </c>
      <c r="B5">
        <v>25</v>
      </c>
    </row>
    <row r="6" spans="1:4" x14ac:dyDescent="0.25">
      <c r="A6">
        <v>28</v>
      </c>
      <c r="B6">
        <v>25</v>
      </c>
    </row>
    <row r="7" spans="1:4" x14ac:dyDescent="0.25">
      <c r="A7">
        <v>30</v>
      </c>
      <c r="B7">
        <v>25</v>
      </c>
    </row>
    <row r="8" spans="1:4" x14ac:dyDescent="0.25">
      <c r="A8">
        <v>37</v>
      </c>
      <c r="B8">
        <v>25</v>
      </c>
    </row>
    <row r="9" spans="1:4" x14ac:dyDescent="0.25">
      <c r="A9">
        <v>38</v>
      </c>
      <c r="B9">
        <v>25</v>
      </c>
    </row>
    <row r="10" spans="1:4" x14ac:dyDescent="0.25">
      <c r="A10">
        <v>20</v>
      </c>
      <c r="B10">
        <v>26</v>
      </c>
    </row>
    <row r="11" spans="1:4" x14ac:dyDescent="0.25">
      <c r="A11">
        <v>26</v>
      </c>
      <c r="B11">
        <v>26</v>
      </c>
    </row>
    <row r="12" spans="1:4" x14ac:dyDescent="0.25">
      <c r="A12">
        <v>26</v>
      </c>
      <c r="B12">
        <v>26</v>
      </c>
    </row>
    <row r="13" spans="1:4" x14ac:dyDescent="0.25">
      <c r="A13">
        <v>27</v>
      </c>
      <c r="B13">
        <v>26</v>
      </c>
    </row>
    <row r="14" spans="1:4" x14ac:dyDescent="0.25">
      <c r="A14">
        <v>27</v>
      </c>
      <c r="B14">
        <v>26</v>
      </c>
    </row>
    <row r="15" spans="1:4" x14ac:dyDescent="0.25">
      <c r="A15">
        <v>27</v>
      </c>
      <c r="B15">
        <v>26</v>
      </c>
    </row>
    <row r="16" spans="1:4" x14ac:dyDescent="0.25">
      <c r="A16">
        <v>28</v>
      </c>
      <c r="B16">
        <v>26</v>
      </c>
    </row>
    <row r="17" spans="1:2" x14ac:dyDescent="0.25">
      <c r="A17">
        <v>28</v>
      </c>
      <c r="B17">
        <v>26</v>
      </c>
    </row>
    <row r="18" spans="1:2" x14ac:dyDescent="0.25">
      <c r="A18">
        <v>29</v>
      </c>
      <c r="B18">
        <v>26</v>
      </c>
    </row>
    <row r="19" spans="1:2" x14ac:dyDescent="0.25">
      <c r="A19">
        <v>29</v>
      </c>
      <c r="B19">
        <v>26</v>
      </c>
    </row>
    <row r="20" spans="1:2" x14ac:dyDescent="0.25">
      <c r="A20">
        <v>34</v>
      </c>
      <c r="B20">
        <v>26</v>
      </c>
    </row>
    <row r="21" spans="1:2" x14ac:dyDescent="0.25">
      <c r="A21">
        <v>35</v>
      </c>
      <c r="B21">
        <v>26</v>
      </c>
    </row>
    <row r="22" spans="1:2" x14ac:dyDescent="0.25">
      <c r="A22">
        <v>36</v>
      </c>
      <c r="B22">
        <v>26</v>
      </c>
    </row>
    <row r="23" spans="1:2" x14ac:dyDescent="0.25">
      <c r="A23">
        <v>21</v>
      </c>
      <c r="B23">
        <v>27</v>
      </c>
    </row>
    <row r="24" spans="1:2" x14ac:dyDescent="0.25">
      <c r="A24">
        <v>22</v>
      </c>
      <c r="B24">
        <v>27</v>
      </c>
    </row>
    <row r="25" spans="1:2" x14ac:dyDescent="0.25">
      <c r="A25">
        <v>24</v>
      </c>
      <c r="B25">
        <v>27</v>
      </c>
    </row>
    <row r="26" spans="1:2" x14ac:dyDescent="0.25">
      <c r="A26">
        <v>25</v>
      </c>
      <c r="B26">
        <v>27</v>
      </c>
    </row>
    <row r="27" spans="1:2" x14ac:dyDescent="0.25">
      <c r="A27">
        <v>26</v>
      </c>
      <c r="B27">
        <v>27</v>
      </c>
    </row>
    <row r="28" spans="1:2" x14ac:dyDescent="0.25">
      <c r="A28">
        <v>28</v>
      </c>
      <c r="B28">
        <v>27</v>
      </c>
    </row>
    <row r="29" spans="1:2" x14ac:dyDescent="0.25">
      <c r="A29">
        <v>28</v>
      </c>
      <c r="B29">
        <v>27</v>
      </c>
    </row>
    <row r="30" spans="1:2" x14ac:dyDescent="0.25">
      <c r="A30">
        <v>28</v>
      </c>
      <c r="B30">
        <v>27</v>
      </c>
    </row>
    <row r="31" spans="1:2" x14ac:dyDescent="0.25">
      <c r="A31">
        <v>28</v>
      </c>
      <c r="B31">
        <v>27</v>
      </c>
    </row>
    <row r="32" spans="1:2" x14ac:dyDescent="0.25">
      <c r="A32">
        <v>32</v>
      </c>
      <c r="B32">
        <v>27</v>
      </c>
    </row>
    <row r="33" spans="1:15" x14ac:dyDescent="0.25">
      <c r="A33">
        <v>40</v>
      </c>
      <c r="B33">
        <v>27</v>
      </c>
      <c r="O33" s="1"/>
    </row>
    <row r="34" spans="1:15" x14ac:dyDescent="0.25">
      <c r="A34">
        <v>41</v>
      </c>
      <c r="B34">
        <v>27</v>
      </c>
    </row>
    <row r="35" spans="1:15" x14ac:dyDescent="0.25">
      <c r="A35">
        <v>27</v>
      </c>
      <c r="B35">
        <v>28</v>
      </c>
    </row>
    <row r="36" spans="1:15" x14ac:dyDescent="0.25">
      <c r="A36">
        <v>28</v>
      </c>
      <c r="B36">
        <v>28</v>
      </c>
    </row>
    <row r="37" spans="1:15" x14ac:dyDescent="0.25">
      <c r="A37">
        <v>29</v>
      </c>
      <c r="B37">
        <v>28</v>
      </c>
    </row>
    <row r="38" spans="1:15" x14ac:dyDescent="0.25">
      <c r="A38">
        <v>32</v>
      </c>
      <c r="B38">
        <v>28</v>
      </c>
    </row>
    <row r="39" spans="1:15" x14ac:dyDescent="0.25">
      <c r="A39">
        <v>22</v>
      </c>
      <c r="B39">
        <v>29</v>
      </c>
    </row>
    <row r="40" spans="1:15" x14ac:dyDescent="0.25">
      <c r="A40">
        <v>23</v>
      </c>
      <c r="B40">
        <v>29</v>
      </c>
    </row>
    <row r="41" spans="1:15" x14ac:dyDescent="0.25">
      <c r="A41">
        <v>25</v>
      </c>
      <c r="B41">
        <v>29</v>
      </c>
    </row>
    <row r="42" spans="1:15" x14ac:dyDescent="0.25">
      <c r="A42">
        <v>27</v>
      </c>
      <c r="B42">
        <v>29</v>
      </c>
    </row>
    <row r="43" spans="1:15" x14ac:dyDescent="0.25">
      <c r="A43">
        <v>30</v>
      </c>
      <c r="B43">
        <v>29</v>
      </c>
    </row>
    <row r="44" spans="1:15" x14ac:dyDescent="0.25">
      <c r="A44">
        <v>30</v>
      </c>
      <c r="B44">
        <v>29</v>
      </c>
    </row>
    <row r="45" spans="1:15" x14ac:dyDescent="0.25">
      <c r="A45">
        <v>31</v>
      </c>
      <c r="B45">
        <v>29</v>
      </c>
    </row>
    <row r="46" spans="1:15" x14ac:dyDescent="0.25">
      <c r="A46">
        <v>31</v>
      </c>
      <c r="B46">
        <v>29</v>
      </c>
    </row>
    <row r="47" spans="1:15" x14ac:dyDescent="0.25">
      <c r="A47">
        <v>31</v>
      </c>
      <c r="B47">
        <v>29</v>
      </c>
    </row>
    <row r="48" spans="1:15" x14ac:dyDescent="0.25">
      <c r="A48">
        <v>21</v>
      </c>
      <c r="B48">
        <v>30</v>
      </c>
    </row>
    <row r="49" spans="1:4" x14ac:dyDescent="0.25">
      <c r="A49">
        <v>25</v>
      </c>
      <c r="B49">
        <v>30</v>
      </c>
    </row>
    <row r="50" spans="1:4" x14ac:dyDescent="0.25">
      <c r="A50">
        <v>26</v>
      </c>
      <c r="B50">
        <v>30</v>
      </c>
    </row>
    <row r="51" spans="1:4" x14ac:dyDescent="0.25">
      <c r="A51">
        <v>30</v>
      </c>
      <c r="B51">
        <v>30</v>
      </c>
    </row>
    <row r="52" spans="1:4" x14ac:dyDescent="0.25">
      <c r="A52">
        <v>31</v>
      </c>
      <c r="B52">
        <v>30</v>
      </c>
    </row>
    <row r="53" spans="1:4" x14ac:dyDescent="0.25">
      <c r="A53">
        <v>36</v>
      </c>
      <c r="B53">
        <v>30</v>
      </c>
    </row>
    <row r="54" spans="1:4" x14ac:dyDescent="0.25">
      <c r="A54">
        <v>25</v>
      </c>
      <c r="B54">
        <v>31</v>
      </c>
    </row>
    <row r="55" spans="1:4" x14ac:dyDescent="0.25">
      <c r="A55">
        <v>26</v>
      </c>
      <c r="B55">
        <v>31</v>
      </c>
    </row>
    <row r="56" spans="1:4" x14ac:dyDescent="0.25">
      <c r="A56">
        <v>27</v>
      </c>
      <c r="B56">
        <v>31</v>
      </c>
    </row>
    <row r="57" spans="1:4" x14ac:dyDescent="0.25">
      <c r="A57">
        <v>28</v>
      </c>
      <c r="B57">
        <v>31</v>
      </c>
    </row>
    <row r="58" spans="1:4" x14ac:dyDescent="0.25">
      <c r="A58">
        <v>31</v>
      </c>
      <c r="B58">
        <v>31</v>
      </c>
    </row>
    <row r="59" spans="1:4" x14ac:dyDescent="0.25">
      <c r="A59">
        <v>31</v>
      </c>
      <c r="B59">
        <v>32</v>
      </c>
      <c r="C59">
        <f>COUNT(A:A)</f>
        <v>194</v>
      </c>
      <c r="D59">
        <f>COUNT(B:B)</f>
        <v>58</v>
      </c>
    </row>
    <row r="60" spans="1:4" x14ac:dyDescent="0.25">
      <c r="A60">
        <v>17</v>
      </c>
    </row>
    <row r="61" spans="1:4" x14ac:dyDescent="0.25">
      <c r="A61">
        <v>18</v>
      </c>
    </row>
    <row r="62" spans="1:4" x14ac:dyDescent="0.25">
      <c r="A62">
        <v>19</v>
      </c>
    </row>
    <row r="63" spans="1:4" x14ac:dyDescent="0.25">
      <c r="A63">
        <v>20</v>
      </c>
    </row>
    <row r="64" spans="1:4" x14ac:dyDescent="0.25">
      <c r="A64">
        <v>21</v>
      </c>
    </row>
    <row r="65" spans="1:1" x14ac:dyDescent="0.25">
      <c r="A65">
        <v>21</v>
      </c>
    </row>
    <row r="66" spans="1:1" x14ac:dyDescent="0.25">
      <c r="A66">
        <v>21</v>
      </c>
    </row>
    <row r="67" spans="1:1" x14ac:dyDescent="0.25">
      <c r="A67">
        <v>22</v>
      </c>
    </row>
    <row r="68" spans="1:1" x14ac:dyDescent="0.25">
      <c r="A68">
        <v>23</v>
      </c>
    </row>
    <row r="69" spans="1:1" x14ac:dyDescent="0.25">
      <c r="A69">
        <v>23</v>
      </c>
    </row>
    <row r="70" spans="1:1" x14ac:dyDescent="0.25">
      <c r="A70">
        <v>23</v>
      </c>
    </row>
    <row r="71" spans="1:1" x14ac:dyDescent="0.25">
      <c r="A71">
        <v>23</v>
      </c>
    </row>
    <row r="72" spans="1:1" x14ac:dyDescent="0.25">
      <c r="A72">
        <v>23</v>
      </c>
    </row>
    <row r="73" spans="1:1" x14ac:dyDescent="0.25">
      <c r="A73">
        <v>23</v>
      </c>
    </row>
    <row r="74" spans="1:1" x14ac:dyDescent="0.25">
      <c r="A74">
        <v>23</v>
      </c>
    </row>
    <row r="75" spans="1:1" x14ac:dyDescent="0.25">
      <c r="A75">
        <v>23</v>
      </c>
    </row>
    <row r="76" spans="1:1" x14ac:dyDescent="0.25">
      <c r="A76">
        <v>24</v>
      </c>
    </row>
    <row r="77" spans="1:1" x14ac:dyDescent="0.25">
      <c r="A77">
        <v>24</v>
      </c>
    </row>
    <row r="78" spans="1:1" x14ac:dyDescent="0.25">
      <c r="A78">
        <v>24</v>
      </c>
    </row>
    <row r="79" spans="1:1" x14ac:dyDescent="0.25">
      <c r="A79">
        <v>24</v>
      </c>
    </row>
    <row r="80" spans="1:1" x14ac:dyDescent="0.25">
      <c r="A80">
        <v>24</v>
      </c>
    </row>
    <row r="81" spans="1:1" x14ac:dyDescent="0.25">
      <c r="A81">
        <v>24</v>
      </c>
    </row>
    <row r="82" spans="1:1" x14ac:dyDescent="0.25">
      <c r="A82">
        <v>24</v>
      </c>
    </row>
    <row r="83" spans="1:1" x14ac:dyDescent="0.25">
      <c r="A83">
        <v>24</v>
      </c>
    </row>
    <row r="84" spans="1:1" x14ac:dyDescent="0.25">
      <c r="A84">
        <v>25</v>
      </c>
    </row>
    <row r="85" spans="1:1" x14ac:dyDescent="0.25">
      <c r="A85">
        <v>25</v>
      </c>
    </row>
    <row r="86" spans="1:1" x14ac:dyDescent="0.25">
      <c r="A86">
        <v>25</v>
      </c>
    </row>
    <row r="87" spans="1:1" x14ac:dyDescent="0.25">
      <c r="A87">
        <v>25</v>
      </c>
    </row>
    <row r="88" spans="1:1" x14ac:dyDescent="0.25">
      <c r="A88">
        <v>25</v>
      </c>
    </row>
    <row r="89" spans="1:1" x14ac:dyDescent="0.25">
      <c r="A89">
        <v>25</v>
      </c>
    </row>
    <row r="90" spans="1:1" x14ac:dyDescent="0.25">
      <c r="A90">
        <v>25</v>
      </c>
    </row>
    <row r="91" spans="1:1" x14ac:dyDescent="0.25">
      <c r="A91">
        <v>25</v>
      </c>
    </row>
    <row r="92" spans="1:1" x14ac:dyDescent="0.25">
      <c r="A92">
        <v>25</v>
      </c>
    </row>
    <row r="93" spans="1:1" x14ac:dyDescent="0.25">
      <c r="A93">
        <v>25</v>
      </c>
    </row>
    <row r="94" spans="1:1" x14ac:dyDescent="0.25">
      <c r="A94">
        <v>25</v>
      </c>
    </row>
    <row r="95" spans="1:1" x14ac:dyDescent="0.25">
      <c r="A95">
        <v>25</v>
      </c>
    </row>
    <row r="96" spans="1:1" x14ac:dyDescent="0.25">
      <c r="A96">
        <v>26</v>
      </c>
    </row>
    <row r="97" spans="1:1" x14ac:dyDescent="0.25">
      <c r="A97">
        <v>26</v>
      </c>
    </row>
    <row r="98" spans="1:1" x14ac:dyDescent="0.25">
      <c r="A98">
        <v>26</v>
      </c>
    </row>
    <row r="99" spans="1:1" x14ac:dyDescent="0.25">
      <c r="A99">
        <v>26</v>
      </c>
    </row>
    <row r="100" spans="1:1" x14ac:dyDescent="0.25">
      <c r="A100">
        <v>26</v>
      </c>
    </row>
    <row r="101" spans="1:1" x14ac:dyDescent="0.25">
      <c r="A101">
        <v>26</v>
      </c>
    </row>
    <row r="102" spans="1:1" x14ac:dyDescent="0.25">
      <c r="A102">
        <v>26</v>
      </c>
    </row>
    <row r="103" spans="1:1" x14ac:dyDescent="0.25">
      <c r="A103">
        <v>26</v>
      </c>
    </row>
    <row r="104" spans="1:1" x14ac:dyDescent="0.25">
      <c r="A104">
        <v>26</v>
      </c>
    </row>
    <row r="105" spans="1:1" x14ac:dyDescent="0.25">
      <c r="A105">
        <v>26</v>
      </c>
    </row>
    <row r="106" spans="1:1" x14ac:dyDescent="0.25">
      <c r="A106">
        <v>26</v>
      </c>
    </row>
    <row r="107" spans="1:1" x14ac:dyDescent="0.25">
      <c r="A107">
        <v>26</v>
      </c>
    </row>
    <row r="108" spans="1:1" x14ac:dyDescent="0.25">
      <c r="A108">
        <v>26</v>
      </c>
    </row>
    <row r="109" spans="1:1" x14ac:dyDescent="0.25">
      <c r="A109">
        <v>26</v>
      </c>
    </row>
    <row r="110" spans="1:1" x14ac:dyDescent="0.25">
      <c r="A110">
        <v>26</v>
      </c>
    </row>
    <row r="111" spans="1:1" x14ac:dyDescent="0.25">
      <c r="A111">
        <v>26</v>
      </c>
    </row>
    <row r="112" spans="1:1" x14ac:dyDescent="0.25">
      <c r="A112">
        <v>26</v>
      </c>
    </row>
    <row r="113" spans="1:1" x14ac:dyDescent="0.25">
      <c r="A113">
        <v>26</v>
      </c>
    </row>
    <row r="114" spans="1:1" x14ac:dyDescent="0.25">
      <c r="A114">
        <v>26</v>
      </c>
    </row>
    <row r="115" spans="1:1" x14ac:dyDescent="0.25">
      <c r="A115">
        <v>26</v>
      </c>
    </row>
    <row r="116" spans="1:1" x14ac:dyDescent="0.25">
      <c r="A116">
        <v>27</v>
      </c>
    </row>
    <row r="117" spans="1:1" x14ac:dyDescent="0.25">
      <c r="A117">
        <v>27</v>
      </c>
    </row>
    <row r="118" spans="1:1" x14ac:dyDescent="0.25">
      <c r="A118">
        <v>27</v>
      </c>
    </row>
    <row r="119" spans="1:1" x14ac:dyDescent="0.25">
      <c r="A119">
        <v>27</v>
      </c>
    </row>
    <row r="120" spans="1:1" x14ac:dyDescent="0.25">
      <c r="A120">
        <v>27</v>
      </c>
    </row>
    <row r="121" spans="1:1" x14ac:dyDescent="0.25">
      <c r="A121">
        <v>27</v>
      </c>
    </row>
    <row r="122" spans="1:1" x14ac:dyDescent="0.25">
      <c r="A122">
        <v>27</v>
      </c>
    </row>
    <row r="123" spans="1:1" x14ac:dyDescent="0.25">
      <c r="A123">
        <v>27</v>
      </c>
    </row>
    <row r="124" spans="1:1" x14ac:dyDescent="0.25">
      <c r="A124">
        <v>27</v>
      </c>
    </row>
    <row r="125" spans="1:1" x14ac:dyDescent="0.25">
      <c r="A125">
        <v>27</v>
      </c>
    </row>
    <row r="126" spans="1:1" x14ac:dyDescent="0.25">
      <c r="A126">
        <v>27</v>
      </c>
    </row>
    <row r="127" spans="1:1" x14ac:dyDescent="0.25">
      <c r="A127">
        <v>27</v>
      </c>
    </row>
    <row r="128" spans="1:1" x14ac:dyDescent="0.25">
      <c r="A128">
        <v>27</v>
      </c>
    </row>
    <row r="129" spans="1:1" x14ac:dyDescent="0.25">
      <c r="A129">
        <v>27</v>
      </c>
    </row>
    <row r="130" spans="1:1" x14ac:dyDescent="0.25">
      <c r="A130">
        <v>28</v>
      </c>
    </row>
    <row r="131" spans="1:1" x14ac:dyDescent="0.25">
      <c r="A131">
        <v>28</v>
      </c>
    </row>
    <row r="132" spans="1:1" x14ac:dyDescent="0.25">
      <c r="A132">
        <v>28</v>
      </c>
    </row>
    <row r="133" spans="1:1" x14ac:dyDescent="0.25">
      <c r="A133">
        <v>28</v>
      </c>
    </row>
    <row r="134" spans="1:1" x14ac:dyDescent="0.25">
      <c r="A134">
        <v>28</v>
      </c>
    </row>
    <row r="135" spans="1:1" x14ac:dyDescent="0.25">
      <c r="A135">
        <v>28</v>
      </c>
    </row>
    <row r="136" spans="1:1" x14ac:dyDescent="0.25">
      <c r="A136">
        <v>28</v>
      </c>
    </row>
    <row r="137" spans="1:1" x14ac:dyDescent="0.25">
      <c r="A137">
        <v>28</v>
      </c>
    </row>
    <row r="138" spans="1:1" x14ac:dyDescent="0.25">
      <c r="A138">
        <v>28</v>
      </c>
    </row>
    <row r="139" spans="1:1" x14ac:dyDescent="0.25">
      <c r="A139">
        <v>28</v>
      </c>
    </row>
    <row r="140" spans="1:1" x14ac:dyDescent="0.25">
      <c r="A140">
        <v>28</v>
      </c>
    </row>
    <row r="141" spans="1:1" x14ac:dyDescent="0.25">
      <c r="A141">
        <v>29</v>
      </c>
    </row>
    <row r="142" spans="1:1" x14ac:dyDescent="0.25">
      <c r="A142">
        <v>29</v>
      </c>
    </row>
    <row r="143" spans="1:1" x14ac:dyDescent="0.25">
      <c r="A143">
        <v>29</v>
      </c>
    </row>
    <row r="144" spans="1:1" x14ac:dyDescent="0.25">
      <c r="A144">
        <v>29</v>
      </c>
    </row>
    <row r="145" spans="1:1" x14ac:dyDescent="0.25">
      <c r="A145">
        <v>29</v>
      </c>
    </row>
    <row r="146" spans="1:1" x14ac:dyDescent="0.25">
      <c r="A146">
        <v>29</v>
      </c>
    </row>
    <row r="147" spans="1:1" x14ac:dyDescent="0.25">
      <c r="A147">
        <v>29</v>
      </c>
    </row>
    <row r="148" spans="1:1" x14ac:dyDescent="0.25">
      <c r="A148">
        <v>29</v>
      </c>
    </row>
    <row r="149" spans="1:1" x14ac:dyDescent="0.25">
      <c r="A149">
        <v>29</v>
      </c>
    </row>
    <row r="150" spans="1:1" x14ac:dyDescent="0.25">
      <c r="A150">
        <v>29</v>
      </c>
    </row>
    <row r="151" spans="1:1" x14ac:dyDescent="0.25">
      <c r="A151">
        <v>29</v>
      </c>
    </row>
    <row r="152" spans="1:1" x14ac:dyDescent="0.25">
      <c r="A152">
        <v>29</v>
      </c>
    </row>
    <row r="153" spans="1:1" x14ac:dyDescent="0.25">
      <c r="A153">
        <v>29</v>
      </c>
    </row>
    <row r="154" spans="1:1" x14ac:dyDescent="0.25">
      <c r="A154">
        <v>30</v>
      </c>
    </row>
    <row r="155" spans="1:1" x14ac:dyDescent="0.25">
      <c r="A155">
        <v>30</v>
      </c>
    </row>
    <row r="156" spans="1:1" x14ac:dyDescent="0.25">
      <c r="A156">
        <v>30</v>
      </c>
    </row>
    <row r="157" spans="1:1" x14ac:dyDescent="0.25">
      <c r="A157">
        <v>30</v>
      </c>
    </row>
    <row r="158" spans="1:1" x14ac:dyDescent="0.25">
      <c r="A158">
        <v>30</v>
      </c>
    </row>
    <row r="159" spans="1:1" x14ac:dyDescent="0.25">
      <c r="A159">
        <v>30</v>
      </c>
    </row>
    <row r="160" spans="1:1" x14ac:dyDescent="0.25">
      <c r="A160">
        <v>30</v>
      </c>
    </row>
    <row r="161" spans="1:1" x14ac:dyDescent="0.25">
      <c r="A161">
        <v>30</v>
      </c>
    </row>
    <row r="162" spans="1:1" x14ac:dyDescent="0.25">
      <c r="A162">
        <v>31</v>
      </c>
    </row>
    <row r="163" spans="1:1" x14ac:dyDescent="0.25">
      <c r="A163">
        <v>31</v>
      </c>
    </row>
    <row r="164" spans="1:1" x14ac:dyDescent="0.25">
      <c r="A164">
        <v>31</v>
      </c>
    </row>
    <row r="165" spans="1:1" x14ac:dyDescent="0.25">
      <c r="A165">
        <v>31</v>
      </c>
    </row>
    <row r="166" spans="1:1" x14ac:dyDescent="0.25">
      <c r="A166">
        <v>31</v>
      </c>
    </row>
    <row r="167" spans="1:1" x14ac:dyDescent="0.25">
      <c r="A167">
        <v>31</v>
      </c>
    </row>
    <row r="168" spans="1:1" x14ac:dyDescent="0.25">
      <c r="A168">
        <v>31</v>
      </c>
    </row>
    <row r="169" spans="1:1" x14ac:dyDescent="0.25">
      <c r="A169">
        <v>31</v>
      </c>
    </row>
    <row r="170" spans="1:1" x14ac:dyDescent="0.25">
      <c r="A170">
        <v>31</v>
      </c>
    </row>
    <row r="171" spans="1:1" x14ac:dyDescent="0.25">
      <c r="A171">
        <v>32</v>
      </c>
    </row>
    <row r="172" spans="1:1" x14ac:dyDescent="0.25">
      <c r="A172">
        <v>32</v>
      </c>
    </row>
    <row r="173" spans="1:1" x14ac:dyDescent="0.25">
      <c r="A173">
        <v>32</v>
      </c>
    </row>
    <row r="174" spans="1:1" x14ac:dyDescent="0.25">
      <c r="A174">
        <v>32</v>
      </c>
    </row>
    <row r="175" spans="1:1" x14ac:dyDescent="0.25">
      <c r="A175">
        <v>32</v>
      </c>
    </row>
    <row r="176" spans="1:1" x14ac:dyDescent="0.25">
      <c r="A176">
        <v>32</v>
      </c>
    </row>
    <row r="177" spans="1:1" x14ac:dyDescent="0.25">
      <c r="A177">
        <v>32</v>
      </c>
    </row>
    <row r="178" spans="1:1" x14ac:dyDescent="0.25">
      <c r="A178">
        <v>32</v>
      </c>
    </row>
    <row r="179" spans="1:1" x14ac:dyDescent="0.25">
      <c r="A179">
        <v>32</v>
      </c>
    </row>
    <row r="180" spans="1:1" x14ac:dyDescent="0.25">
      <c r="A180">
        <v>32</v>
      </c>
    </row>
    <row r="181" spans="1:1" x14ac:dyDescent="0.25">
      <c r="A181">
        <v>32</v>
      </c>
    </row>
    <row r="182" spans="1:1" x14ac:dyDescent="0.25">
      <c r="A182">
        <v>33</v>
      </c>
    </row>
    <row r="183" spans="1:1" x14ac:dyDescent="0.25">
      <c r="A183">
        <v>33</v>
      </c>
    </row>
    <row r="184" spans="1:1" x14ac:dyDescent="0.25">
      <c r="A184">
        <v>33</v>
      </c>
    </row>
    <row r="185" spans="1:1" x14ac:dyDescent="0.25">
      <c r="A185">
        <v>33</v>
      </c>
    </row>
    <row r="186" spans="1:1" x14ac:dyDescent="0.25">
      <c r="A186">
        <v>33</v>
      </c>
    </row>
    <row r="187" spans="1:1" x14ac:dyDescent="0.25">
      <c r="A187">
        <v>34</v>
      </c>
    </row>
    <row r="188" spans="1:1" x14ac:dyDescent="0.25">
      <c r="A188">
        <v>34</v>
      </c>
    </row>
    <row r="189" spans="1:1" x14ac:dyDescent="0.25">
      <c r="A189">
        <v>34</v>
      </c>
    </row>
    <row r="190" spans="1:1" x14ac:dyDescent="0.25">
      <c r="A190">
        <v>35</v>
      </c>
    </row>
    <row r="191" spans="1:1" x14ac:dyDescent="0.25">
      <c r="A191">
        <v>35</v>
      </c>
    </row>
    <row r="192" spans="1:1" x14ac:dyDescent="0.25">
      <c r="A192">
        <v>35</v>
      </c>
    </row>
    <row r="193" spans="1:1" x14ac:dyDescent="0.25">
      <c r="A193">
        <v>37</v>
      </c>
    </row>
    <row r="194" spans="1:1" x14ac:dyDescent="0.25">
      <c r="A194">
        <v>41</v>
      </c>
    </row>
    <row r="195" spans="1:1" x14ac:dyDescent="0.25">
      <c r="A195">
        <v>46</v>
      </c>
    </row>
  </sheetData>
  <sortState ref="F2:F138">
    <sortCondition ref="F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31"/>
  <sheetViews>
    <sheetView workbookViewId="0">
      <selection activeCell="I179" sqref="I179"/>
    </sheetView>
  </sheetViews>
  <sheetFormatPr defaultRowHeight="15" x14ac:dyDescent="0.25"/>
  <cols>
    <col min="1" max="1" width="11.5703125" bestFit="1" customWidth="1"/>
    <col min="2" max="2" width="7.140625" bestFit="1" customWidth="1"/>
  </cols>
  <sheetData>
    <row r="1" spans="1:2" x14ac:dyDescent="0.25">
      <c r="A1" t="s">
        <v>180</v>
      </c>
      <c r="B1" t="s">
        <v>24</v>
      </c>
    </row>
    <row r="2" spans="1:2" x14ac:dyDescent="0.25">
      <c r="A2" s="5">
        <v>26</v>
      </c>
      <c r="B2" s="5">
        <v>32</v>
      </c>
    </row>
    <row r="3" spans="1:2" x14ac:dyDescent="0.25">
      <c r="A3" s="5">
        <v>29</v>
      </c>
      <c r="B3" s="5">
        <v>31</v>
      </c>
    </row>
    <row r="4" spans="1:2" x14ac:dyDescent="0.25">
      <c r="A4" s="5">
        <v>28</v>
      </c>
      <c r="B4" s="5">
        <v>25</v>
      </c>
    </row>
    <row r="5" spans="1:2" x14ac:dyDescent="0.25">
      <c r="A5" s="5">
        <v>34</v>
      </c>
      <c r="B5" s="5">
        <v>27</v>
      </c>
    </row>
    <row r="6" spans="1:2" x14ac:dyDescent="0.25">
      <c r="A6" s="5">
        <v>30</v>
      </c>
      <c r="B6" s="5">
        <v>28</v>
      </c>
    </row>
    <row r="7" spans="1:2" x14ac:dyDescent="0.25">
      <c r="A7" s="5">
        <v>27</v>
      </c>
      <c r="B7" s="5">
        <v>31</v>
      </c>
    </row>
    <row r="8" spans="1:2" x14ac:dyDescent="0.25">
      <c r="A8" s="5">
        <v>31</v>
      </c>
      <c r="B8" s="5">
        <v>32</v>
      </c>
    </row>
    <row r="9" spans="1:2" x14ac:dyDescent="0.25">
      <c r="A9" s="5">
        <v>27</v>
      </c>
      <c r="B9" s="5">
        <v>31</v>
      </c>
    </row>
    <row r="10" spans="1:2" x14ac:dyDescent="0.25">
      <c r="A10" s="5">
        <v>31</v>
      </c>
      <c r="B10" s="5">
        <v>30</v>
      </c>
    </row>
    <row r="11" spans="1:2" x14ac:dyDescent="0.25">
      <c r="A11" s="5">
        <v>20</v>
      </c>
      <c r="B11" s="5">
        <v>25</v>
      </c>
    </row>
    <row r="12" spans="1:2" x14ac:dyDescent="0.25">
      <c r="A12" s="5">
        <v>28</v>
      </c>
      <c r="B12" s="5">
        <v>29</v>
      </c>
    </row>
    <row r="13" spans="1:2" x14ac:dyDescent="0.25">
      <c r="A13" s="5">
        <v>32</v>
      </c>
      <c r="B13" s="5">
        <v>29</v>
      </c>
    </row>
    <row r="14" spans="1:2" x14ac:dyDescent="0.25">
      <c r="A14" s="5">
        <v>30</v>
      </c>
      <c r="B14" s="5">
        <v>29</v>
      </c>
    </row>
    <row r="15" spans="1:2" x14ac:dyDescent="0.25">
      <c r="A15" s="5">
        <v>25</v>
      </c>
      <c r="B15" s="5">
        <v>31</v>
      </c>
    </row>
    <row r="16" spans="1:2" x14ac:dyDescent="0.25">
      <c r="A16" s="5">
        <v>29</v>
      </c>
      <c r="B16" s="5">
        <v>30</v>
      </c>
    </row>
    <row r="17" spans="1:2" x14ac:dyDescent="0.25">
      <c r="A17" s="5">
        <v>28</v>
      </c>
      <c r="B17" s="5">
        <v>30</v>
      </c>
    </row>
    <row r="18" spans="1:2" x14ac:dyDescent="0.25">
      <c r="A18" s="5">
        <v>25</v>
      </c>
      <c r="B18" s="5">
        <v>28</v>
      </c>
    </row>
    <row r="19" spans="1:2" x14ac:dyDescent="0.25">
      <c r="A19" s="5">
        <v>22</v>
      </c>
      <c r="B19" s="5">
        <v>29</v>
      </c>
    </row>
    <row r="20" spans="1:2" x14ac:dyDescent="0.25">
      <c r="A20" s="5">
        <v>27</v>
      </c>
      <c r="B20" s="5">
        <v>32</v>
      </c>
    </row>
    <row r="21" spans="1:2" x14ac:dyDescent="0.25">
      <c r="A21" s="5">
        <v>28</v>
      </c>
      <c r="B21" s="5">
        <v>27</v>
      </c>
    </row>
    <row r="22" spans="1:2" x14ac:dyDescent="0.25">
      <c r="A22" s="5">
        <v>27</v>
      </c>
      <c r="B22" s="5">
        <v>33</v>
      </c>
    </row>
    <row r="23" spans="1:2" x14ac:dyDescent="0.25">
      <c r="A23" s="5">
        <v>26</v>
      </c>
      <c r="B23" s="5">
        <v>27</v>
      </c>
    </row>
    <row r="24" spans="1:2" x14ac:dyDescent="0.25">
      <c r="A24" s="5">
        <v>28</v>
      </c>
      <c r="B24" s="5">
        <v>33</v>
      </c>
    </row>
    <row r="25" spans="1:2" x14ac:dyDescent="0.25">
      <c r="A25" s="5">
        <v>28</v>
      </c>
      <c r="B25" s="5">
        <v>36</v>
      </c>
    </row>
    <row r="26" spans="1:2" x14ac:dyDescent="0.25">
      <c r="A26" s="5">
        <v>29</v>
      </c>
      <c r="B26" s="5">
        <v>28</v>
      </c>
    </row>
    <row r="27" spans="1:2" x14ac:dyDescent="0.25">
      <c r="A27" s="5">
        <v>29</v>
      </c>
      <c r="B27" s="5">
        <v>28</v>
      </c>
    </row>
    <row r="28" spans="1:2" x14ac:dyDescent="0.25">
      <c r="A28" s="5">
        <v>31</v>
      </c>
      <c r="B28" s="5">
        <v>28</v>
      </c>
    </row>
    <row r="29" spans="1:2" x14ac:dyDescent="0.25">
      <c r="A29" s="5">
        <v>24</v>
      </c>
      <c r="B29" s="5">
        <v>31</v>
      </c>
    </row>
    <row r="30" spans="1:2" x14ac:dyDescent="0.25">
      <c r="A30" s="5">
        <v>31</v>
      </c>
      <c r="B30" s="5">
        <v>29</v>
      </c>
    </row>
    <row r="31" spans="1:2" x14ac:dyDescent="0.25">
      <c r="A31" s="5">
        <v>29</v>
      </c>
      <c r="B31" s="5">
        <v>30</v>
      </c>
    </row>
    <row r="32" spans="1:2" x14ac:dyDescent="0.25">
      <c r="A32" s="5">
        <v>30</v>
      </c>
      <c r="B32" s="5">
        <v>28</v>
      </c>
    </row>
    <row r="33" spans="1:2" x14ac:dyDescent="0.25">
      <c r="A33" s="5">
        <v>25</v>
      </c>
      <c r="B33" s="5">
        <v>32</v>
      </c>
    </row>
    <row r="34" spans="1:2" x14ac:dyDescent="0.25">
      <c r="A34" s="5">
        <v>20</v>
      </c>
      <c r="B34" s="5">
        <v>29</v>
      </c>
    </row>
    <row r="35" spans="1:2" x14ac:dyDescent="0.25">
      <c r="A35" s="5">
        <v>28</v>
      </c>
      <c r="B35" s="5">
        <v>30</v>
      </c>
    </row>
    <row r="36" spans="1:2" x14ac:dyDescent="0.25">
      <c r="A36" s="5">
        <v>30</v>
      </c>
      <c r="B36" s="5">
        <v>30</v>
      </c>
    </row>
    <row r="37" spans="1:2" x14ac:dyDescent="0.25">
      <c r="A37" s="5">
        <v>27</v>
      </c>
      <c r="B37" s="5">
        <v>31</v>
      </c>
    </row>
    <row r="38" spans="1:2" x14ac:dyDescent="0.25">
      <c r="A38" s="5">
        <v>22</v>
      </c>
      <c r="B38" s="5">
        <v>26</v>
      </c>
    </row>
    <row r="39" spans="1:2" x14ac:dyDescent="0.25">
      <c r="A39" s="5">
        <v>32</v>
      </c>
      <c r="B39" s="5">
        <v>29</v>
      </c>
    </row>
    <row r="40" spans="1:2" x14ac:dyDescent="0.25">
      <c r="A40" s="5">
        <v>32</v>
      </c>
      <c r="B40" s="5">
        <v>27</v>
      </c>
    </row>
    <row r="41" spans="1:2" x14ac:dyDescent="0.25">
      <c r="A41" s="5">
        <v>23</v>
      </c>
      <c r="B41" s="5">
        <v>33</v>
      </c>
    </row>
    <row r="42" spans="1:2" x14ac:dyDescent="0.25">
      <c r="A42" s="5">
        <v>29</v>
      </c>
      <c r="B42" s="5">
        <v>30</v>
      </c>
    </row>
    <row r="43" spans="1:2" x14ac:dyDescent="0.25">
      <c r="A43" s="5">
        <v>29</v>
      </c>
      <c r="B43" s="5">
        <v>30</v>
      </c>
    </row>
    <row r="44" spans="1:2" x14ac:dyDescent="0.25">
      <c r="A44" s="5">
        <v>32</v>
      </c>
      <c r="B44" s="5">
        <v>29</v>
      </c>
    </row>
    <row r="45" spans="1:2" x14ac:dyDescent="0.25">
      <c r="A45" s="5">
        <v>27</v>
      </c>
      <c r="B45" s="5">
        <v>29</v>
      </c>
    </row>
    <row r="46" spans="1:2" x14ac:dyDescent="0.25">
      <c r="A46" s="5">
        <v>31</v>
      </c>
      <c r="B46" s="5">
        <v>25</v>
      </c>
    </row>
    <row r="47" spans="1:2" x14ac:dyDescent="0.25">
      <c r="A47" s="5">
        <v>27</v>
      </c>
      <c r="B47" s="5">
        <v>29</v>
      </c>
    </row>
    <row r="48" spans="1:2" x14ac:dyDescent="0.25">
      <c r="A48" s="5">
        <v>29</v>
      </c>
      <c r="B48" s="5">
        <v>30</v>
      </c>
    </row>
    <row r="49" spans="1:2" x14ac:dyDescent="0.25">
      <c r="A49" s="5">
        <v>32</v>
      </c>
      <c r="B49" s="5">
        <v>27</v>
      </c>
    </row>
    <row r="50" spans="1:2" x14ac:dyDescent="0.25">
      <c r="A50" s="5">
        <v>30</v>
      </c>
      <c r="B50" s="5">
        <v>30</v>
      </c>
    </row>
    <row r="51" spans="1:2" x14ac:dyDescent="0.25">
      <c r="A51" s="5">
        <v>30</v>
      </c>
      <c r="B51" s="5">
        <v>30</v>
      </c>
    </row>
    <row r="52" spans="1:2" x14ac:dyDescent="0.25">
      <c r="A52" s="5">
        <v>39</v>
      </c>
      <c r="B52" s="5">
        <v>31</v>
      </c>
    </row>
    <row r="53" spans="1:2" x14ac:dyDescent="0.25">
      <c r="A53" s="5">
        <v>33</v>
      </c>
      <c r="B53" s="5">
        <v>30</v>
      </c>
    </row>
    <row r="54" spans="1:2" x14ac:dyDescent="0.25">
      <c r="A54" s="5">
        <v>29</v>
      </c>
      <c r="B54" s="5">
        <v>31</v>
      </c>
    </row>
    <row r="55" spans="1:2" x14ac:dyDescent="0.25">
      <c r="A55" s="5">
        <v>30</v>
      </c>
      <c r="B55" s="5">
        <v>23</v>
      </c>
    </row>
    <row r="56" spans="1:2" x14ac:dyDescent="0.25">
      <c r="A56" s="5">
        <v>30</v>
      </c>
      <c r="B56" s="5">
        <v>31</v>
      </c>
    </row>
    <row r="57" spans="1:2" x14ac:dyDescent="0.25">
      <c r="A57" s="5">
        <v>27</v>
      </c>
      <c r="B57" s="5">
        <v>28</v>
      </c>
    </row>
    <row r="58" spans="1:2" x14ac:dyDescent="0.25">
      <c r="A58" s="5">
        <v>26</v>
      </c>
      <c r="B58" s="5">
        <v>31</v>
      </c>
    </row>
    <row r="59" spans="1:2" x14ac:dyDescent="0.25">
      <c r="A59" s="5">
        <v>31</v>
      </c>
      <c r="B59" s="5">
        <v>31</v>
      </c>
    </row>
    <row r="60" spans="1:2" x14ac:dyDescent="0.25">
      <c r="A60" s="5">
        <v>29</v>
      </c>
      <c r="B60" s="5">
        <v>28</v>
      </c>
    </row>
    <row r="61" spans="1:2" x14ac:dyDescent="0.25">
      <c r="A61" s="5">
        <v>32</v>
      </c>
      <c r="B61" s="5">
        <v>24</v>
      </c>
    </row>
    <row r="62" spans="1:2" x14ac:dyDescent="0.25">
      <c r="A62" s="5">
        <v>20</v>
      </c>
      <c r="B62" s="5">
        <v>31</v>
      </c>
    </row>
    <row r="63" spans="1:2" x14ac:dyDescent="0.25">
      <c r="A63" s="5">
        <v>32</v>
      </c>
      <c r="B63" s="5">
        <v>27</v>
      </c>
    </row>
    <row r="64" spans="1:2" x14ac:dyDescent="0.25">
      <c r="A64" s="5">
        <v>21</v>
      </c>
      <c r="B64" s="5">
        <v>27</v>
      </c>
    </row>
    <row r="65" spans="1:2" x14ac:dyDescent="0.25">
      <c r="A65" s="5">
        <v>21</v>
      </c>
      <c r="B65" s="5">
        <v>26</v>
      </c>
    </row>
    <row r="66" spans="1:2" x14ac:dyDescent="0.25">
      <c r="A66" s="5">
        <v>29</v>
      </c>
      <c r="B66" s="5">
        <v>28</v>
      </c>
    </row>
    <row r="67" spans="1:2" x14ac:dyDescent="0.25">
      <c r="A67" s="5">
        <v>22</v>
      </c>
      <c r="B67" s="5">
        <v>29</v>
      </c>
    </row>
    <row r="68" spans="1:2" x14ac:dyDescent="0.25">
      <c r="A68" s="5">
        <v>26</v>
      </c>
      <c r="B68" s="5">
        <v>32</v>
      </c>
    </row>
    <row r="69" spans="1:2" x14ac:dyDescent="0.25">
      <c r="A69" s="5">
        <v>33</v>
      </c>
      <c r="B69" s="5">
        <v>31</v>
      </c>
    </row>
    <row r="70" spans="1:2" x14ac:dyDescent="0.25">
      <c r="A70" s="5">
        <v>22</v>
      </c>
      <c r="B70" s="5">
        <v>29</v>
      </c>
    </row>
    <row r="71" spans="1:2" x14ac:dyDescent="0.25">
      <c r="A71" s="5">
        <v>32</v>
      </c>
      <c r="B71" s="5">
        <v>27</v>
      </c>
    </row>
    <row r="72" spans="1:2" x14ac:dyDescent="0.25">
      <c r="A72" s="5">
        <v>23</v>
      </c>
      <c r="B72" s="5">
        <v>31</v>
      </c>
    </row>
    <row r="73" spans="1:2" x14ac:dyDescent="0.25">
      <c r="A73" s="5">
        <v>35</v>
      </c>
      <c r="B73" s="5">
        <v>23</v>
      </c>
    </row>
    <row r="74" spans="1:2" x14ac:dyDescent="0.25">
      <c r="A74" s="5">
        <v>27</v>
      </c>
      <c r="B74" s="5">
        <v>26</v>
      </c>
    </row>
    <row r="75" spans="1:2" x14ac:dyDescent="0.25">
      <c r="A75" s="5">
        <v>30</v>
      </c>
      <c r="B75" s="5">
        <v>32</v>
      </c>
    </row>
    <row r="76" spans="1:2" x14ac:dyDescent="0.25">
      <c r="A76" s="5">
        <v>29</v>
      </c>
      <c r="B76" s="5">
        <v>29</v>
      </c>
    </row>
    <row r="77" spans="1:2" x14ac:dyDescent="0.25">
      <c r="A77" s="5">
        <v>34</v>
      </c>
      <c r="B77" s="5">
        <v>31</v>
      </c>
    </row>
    <row r="78" spans="1:2" x14ac:dyDescent="0.25">
      <c r="A78" s="5">
        <v>30</v>
      </c>
      <c r="B78" s="5">
        <v>29</v>
      </c>
    </row>
    <row r="79" spans="1:2" x14ac:dyDescent="0.25">
      <c r="A79" s="5">
        <v>32</v>
      </c>
      <c r="B79" s="5">
        <v>29</v>
      </c>
    </row>
    <row r="80" spans="1:2" x14ac:dyDescent="0.25">
      <c r="A80" s="5">
        <v>32</v>
      </c>
      <c r="B80" s="5">
        <v>31</v>
      </c>
    </row>
    <row r="81" spans="1:2" x14ac:dyDescent="0.25">
      <c r="A81" s="5">
        <v>32</v>
      </c>
      <c r="B81" s="5">
        <v>33</v>
      </c>
    </row>
    <row r="82" spans="1:2" x14ac:dyDescent="0.25">
      <c r="A82" s="5">
        <v>31</v>
      </c>
      <c r="B82" s="5">
        <v>23</v>
      </c>
    </row>
    <row r="83" spans="1:2" x14ac:dyDescent="0.25">
      <c r="A83" s="5">
        <v>33</v>
      </c>
      <c r="B83" s="5">
        <v>30</v>
      </c>
    </row>
    <row r="84" spans="1:2" x14ac:dyDescent="0.25">
      <c r="A84" s="5">
        <v>25</v>
      </c>
      <c r="B84" s="5">
        <v>28</v>
      </c>
    </row>
    <row r="85" spans="1:2" x14ac:dyDescent="0.25">
      <c r="A85" s="5">
        <v>31</v>
      </c>
      <c r="B85" s="5">
        <v>30</v>
      </c>
    </row>
    <row r="86" spans="1:2" x14ac:dyDescent="0.25">
      <c r="A86" s="5">
        <v>28</v>
      </c>
      <c r="B86" s="5">
        <v>30</v>
      </c>
    </row>
    <row r="87" spans="1:2" x14ac:dyDescent="0.25">
      <c r="A87" s="5">
        <v>29</v>
      </c>
      <c r="B87" s="5">
        <v>30</v>
      </c>
    </row>
    <row r="88" spans="1:2" x14ac:dyDescent="0.25">
      <c r="A88" s="5">
        <v>23</v>
      </c>
      <c r="B88" s="5">
        <v>33</v>
      </c>
    </row>
    <row r="89" spans="1:2" x14ac:dyDescent="0.25">
      <c r="A89" s="5">
        <v>27</v>
      </c>
      <c r="B89" s="5">
        <v>32</v>
      </c>
    </row>
    <row r="90" spans="1:2" x14ac:dyDescent="0.25">
      <c r="A90" s="5">
        <v>27</v>
      </c>
      <c r="B90" s="5">
        <v>31</v>
      </c>
    </row>
    <row r="91" spans="1:2" x14ac:dyDescent="0.25">
      <c r="A91" s="5">
        <v>26</v>
      </c>
      <c r="B91" s="5">
        <v>30</v>
      </c>
    </row>
    <row r="92" spans="1:2" x14ac:dyDescent="0.25">
      <c r="A92" s="5">
        <v>27</v>
      </c>
      <c r="B92" s="5">
        <v>29</v>
      </c>
    </row>
    <row r="93" spans="1:2" x14ac:dyDescent="0.25">
      <c r="A93" s="5">
        <v>32</v>
      </c>
      <c r="B93" s="5">
        <v>30</v>
      </c>
    </row>
    <row r="94" spans="1:2" x14ac:dyDescent="0.25">
      <c r="A94" s="5">
        <v>34</v>
      </c>
      <c r="B94" s="5">
        <v>31</v>
      </c>
    </row>
    <row r="95" spans="1:2" x14ac:dyDescent="0.25">
      <c r="A95" s="5">
        <v>27</v>
      </c>
      <c r="B95" s="5">
        <v>27</v>
      </c>
    </row>
    <row r="96" spans="1:2" x14ac:dyDescent="0.25">
      <c r="A96" s="5">
        <v>21</v>
      </c>
      <c r="B96" s="5">
        <v>31</v>
      </c>
    </row>
    <row r="97" spans="1:2" x14ac:dyDescent="0.25">
      <c r="A97" s="5">
        <v>31</v>
      </c>
      <c r="B97" s="5">
        <v>30</v>
      </c>
    </row>
    <row r="98" spans="1:2" x14ac:dyDescent="0.25">
      <c r="A98" s="5">
        <v>28</v>
      </c>
      <c r="B98" s="5">
        <v>29</v>
      </c>
    </row>
    <row r="99" spans="1:2" x14ac:dyDescent="0.25">
      <c r="A99" s="5">
        <v>32</v>
      </c>
      <c r="B99" s="5">
        <v>29</v>
      </c>
    </row>
    <row r="100" spans="1:2" x14ac:dyDescent="0.25">
      <c r="A100" s="5">
        <v>26</v>
      </c>
      <c r="B100" s="5">
        <v>31</v>
      </c>
    </row>
    <row r="101" spans="1:2" x14ac:dyDescent="0.25">
      <c r="A101" s="5">
        <v>31</v>
      </c>
      <c r="B101" s="5">
        <v>28</v>
      </c>
    </row>
    <row r="102" spans="1:2" x14ac:dyDescent="0.25">
      <c r="A102" s="5">
        <v>30</v>
      </c>
      <c r="B102" s="5">
        <v>28</v>
      </c>
    </row>
    <row r="103" spans="1:2" x14ac:dyDescent="0.25">
      <c r="A103" s="5">
        <v>24</v>
      </c>
      <c r="B103" s="5">
        <v>34</v>
      </c>
    </row>
    <row r="104" spans="1:2" x14ac:dyDescent="0.25">
      <c r="A104" s="5">
        <v>28</v>
      </c>
      <c r="B104" s="5">
        <v>27</v>
      </c>
    </row>
    <row r="105" spans="1:2" x14ac:dyDescent="0.25">
      <c r="A105" s="5">
        <v>32</v>
      </c>
      <c r="B105" s="5">
        <v>30</v>
      </c>
    </row>
    <row r="106" spans="1:2" x14ac:dyDescent="0.25">
      <c r="A106" s="5">
        <v>30</v>
      </c>
      <c r="B106" s="5">
        <v>29</v>
      </c>
    </row>
    <row r="107" spans="1:2" x14ac:dyDescent="0.25">
      <c r="A107" s="5">
        <v>27</v>
      </c>
      <c r="B107" s="5">
        <v>26</v>
      </c>
    </row>
    <row r="108" spans="1:2" x14ac:dyDescent="0.25">
      <c r="A108" s="5">
        <v>28</v>
      </c>
      <c r="B108" s="5">
        <v>31</v>
      </c>
    </row>
    <row r="109" spans="1:2" x14ac:dyDescent="0.25">
      <c r="A109" s="5">
        <v>29</v>
      </c>
      <c r="B109" s="5">
        <v>28</v>
      </c>
    </row>
    <row r="110" spans="1:2" x14ac:dyDescent="0.25">
      <c r="A110" s="5">
        <v>27</v>
      </c>
      <c r="B110" s="5">
        <v>30</v>
      </c>
    </row>
    <row r="111" spans="1:2" x14ac:dyDescent="0.25">
      <c r="A111" s="5">
        <v>25</v>
      </c>
      <c r="B111" s="5">
        <v>29</v>
      </c>
    </row>
    <row r="112" spans="1:2" x14ac:dyDescent="0.25">
      <c r="A112" s="5">
        <v>27</v>
      </c>
      <c r="B112" s="5">
        <v>28</v>
      </c>
    </row>
    <row r="113" spans="1:2" x14ac:dyDescent="0.25">
      <c r="A113" s="5">
        <v>25</v>
      </c>
      <c r="B113" s="5">
        <v>27</v>
      </c>
    </row>
    <row r="114" spans="1:2" x14ac:dyDescent="0.25">
      <c r="A114" s="5">
        <v>31</v>
      </c>
      <c r="B114" s="5">
        <v>31</v>
      </c>
    </row>
    <row r="115" spans="1:2" x14ac:dyDescent="0.25">
      <c r="A115" s="5">
        <v>26</v>
      </c>
      <c r="B115" s="5">
        <v>31</v>
      </c>
    </row>
    <row r="116" spans="1:2" x14ac:dyDescent="0.25">
      <c r="A116" s="5">
        <v>33</v>
      </c>
      <c r="B116" s="5">
        <v>31</v>
      </c>
    </row>
    <row r="117" spans="1:2" x14ac:dyDescent="0.25">
      <c r="A117" s="5">
        <v>26</v>
      </c>
      <c r="B117" s="5">
        <v>29</v>
      </c>
    </row>
    <row r="118" spans="1:2" x14ac:dyDescent="0.25">
      <c r="A118" s="5">
        <v>30</v>
      </c>
      <c r="B118" s="5">
        <v>30</v>
      </c>
    </row>
    <row r="119" spans="1:2" x14ac:dyDescent="0.25">
      <c r="A119" s="5">
        <v>28</v>
      </c>
      <c r="B119" s="5">
        <v>27</v>
      </c>
    </row>
    <row r="120" spans="1:2" x14ac:dyDescent="0.25">
      <c r="A120" s="5">
        <v>28</v>
      </c>
      <c r="B120" s="5">
        <v>28</v>
      </c>
    </row>
    <row r="121" spans="1:2" x14ac:dyDescent="0.25">
      <c r="A121" s="5">
        <v>26</v>
      </c>
      <c r="B121" s="5">
        <v>23</v>
      </c>
    </row>
    <row r="122" spans="1:2" x14ac:dyDescent="0.25">
      <c r="A122" s="5">
        <v>21</v>
      </c>
      <c r="B122" s="5">
        <v>29</v>
      </c>
    </row>
    <row r="123" spans="1:2" x14ac:dyDescent="0.25">
      <c r="A123" s="5">
        <v>28</v>
      </c>
      <c r="B123" s="5">
        <v>30</v>
      </c>
    </row>
    <row r="124" spans="1:2" x14ac:dyDescent="0.25">
      <c r="A124" s="5">
        <v>27</v>
      </c>
      <c r="B124" s="5"/>
    </row>
    <row r="125" spans="1:2" x14ac:dyDescent="0.25">
      <c r="A125" s="5">
        <v>28</v>
      </c>
      <c r="B125" s="5"/>
    </row>
    <row r="126" spans="1:2" x14ac:dyDescent="0.25">
      <c r="A126" s="5">
        <v>29</v>
      </c>
      <c r="B126" s="5"/>
    </row>
    <row r="127" spans="1:2" x14ac:dyDescent="0.25">
      <c r="A127" s="5">
        <v>27</v>
      </c>
      <c r="B127" s="5"/>
    </row>
    <row r="128" spans="1:2" x14ac:dyDescent="0.25">
      <c r="A128" s="5">
        <v>22</v>
      </c>
      <c r="B128" s="5"/>
    </row>
    <row r="129" spans="1:2" x14ac:dyDescent="0.25">
      <c r="A129" s="5">
        <v>30</v>
      </c>
      <c r="B129" s="5"/>
    </row>
    <row r="130" spans="1:2" x14ac:dyDescent="0.25">
      <c r="A130" s="5">
        <v>22</v>
      </c>
      <c r="B130" s="5"/>
    </row>
    <row r="131" spans="1:2" x14ac:dyDescent="0.25">
      <c r="A131" s="5">
        <v>21</v>
      </c>
      <c r="B131" s="5"/>
    </row>
    <row r="132" spans="1:2" x14ac:dyDescent="0.25">
      <c r="A132" s="5">
        <v>27</v>
      </c>
      <c r="B132" s="5"/>
    </row>
    <row r="133" spans="1:2" x14ac:dyDescent="0.25">
      <c r="A133" s="5">
        <v>21</v>
      </c>
      <c r="B133" s="5"/>
    </row>
    <row r="134" spans="1:2" x14ac:dyDescent="0.25">
      <c r="A134" s="5">
        <v>29</v>
      </c>
      <c r="B134" s="5"/>
    </row>
    <row r="135" spans="1:2" x14ac:dyDescent="0.25">
      <c r="A135" s="5">
        <v>26</v>
      </c>
      <c r="B135" s="5"/>
    </row>
    <row r="136" spans="1:2" x14ac:dyDescent="0.25">
      <c r="A136" s="5">
        <v>27</v>
      </c>
      <c r="B136" s="5"/>
    </row>
    <row r="137" spans="1:2" x14ac:dyDescent="0.25">
      <c r="A137" s="5">
        <v>30</v>
      </c>
      <c r="B137" s="5"/>
    </row>
    <row r="138" spans="1:2" x14ac:dyDescent="0.25">
      <c r="A138" s="5">
        <v>28</v>
      </c>
      <c r="B138" s="5"/>
    </row>
    <row r="139" spans="1:2" x14ac:dyDescent="0.25">
      <c r="A139" s="5">
        <v>29</v>
      </c>
      <c r="B139" s="5"/>
    </row>
    <row r="140" spans="1:2" x14ac:dyDescent="0.25">
      <c r="A140" s="5">
        <v>32</v>
      </c>
      <c r="B140" s="5"/>
    </row>
    <row r="141" spans="1:2" x14ac:dyDescent="0.25">
      <c r="A141" s="5">
        <v>28</v>
      </c>
      <c r="B141" s="5"/>
    </row>
    <row r="142" spans="1:2" x14ac:dyDescent="0.25">
      <c r="A142" s="5">
        <v>28</v>
      </c>
      <c r="B142" s="5"/>
    </row>
    <row r="143" spans="1:2" x14ac:dyDescent="0.25">
      <c r="A143" s="5">
        <v>31</v>
      </c>
      <c r="B143" s="5"/>
    </row>
    <row r="144" spans="1:2" x14ac:dyDescent="0.25">
      <c r="A144" s="5">
        <v>23</v>
      </c>
      <c r="B144" s="5"/>
    </row>
    <row r="145" spans="1:2" x14ac:dyDescent="0.25">
      <c r="A145" s="5">
        <v>21</v>
      </c>
      <c r="B145" s="5"/>
    </row>
    <row r="146" spans="1:2" x14ac:dyDescent="0.25">
      <c r="A146" s="5">
        <v>27</v>
      </c>
      <c r="B146" s="5"/>
    </row>
    <row r="147" spans="1:2" x14ac:dyDescent="0.25">
      <c r="A147" s="5">
        <v>29</v>
      </c>
      <c r="B147" s="5"/>
    </row>
    <row r="148" spans="1:2" x14ac:dyDescent="0.25">
      <c r="A148" s="5">
        <v>29</v>
      </c>
      <c r="B148" s="5"/>
    </row>
    <row r="149" spans="1:2" x14ac:dyDescent="0.25">
      <c r="A149" s="5">
        <v>32</v>
      </c>
      <c r="B149" s="5"/>
    </row>
    <row r="150" spans="1:2" x14ac:dyDescent="0.25">
      <c r="A150" s="5">
        <v>39</v>
      </c>
      <c r="B150" s="5"/>
    </row>
    <row r="151" spans="1:2" x14ac:dyDescent="0.25">
      <c r="A151" s="5">
        <v>32</v>
      </c>
      <c r="B151" s="5"/>
    </row>
    <row r="152" spans="1:2" x14ac:dyDescent="0.25">
      <c r="A152" s="5">
        <v>29</v>
      </c>
      <c r="B152" s="5"/>
    </row>
    <row r="153" spans="1:2" x14ac:dyDescent="0.25">
      <c r="A153" s="5">
        <v>28</v>
      </c>
      <c r="B153" s="5"/>
    </row>
    <row r="154" spans="1:2" x14ac:dyDescent="0.25">
      <c r="A154" s="5">
        <v>26</v>
      </c>
      <c r="B154" s="5"/>
    </row>
    <row r="155" spans="1:2" x14ac:dyDescent="0.25">
      <c r="A155" s="5">
        <v>29</v>
      </c>
      <c r="B155" s="5"/>
    </row>
    <row r="156" spans="1:2" x14ac:dyDescent="0.25">
      <c r="A156" s="5">
        <v>29</v>
      </c>
      <c r="B156" s="5"/>
    </row>
    <row r="157" spans="1:2" x14ac:dyDescent="0.25">
      <c r="A157" s="5">
        <v>30</v>
      </c>
      <c r="B157" s="5"/>
    </row>
    <row r="158" spans="1:2" x14ac:dyDescent="0.25">
      <c r="A158" s="5">
        <v>32</v>
      </c>
      <c r="B158" s="5"/>
    </row>
    <row r="159" spans="1:2" x14ac:dyDescent="0.25">
      <c r="A159" s="5">
        <v>33</v>
      </c>
      <c r="B159" s="5"/>
    </row>
    <row r="160" spans="1:2" x14ac:dyDescent="0.25">
      <c r="A160" s="5">
        <v>26</v>
      </c>
      <c r="B160" s="5"/>
    </row>
    <row r="161" spans="1:2" x14ac:dyDescent="0.25">
      <c r="A161" s="5">
        <v>31</v>
      </c>
      <c r="B161" s="5"/>
    </row>
    <row r="162" spans="1:2" x14ac:dyDescent="0.25">
      <c r="A162" s="5">
        <v>28</v>
      </c>
      <c r="B162" s="5"/>
    </row>
    <row r="163" spans="1:2" x14ac:dyDescent="0.25">
      <c r="A163" s="5">
        <v>28</v>
      </c>
      <c r="B163" s="5"/>
    </row>
    <row r="164" spans="1:2" x14ac:dyDescent="0.25">
      <c r="A164" s="5">
        <v>27</v>
      </c>
      <c r="B164" s="5"/>
    </row>
    <row r="165" spans="1:2" x14ac:dyDescent="0.25">
      <c r="A165" s="5">
        <v>30</v>
      </c>
      <c r="B165" s="5"/>
    </row>
    <row r="166" spans="1:2" x14ac:dyDescent="0.25">
      <c r="A166" s="5">
        <v>20</v>
      </c>
      <c r="B166" s="5"/>
    </row>
    <row r="167" spans="1:2" x14ac:dyDescent="0.25">
      <c r="A167" s="5">
        <v>31</v>
      </c>
      <c r="B167" s="5"/>
    </row>
    <row r="168" spans="1:2" x14ac:dyDescent="0.25">
      <c r="A168" s="5">
        <v>27</v>
      </c>
      <c r="B168" s="5"/>
    </row>
    <row r="169" spans="1:2" x14ac:dyDescent="0.25">
      <c r="A169" s="5">
        <v>32</v>
      </c>
      <c r="B169" s="5"/>
    </row>
    <row r="170" spans="1:2" x14ac:dyDescent="0.25">
      <c r="A170" s="5">
        <v>28</v>
      </c>
      <c r="B170" s="5"/>
    </row>
    <row r="171" spans="1:2" x14ac:dyDescent="0.25">
      <c r="A171" s="5">
        <v>22</v>
      </c>
      <c r="B171" s="5"/>
    </row>
    <row r="172" spans="1:2" x14ac:dyDescent="0.25">
      <c r="A172" s="5">
        <v>32</v>
      </c>
      <c r="B172" s="5"/>
    </row>
    <row r="173" spans="1:2" x14ac:dyDescent="0.25">
      <c r="A173" s="5">
        <v>29</v>
      </c>
      <c r="B173" s="5"/>
    </row>
    <row r="174" spans="1:2" x14ac:dyDescent="0.25">
      <c r="A174" s="5">
        <v>30</v>
      </c>
      <c r="B174" s="5"/>
    </row>
    <row r="175" spans="1:2" x14ac:dyDescent="0.25">
      <c r="A175" s="5">
        <v>29</v>
      </c>
      <c r="B175" s="5"/>
    </row>
    <row r="176" spans="1:2" x14ac:dyDescent="0.25">
      <c r="A176" s="5">
        <v>36</v>
      </c>
      <c r="B176" s="5"/>
    </row>
    <row r="177" spans="1:9" x14ac:dyDescent="0.25">
      <c r="A177" s="5">
        <v>29</v>
      </c>
      <c r="B177" s="5"/>
    </row>
    <row r="178" spans="1:9" x14ac:dyDescent="0.25">
      <c r="A178" s="5">
        <v>29</v>
      </c>
      <c r="B178" s="5"/>
    </row>
    <row r="179" spans="1:9" x14ac:dyDescent="0.25">
      <c r="A179" s="5">
        <v>27</v>
      </c>
      <c r="B179" s="5"/>
      <c r="I179" t="s">
        <v>272</v>
      </c>
    </row>
    <row r="180" spans="1:9" x14ac:dyDescent="0.25">
      <c r="A180" s="5">
        <v>27</v>
      </c>
      <c r="B180" s="5"/>
    </row>
    <row r="181" spans="1:9" x14ac:dyDescent="0.25">
      <c r="A181" s="5">
        <v>31</v>
      </c>
      <c r="B181" s="5"/>
    </row>
    <row r="182" spans="1:9" x14ac:dyDescent="0.25">
      <c r="A182" s="5">
        <v>28</v>
      </c>
      <c r="B182" s="5"/>
    </row>
    <row r="183" spans="1:9" x14ac:dyDescent="0.25">
      <c r="A183" s="5">
        <v>26</v>
      </c>
      <c r="B183" s="5"/>
    </row>
    <row r="184" spans="1:9" x14ac:dyDescent="0.25">
      <c r="A184" s="5">
        <v>34</v>
      </c>
      <c r="B184" s="5"/>
    </row>
    <row r="185" spans="1:9" x14ac:dyDescent="0.25">
      <c r="A185" s="5">
        <v>29</v>
      </c>
      <c r="B185" s="5"/>
    </row>
    <row r="186" spans="1:9" x14ac:dyDescent="0.25">
      <c r="A186" s="5">
        <v>30</v>
      </c>
      <c r="B186" s="5"/>
    </row>
    <row r="187" spans="1:9" x14ac:dyDescent="0.25">
      <c r="A187" s="5">
        <v>30</v>
      </c>
      <c r="B187" s="5"/>
    </row>
    <row r="188" spans="1:9" x14ac:dyDescent="0.25">
      <c r="A188" s="5">
        <v>20</v>
      </c>
      <c r="B188" s="5"/>
    </row>
    <row r="189" spans="1:9" x14ac:dyDescent="0.25">
      <c r="A189" s="5">
        <v>28</v>
      </c>
      <c r="B189" s="5"/>
    </row>
    <row r="190" spans="1:9" x14ac:dyDescent="0.25">
      <c r="A190" s="5">
        <v>27</v>
      </c>
      <c r="B190" s="5"/>
    </row>
    <row r="191" spans="1:9" x14ac:dyDescent="0.25">
      <c r="A191" s="5">
        <v>30</v>
      </c>
      <c r="B191" s="5"/>
    </row>
    <row r="192" spans="1:9" x14ac:dyDescent="0.25">
      <c r="A192" s="5">
        <v>27</v>
      </c>
      <c r="B192" s="5"/>
    </row>
    <row r="193" spans="1:2" x14ac:dyDescent="0.25">
      <c r="A193" s="5">
        <v>20</v>
      </c>
      <c r="B193" s="5"/>
    </row>
    <row r="194" spans="1:2" x14ac:dyDescent="0.25">
      <c r="A194" s="5">
        <v>34</v>
      </c>
      <c r="B194" s="5"/>
    </row>
    <row r="195" spans="1:2" x14ac:dyDescent="0.25">
      <c r="A195" s="5">
        <v>23</v>
      </c>
      <c r="B195" s="5"/>
    </row>
    <row r="196" spans="1:2" x14ac:dyDescent="0.25">
      <c r="A196" s="5"/>
      <c r="B196" s="5"/>
    </row>
    <row r="197" spans="1:2" x14ac:dyDescent="0.25">
      <c r="A197" s="5"/>
      <c r="B197" s="5"/>
    </row>
    <row r="198" spans="1:2" x14ac:dyDescent="0.25">
      <c r="A198" s="5"/>
      <c r="B198" s="5"/>
    </row>
    <row r="199" spans="1:2" x14ac:dyDescent="0.25">
      <c r="A199" s="5"/>
      <c r="B199" s="5"/>
    </row>
    <row r="200" spans="1:2" x14ac:dyDescent="0.25">
      <c r="A200" s="5"/>
      <c r="B200" s="5"/>
    </row>
    <row r="201" spans="1:2" x14ac:dyDescent="0.25">
      <c r="A201" s="5"/>
      <c r="B201" s="5"/>
    </row>
    <row r="202" spans="1:2" x14ac:dyDescent="0.25">
      <c r="A202" s="5"/>
      <c r="B202" s="5"/>
    </row>
    <row r="203" spans="1:2" x14ac:dyDescent="0.25">
      <c r="A203" s="5"/>
      <c r="B203" s="5"/>
    </row>
    <row r="204" spans="1:2" x14ac:dyDescent="0.25">
      <c r="A204" s="5"/>
      <c r="B204" s="5"/>
    </row>
    <row r="205" spans="1:2" x14ac:dyDescent="0.25">
      <c r="A205" s="5"/>
      <c r="B205" s="5"/>
    </row>
    <row r="206" spans="1:2" x14ac:dyDescent="0.25">
      <c r="A206" s="5"/>
      <c r="B206" s="5"/>
    </row>
    <row r="207" spans="1:2" x14ac:dyDescent="0.25">
      <c r="A207" s="5"/>
      <c r="B207" s="5"/>
    </row>
    <row r="208" spans="1:2" x14ac:dyDescent="0.25">
      <c r="A208" s="5"/>
      <c r="B208" s="5"/>
    </row>
    <row r="209" spans="1:2" x14ac:dyDescent="0.25">
      <c r="A209" s="5"/>
      <c r="B209" s="5"/>
    </row>
    <row r="210" spans="1:2" x14ac:dyDescent="0.25">
      <c r="A210" s="5"/>
      <c r="B210" s="5"/>
    </row>
    <row r="211" spans="1:2" x14ac:dyDescent="0.25">
      <c r="A211" s="5"/>
      <c r="B211" s="5"/>
    </row>
    <row r="212" spans="1:2" x14ac:dyDescent="0.25">
      <c r="A212" s="5"/>
      <c r="B212" s="5"/>
    </row>
    <row r="213" spans="1:2" x14ac:dyDescent="0.25">
      <c r="A213" s="5"/>
      <c r="B213" s="5"/>
    </row>
    <row r="214" spans="1:2" x14ac:dyDescent="0.25">
      <c r="A214" s="5"/>
      <c r="B214" s="5"/>
    </row>
    <row r="215" spans="1:2" x14ac:dyDescent="0.25">
      <c r="A215" s="5"/>
      <c r="B215" s="5"/>
    </row>
    <row r="216" spans="1:2" x14ac:dyDescent="0.25">
      <c r="A216" s="5"/>
      <c r="B216" s="5"/>
    </row>
    <row r="217" spans="1:2" x14ac:dyDescent="0.25">
      <c r="A217" s="5"/>
      <c r="B217" s="5"/>
    </row>
    <row r="218" spans="1:2" x14ac:dyDescent="0.25">
      <c r="A218" s="5"/>
      <c r="B218" s="5"/>
    </row>
    <row r="219" spans="1:2" x14ac:dyDescent="0.25">
      <c r="A219" s="5"/>
      <c r="B219" s="5"/>
    </row>
    <row r="220" spans="1:2" x14ac:dyDescent="0.25">
      <c r="A220" s="5"/>
      <c r="B220" s="5"/>
    </row>
    <row r="221" spans="1:2" x14ac:dyDescent="0.25">
      <c r="A221" s="5"/>
      <c r="B221" s="5"/>
    </row>
    <row r="222" spans="1:2" x14ac:dyDescent="0.25">
      <c r="A222" s="5"/>
      <c r="B222" s="5"/>
    </row>
    <row r="223" spans="1:2" x14ac:dyDescent="0.25">
      <c r="A223" s="5"/>
      <c r="B223" s="5"/>
    </row>
    <row r="224" spans="1:2" x14ac:dyDescent="0.25">
      <c r="A224" s="5"/>
      <c r="B224" s="5"/>
    </row>
    <row r="225" spans="1:2" x14ac:dyDescent="0.25">
      <c r="A225" s="5"/>
      <c r="B225" s="5"/>
    </row>
    <row r="226" spans="1:2" x14ac:dyDescent="0.25">
      <c r="A226" s="5"/>
      <c r="B226" s="5"/>
    </row>
    <row r="227" spans="1:2" x14ac:dyDescent="0.25">
      <c r="A227" s="5"/>
      <c r="B227" s="5"/>
    </row>
    <row r="228" spans="1:2" x14ac:dyDescent="0.25">
      <c r="A228" s="5"/>
      <c r="B228" s="5"/>
    </row>
    <row r="229" spans="1:2" x14ac:dyDescent="0.25">
      <c r="A229" s="5"/>
      <c r="B229" s="5"/>
    </row>
    <row r="230" spans="1:2" x14ac:dyDescent="0.25">
      <c r="A230" s="5"/>
      <c r="B230" s="5"/>
    </row>
    <row r="231" spans="1:2" x14ac:dyDescent="0.25">
      <c r="A231" s="5"/>
      <c r="B231" s="5"/>
    </row>
    <row r="232" spans="1:2" x14ac:dyDescent="0.25">
      <c r="A232" s="5"/>
      <c r="B232" s="5"/>
    </row>
    <row r="233" spans="1:2" x14ac:dyDescent="0.25">
      <c r="A233" s="5"/>
      <c r="B233" s="5"/>
    </row>
    <row r="234" spans="1:2" x14ac:dyDescent="0.25">
      <c r="A234" s="5"/>
      <c r="B234" s="5"/>
    </row>
    <row r="235" spans="1:2" x14ac:dyDescent="0.25">
      <c r="A235" s="5"/>
      <c r="B235" s="5"/>
    </row>
    <row r="236" spans="1:2" x14ac:dyDescent="0.25">
      <c r="A236" s="5"/>
      <c r="B236" s="5"/>
    </row>
    <row r="237" spans="1:2" x14ac:dyDescent="0.25">
      <c r="A237" s="5"/>
      <c r="B237" s="5"/>
    </row>
    <row r="238" spans="1:2" x14ac:dyDescent="0.25">
      <c r="A238" s="5"/>
      <c r="B238" s="5"/>
    </row>
    <row r="239" spans="1:2" x14ac:dyDescent="0.25">
      <c r="A239" s="5"/>
      <c r="B239" s="5"/>
    </row>
    <row r="240" spans="1:2" x14ac:dyDescent="0.25">
      <c r="A240" s="5"/>
      <c r="B240" s="5"/>
    </row>
    <row r="241" spans="1:2" x14ac:dyDescent="0.25">
      <c r="A241" s="5"/>
      <c r="B241" s="5"/>
    </row>
    <row r="242" spans="1:2" x14ac:dyDescent="0.25">
      <c r="A242" s="5"/>
      <c r="B242" s="5"/>
    </row>
    <row r="243" spans="1:2" x14ac:dyDescent="0.25">
      <c r="A243" s="5"/>
      <c r="B243" s="5"/>
    </row>
    <row r="244" spans="1:2" x14ac:dyDescent="0.25">
      <c r="A244" s="5"/>
      <c r="B244" s="5"/>
    </row>
    <row r="245" spans="1:2" x14ac:dyDescent="0.25">
      <c r="A245" s="5"/>
      <c r="B245" s="5"/>
    </row>
    <row r="246" spans="1:2" x14ac:dyDescent="0.25">
      <c r="A246" s="5"/>
      <c r="B246" s="5"/>
    </row>
    <row r="247" spans="1:2" x14ac:dyDescent="0.25">
      <c r="A247" s="5"/>
      <c r="B247" s="5"/>
    </row>
    <row r="248" spans="1:2" x14ac:dyDescent="0.25">
      <c r="A248" s="5"/>
      <c r="B248" s="5"/>
    </row>
    <row r="249" spans="1:2" x14ac:dyDescent="0.25">
      <c r="A249" s="5"/>
      <c r="B249" s="5"/>
    </row>
    <row r="250" spans="1:2" x14ac:dyDescent="0.25">
      <c r="A250" s="5"/>
      <c r="B250" s="5"/>
    </row>
    <row r="251" spans="1:2" x14ac:dyDescent="0.25">
      <c r="A251" s="5"/>
      <c r="B251" s="5"/>
    </row>
    <row r="252" spans="1:2" x14ac:dyDescent="0.25">
      <c r="A252" s="5"/>
      <c r="B252" s="5"/>
    </row>
    <row r="253" spans="1:2" x14ac:dyDescent="0.25">
      <c r="A253" s="5"/>
      <c r="B253" s="5"/>
    </row>
    <row r="254" spans="1:2" x14ac:dyDescent="0.25">
      <c r="A254" s="5"/>
      <c r="B254" s="5"/>
    </row>
    <row r="255" spans="1:2" x14ac:dyDescent="0.25">
      <c r="A255" s="5"/>
      <c r="B255" s="5"/>
    </row>
    <row r="256" spans="1:2" x14ac:dyDescent="0.25">
      <c r="A256" s="5"/>
      <c r="B256" s="5"/>
    </row>
    <row r="257" spans="1:2" x14ac:dyDescent="0.25">
      <c r="A257" s="5"/>
      <c r="B257" s="5"/>
    </row>
    <row r="258" spans="1:2" x14ac:dyDescent="0.25">
      <c r="A258" s="5"/>
      <c r="B258" s="5"/>
    </row>
    <row r="259" spans="1:2" x14ac:dyDescent="0.25">
      <c r="A259" s="5"/>
      <c r="B259" s="5"/>
    </row>
    <row r="260" spans="1:2" x14ac:dyDescent="0.25">
      <c r="A260" s="5"/>
      <c r="B260" s="5"/>
    </row>
    <row r="261" spans="1:2" x14ac:dyDescent="0.25">
      <c r="A261" s="5"/>
      <c r="B261" s="5"/>
    </row>
    <row r="262" spans="1:2" x14ac:dyDescent="0.25">
      <c r="A262" s="5"/>
      <c r="B262" s="5"/>
    </row>
    <row r="263" spans="1:2" x14ac:dyDescent="0.25">
      <c r="A263" s="5"/>
      <c r="B263" s="5"/>
    </row>
    <row r="264" spans="1:2" x14ac:dyDescent="0.25">
      <c r="A264" s="5"/>
      <c r="B264" s="5"/>
    </row>
    <row r="265" spans="1:2" x14ac:dyDescent="0.25">
      <c r="A265" s="5"/>
      <c r="B265" s="5"/>
    </row>
    <row r="266" spans="1:2" x14ac:dyDescent="0.25">
      <c r="A266" s="5"/>
      <c r="B266" s="5"/>
    </row>
    <row r="267" spans="1:2" x14ac:dyDescent="0.25">
      <c r="A267" s="5"/>
      <c r="B267" s="5"/>
    </row>
    <row r="268" spans="1:2" x14ac:dyDescent="0.25">
      <c r="A268" s="5"/>
      <c r="B268" s="5"/>
    </row>
    <row r="269" spans="1:2" x14ac:dyDescent="0.25">
      <c r="A269" s="5"/>
      <c r="B269" s="5"/>
    </row>
    <row r="270" spans="1:2" x14ac:dyDescent="0.25">
      <c r="A270" s="5"/>
      <c r="B270" s="5"/>
    </row>
    <row r="271" spans="1:2" x14ac:dyDescent="0.25">
      <c r="A271" s="5"/>
      <c r="B271" s="5"/>
    </row>
    <row r="272" spans="1:2" x14ac:dyDescent="0.25">
      <c r="A272" s="5"/>
      <c r="B272" s="5"/>
    </row>
    <row r="273" spans="1:2" x14ac:dyDescent="0.25">
      <c r="A273" s="5"/>
      <c r="B273" s="5"/>
    </row>
    <row r="274" spans="1:2" x14ac:dyDescent="0.25">
      <c r="A274" s="5"/>
      <c r="B274" s="5"/>
    </row>
    <row r="275" spans="1:2" x14ac:dyDescent="0.25">
      <c r="A275" s="5"/>
      <c r="B275" s="5"/>
    </row>
    <row r="276" spans="1:2" x14ac:dyDescent="0.25">
      <c r="A276" s="5"/>
      <c r="B276" s="5"/>
    </row>
    <row r="277" spans="1:2" x14ac:dyDescent="0.25">
      <c r="A277" s="5"/>
      <c r="B277" s="5"/>
    </row>
    <row r="278" spans="1:2" x14ac:dyDescent="0.25">
      <c r="A278" s="5"/>
      <c r="B278" s="5"/>
    </row>
    <row r="279" spans="1:2" x14ac:dyDescent="0.25">
      <c r="A279" s="5"/>
      <c r="B279" s="5"/>
    </row>
    <row r="280" spans="1:2" x14ac:dyDescent="0.25">
      <c r="A280" s="5"/>
      <c r="B280" s="5"/>
    </row>
    <row r="281" spans="1:2" x14ac:dyDescent="0.25">
      <c r="A281" s="5"/>
      <c r="B281" s="5"/>
    </row>
    <row r="282" spans="1:2" x14ac:dyDescent="0.25">
      <c r="A282" s="5"/>
      <c r="B282" s="5"/>
    </row>
    <row r="283" spans="1:2" x14ac:dyDescent="0.25">
      <c r="A283" s="5"/>
      <c r="B283" s="5"/>
    </row>
    <row r="284" spans="1:2" x14ac:dyDescent="0.25">
      <c r="A284" s="5"/>
      <c r="B284" s="5"/>
    </row>
    <row r="285" spans="1:2" x14ac:dyDescent="0.25">
      <c r="A285" s="5"/>
      <c r="B285" s="5"/>
    </row>
    <row r="286" spans="1:2" x14ac:dyDescent="0.25">
      <c r="A286" s="5"/>
      <c r="B286" s="5"/>
    </row>
    <row r="287" spans="1:2" x14ac:dyDescent="0.25">
      <c r="A287" s="5"/>
      <c r="B287" s="5"/>
    </row>
    <row r="288" spans="1:2" x14ac:dyDescent="0.25">
      <c r="A288" s="5"/>
      <c r="B288" s="5"/>
    </row>
    <row r="289" spans="1:2" x14ac:dyDescent="0.25">
      <c r="A289" s="5"/>
      <c r="B289" s="5"/>
    </row>
    <row r="290" spans="1:2" x14ac:dyDescent="0.25">
      <c r="A290" s="5"/>
      <c r="B290" s="5"/>
    </row>
    <row r="291" spans="1:2" x14ac:dyDescent="0.25">
      <c r="A291" s="5"/>
      <c r="B291" s="5"/>
    </row>
    <row r="292" spans="1:2" x14ac:dyDescent="0.25">
      <c r="A292" s="5"/>
      <c r="B292" s="5"/>
    </row>
    <row r="293" spans="1:2" x14ac:dyDescent="0.25">
      <c r="A293" s="5"/>
      <c r="B293" s="5"/>
    </row>
    <row r="294" spans="1:2" x14ac:dyDescent="0.25">
      <c r="A294" s="5"/>
      <c r="B294" s="5"/>
    </row>
    <row r="295" spans="1:2" x14ac:dyDescent="0.25">
      <c r="A295" s="5"/>
      <c r="B295" s="5"/>
    </row>
    <row r="296" spans="1:2" x14ac:dyDescent="0.25">
      <c r="A296" s="5"/>
      <c r="B296" s="5"/>
    </row>
    <row r="297" spans="1:2" x14ac:dyDescent="0.25">
      <c r="A297" s="5"/>
      <c r="B297" s="5"/>
    </row>
    <row r="298" spans="1:2" x14ac:dyDescent="0.25">
      <c r="A298" s="5"/>
      <c r="B298" s="5"/>
    </row>
    <row r="299" spans="1:2" x14ac:dyDescent="0.25">
      <c r="A299" s="5"/>
      <c r="B299" s="5"/>
    </row>
    <row r="300" spans="1:2" x14ac:dyDescent="0.25">
      <c r="A300" s="5"/>
      <c r="B300" s="5"/>
    </row>
    <row r="301" spans="1:2" x14ac:dyDescent="0.25">
      <c r="A301" s="5"/>
      <c r="B301" s="5"/>
    </row>
    <row r="302" spans="1:2" x14ac:dyDescent="0.25">
      <c r="A302" s="5"/>
      <c r="B302" s="5"/>
    </row>
    <row r="303" spans="1:2" x14ac:dyDescent="0.25">
      <c r="A303" s="5"/>
      <c r="B303" s="5"/>
    </row>
    <row r="304" spans="1:2" x14ac:dyDescent="0.25">
      <c r="A304" s="5"/>
      <c r="B304" s="5"/>
    </row>
    <row r="305" spans="1:2" x14ac:dyDescent="0.25">
      <c r="A305" s="5"/>
      <c r="B305" s="5"/>
    </row>
    <row r="306" spans="1:2" x14ac:dyDescent="0.25">
      <c r="A306" s="5"/>
      <c r="B306" s="5"/>
    </row>
    <row r="307" spans="1:2" x14ac:dyDescent="0.25">
      <c r="A307" s="5"/>
      <c r="B307" s="5"/>
    </row>
    <row r="308" spans="1:2" x14ac:dyDescent="0.25">
      <c r="A308" s="5"/>
      <c r="B308" s="5"/>
    </row>
    <row r="309" spans="1:2" x14ac:dyDescent="0.25">
      <c r="A309" s="5"/>
      <c r="B309" s="5"/>
    </row>
    <row r="310" spans="1:2" x14ac:dyDescent="0.25">
      <c r="A310" s="5"/>
      <c r="B310" s="5"/>
    </row>
    <row r="311" spans="1:2" x14ac:dyDescent="0.25">
      <c r="A311" s="5"/>
      <c r="B311" s="5"/>
    </row>
    <row r="312" spans="1:2" x14ac:dyDescent="0.25">
      <c r="A312" s="5"/>
      <c r="B312" s="5"/>
    </row>
    <row r="313" spans="1:2" x14ac:dyDescent="0.25">
      <c r="A313" s="5"/>
      <c r="B313" s="5"/>
    </row>
    <row r="314" spans="1:2" x14ac:dyDescent="0.25">
      <c r="A314" s="5"/>
      <c r="B314" s="5"/>
    </row>
    <row r="315" spans="1:2" x14ac:dyDescent="0.25">
      <c r="A315" s="5"/>
      <c r="B315" s="5"/>
    </row>
    <row r="316" spans="1:2" x14ac:dyDescent="0.25">
      <c r="A316" s="5"/>
      <c r="B316" s="5"/>
    </row>
    <row r="317" spans="1:2" x14ac:dyDescent="0.25">
      <c r="A317" s="5"/>
      <c r="B317" s="5"/>
    </row>
    <row r="318" spans="1:2" x14ac:dyDescent="0.25">
      <c r="A318" s="5"/>
      <c r="B318" s="5"/>
    </row>
    <row r="319" spans="1:2" x14ac:dyDescent="0.25">
      <c r="A319" s="5"/>
      <c r="B319" s="5"/>
    </row>
    <row r="320" spans="1:2" x14ac:dyDescent="0.25">
      <c r="A320" s="5"/>
      <c r="B320" s="5"/>
    </row>
    <row r="321" spans="1:2" x14ac:dyDescent="0.25">
      <c r="A321" s="5"/>
      <c r="B321" s="5"/>
    </row>
    <row r="322" spans="1:2" x14ac:dyDescent="0.25">
      <c r="A322" s="5"/>
      <c r="B322" s="5"/>
    </row>
    <row r="323" spans="1:2" x14ac:dyDescent="0.25">
      <c r="A323" s="5"/>
      <c r="B323" s="5"/>
    </row>
    <row r="324" spans="1:2" x14ac:dyDescent="0.25">
      <c r="A324" s="5"/>
      <c r="B324" s="5"/>
    </row>
    <row r="325" spans="1:2" x14ac:dyDescent="0.25">
      <c r="A325" s="5"/>
      <c r="B325" s="5"/>
    </row>
    <row r="326" spans="1:2" x14ac:dyDescent="0.25">
      <c r="A326" s="5"/>
      <c r="B326" s="5"/>
    </row>
    <row r="327" spans="1:2" x14ac:dyDescent="0.25">
      <c r="A327" s="5"/>
      <c r="B327" s="5"/>
    </row>
    <row r="328" spans="1:2" x14ac:dyDescent="0.25">
      <c r="A328" s="5"/>
      <c r="B328" s="5"/>
    </row>
    <row r="329" spans="1:2" x14ac:dyDescent="0.25">
      <c r="A329" s="5"/>
      <c r="B329" s="5"/>
    </row>
    <row r="330" spans="1:2" x14ac:dyDescent="0.25">
      <c r="A330" s="5"/>
      <c r="B330" s="5"/>
    </row>
    <row r="331" spans="1:2" x14ac:dyDescent="0.25">
      <c r="A331" s="5"/>
      <c r="B331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M24"/>
  <sheetViews>
    <sheetView workbookViewId="0">
      <selection activeCell="F18" sqref="F18:M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8.85546875" bestFit="1" customWidth="1"/>
  </cols>
  <sheetData>
    <row r="3" spans="1:3" x14ac:dyDescent="0.25">
      <c r="A3" s="2" t="s">
        <v>6</v>
      </c>
      <c r="B3" t="s">
        <v>184</v>
      </c>
      <c r="C3" t="s">
        <v>183</v>
      </c>
    </row>
    <row r="4" spans="1:3" x14ac:dyDescent="0.25">
      <c r="A4" s="4">
        <v>20</v>
      </c>
      <c r="B4" s="3">
        <v>3</v>
      </c>
      <c r="C4" s="3">
        <v>6</v>
      </c>
    </row>
    <row r="5" spans="1:3" x14ac:dyDescent="0.25">
      <c r="A5" s="4">
        <v>21</v>
      </c>
      <c r="B5" s="3">
        <v>4</v>
      </c>
      <c r="C5" s="3">
        <v>7</v>
      </c>
    </row>
    <row r="6" spans="1:3" x14ac:dyDescent="0.25">
      <c r="A6" s="4">
        <v>22</v>
      </c>
      <c r="B6" s="3">
        <v>4</v>
      </c>
      <c r="C6" s="3">
        <v>7</v>
      </c>
    </row>
    <row r="7" spans="1:3" x14ac:dyDescent="0.25">
      <c r="A7" s="4">
        <v>23</v>
      </c>
      <c r="B7" s="3">
        <v>3</v>
      </c>
      <c r="C7" s="3">
        <v>5</v>
      </c>
    </row>
    <row r="8" spans="1:3" x14ac:dyDescent="0.25">
      <c r="A8" s="4">
        <v>24</v>
      </c>
      <c r="B8" s="3">
        <v>2</v>
      </c>
      <c r="C8" s="3">
        <v>2</v>
      </c>
    </row>
    <row r="9" spans="1:3" x14ac:dyDescent="0.25">
      <c r="A9" s="4">
        <v>25</v>
      </c>
      <c r="B9" s="3">
        <v>6</v>
      </c>
      <c r="C9" s="3">
        <v>6</v>
      </c>
    </row>
    <row r="10" spans="1:3" x14ac:dyDescent="0.25">
      <c r="A10" s="4">
        <v>26</v>
      </c>
      <c r="B10" s="3">
        <v>9</v>
      </c>
      <c r="C10" s="3">
        <v>13</v>
      </c>
    </row>
    <row r="11" spans="1:3" x14ac:dyDescent="0.25">
      <c r="A11" s="4">
        <v>27</v>
      </c>
      <c r="B11" s="3">
        <v>16</v>
      </c>
      <c r="C11" s="3">
        <v>27</v>
      </c>
    </row>
    <row r="12" spans="1:3" x14ac:dyDescent="0.25">
      <c r="A12" s="4">
        <v>28</v>
      </c>
      <c r="B12" s="3">
        <v>14</v>
      </c>
      <c r="C12" s="3">
        <v>24</v>
      </c>
    </row>
    <row r="13" spans="1:3" x14ac:dyDescent="0.25">
      <c r="A13" s="4">
        <v>29</v>
      </c>
      <c r="B13" s="3">
        <v>14</v>
      </c>
      <c r="C13" s="3">
        <v>27</v>
      </c>
    </row>
    <row r="14" spans="1:3" x14ac:dyDescent="0.25">
      <c r="A14" s="4">
        <v>30</v>
      </c>
      <c r="B14" s="3">
        <v>13</v>
      </c>
      <c r="C14" s="3">
        <v>21</v>
      </c>
    </row>
    <row r="15" spans="1:3" x14ac:dyDescent="0.25">
      <c r="A15" s="4">
        <v>31</v>
      </c>
      <c r="B15" s="3">
        <v>11</v>
      </c>
      <c r="C15" s="3">
        <v>15</v>
      </c>
    </row>
    <row r="16" spans="1:3" x14ac:dyDescent="0.25">
      <c r="A16" s="4">
        <v>32</v>
      </c>
      <c r="B16" s="3">
        <v>14</v>
      </c>
      <c r="C16" s="3">
        <v>20</v>
      </c>
    </row>
    <row r="17" spans="1:13" x14ac:dyDescent="0.25">
      <c r="A17" s="4">
        <v>33</v>
      </c>
      <c r="B17" s="3">
        <v>4</v>
      </c>
      <c r="C17" s="3">
        <v>5</v>
      </c>
    </row>
    <row r="18" spans="1:13" x14ac:dyDescent="0.25">
      <c r="A18" s="4">
        <v>34</v>
      </c>
      <c r="B18" s="3">
        <v>3</v>
      </c>
      <c r="C18" s="3">
        <v>5</v>
      </c>
      <c r="F18" t="s">
        <v>270</v>
      </c>
      <c r="H18" t="s">
        <v>271</v>
      </c>
    </row>
    <row r="19" spans="1:13" x14ac:dyDescent="0.25">
      <c r="A19" s="4">
        <v>35</v>
      </c>
      <c r="B19" s="3">
        <v>1</v>
      </c>
      <c r="C19" s="3">
        <v>1</v>
      </c>
      <c r="G19" t="s">
        <v>261</v>
      </c>
      <c r="J19" t="s">
        <v>24</v>
      </c>
    </row>
    <row r="20" spans="1:13" x14ac:dyDescent="0.25">
      <c r="A20" s="4">
        <v>36</v>
      </c>
      <c r="B20" s="3"/>
      <c r="C20" s="3">
        <v>1</v>
      </c>
      <c r="F20" t="s">
        <v>259</v>
      </c>
    </row>
    <row r="21" spans="1:13" x14ac:dyDescent="0.25">
      <c r="A21" s="4">
        <v>39</v>
      </c>
      <c r="B21" s="3">
        <v>1</v>
      </c>
      <c r="C21" s="3">
        <v>2</v>
      </c>
      <c r="F21" t="s">
        <v>260</v>
      </c>
      <c r="G21">
        <f>28/114</f>
        <v>0.24561403508771928</v>
      </c>
      <c r="H21">
        <f>15*G21</f>
        <v>3.6842105263157894</v>
      </c>
      <c r="I21">
        <v>4</v>
      </c>
      <c r="J21" t="s">
        <v>263</v>
      </c>
      <c r="K21" s="41">
        <f>8/34</f>
        <v>0.23529411764705882</v>
      </c>
      <c r="L21" s="41">
        <f>5*K21</f>
        <v>1.1764705882352942</v>
      </c>
      <c r="M21">
        <v>1</v>
      </c>
    </row>
    <row r="22" spans="1:13" x14ac:dyDescent="0.25">
      <c r="A22" s="4" t="s">
        <v>4</v>
      </c>
      <c r="B22" s="3"/>
      <c r="C22" s="3"/>
      <c r="F22" t="s">
        <v>62</v>
      </c>
      <c r="G22">
        <f>33/114</f>
        <v>0.28947368421052633</v>
      </c>
      <c r="H22">
        <f>15*G22</f>
        <v>4.3421052631578947</v>
      </c>
      <c r="I22">
        <v>4</v>
      </c>
      <c r="J22" t="s">
        <v>196</v>
      </c>
      <c r="K22" s="41">
        <f>17/24</f>
        <v>0.70833333333333337</v>
      </c>
      <c r="L22" s="41">
        <f>5*K22</f>
        <v>3.541666666666667</v>
      </c>
      <c r="M22">
        <v>3</v>
      </c>
    </row>
    <row r="23" spans="1:13" x14ac:dyDescent="0.25">
      <c r="A23" s="4" t="s">
        <v>5</v>
      </c>
      <c r="B23" s="3">
        <v>122</v>
      </c>
      <c r="C23" s="3">
        <v>194</v>
      </c>
      <c r="F23" t="s">
        <v>63</v>
      </c>
      <c r="G23">
        <f>35/114</f>
        <v>0.30701754385964913</v>
      </c>
      <c r="H23">
        <f>15*G23</f>
        <v>4.6052631578947372</v>
      </c>
      <c r="I23">
        <v>5</v>
      </c>
      <c r="J23" t="s">
        <v>156</v>
      </c>
      <c r="K23" s="41">
        <f>9/34</f>
        <v>0.26470588235294118</v>
      </c>
      <c r="L23" s="41">
        <f>5*K23</f>
        <v>1.3235294117647058</v>
      </c>
      <c r="M23">
        <v>1</v>
      </c>
    </row>
    <row r="24" spans="1:13" x14ac:dyDescent="0.25">
      <c r="F24" t="s">
        <v>262</v>
      </c>
      <c r="G24">
        <f>17/114</f>
        <v>0.14912280701754385</v>
      </c>
      <c r="H24">
        <f>15*G24</f>
        <v>2.236842105263158</v>
      </c>
      <c r="I24">
        <v>2</v>
      </c>
      <c r="K24" s="41"/>
      <c r="L24" s="41"/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3D00-6E88-40B2-9BE9-DC3D45F4ED78}">
  <dimension ref="A1:AJ25"/>
  <sheetViews>
    <sheetView topLeftCell="I7" zoomScale="90" zoomScaleNormal="90" workbookViewId="0">
      <selection activeCell="AJ3" sqref="AJ3:AJ22"/>
    </sheetView>
  </sheetViews>
  <sheetFormatPr defaultRowHeight="15" x14ac:dyDescent="0.25"/>
  <sheetData>
    <row r="1" spans="1:36" x14ac:dyDescent="0.25">
      <c r="A1" s="30" t="s">
        <v>229</v>
      </c>
      <c r="B1" s="30"/>
      <c r="C1" s="30" t="s">
        <v>230</v>
      </c>
      <c r="D1" s="30"/>
      <c r="E1" s="30" t="s">
        <v>231</v>
      </c>
      <c r="F1" s="30"/>
      <c r="G1" s="30" t="s">
        <v>232</v>
      </c>
      <c r="H1" s="30"/>
      <c r="I1" s="30" t="s">
        <v>233</v>
      </c>
      <c r="J1" s="30"/>
      <c r="K1" s="30" t="s">
        <v>234</v>
      </c>
      <c r="L1" s="30"/>
      <c r="M1" s="30" t="s">
        <v>235</v>
      </c>
      <c r="N1" s="30"/>
      <c r="O1" s="30" t="s">
        <v>236</v>
      </c>
      <c r="P1" s="30"/>
      <c r="Q1" s="30" t="s">
        <v>237</v>
      </c>
      <c r="R1" s="30"/>
      <c r="S1" s="30" t="s">
        <v>220</v>
      </c>
      <c r="T1" s="30"/>
      <c r="U1" s="30" t="s">
        <v>221</v>
      </c>
      <c r="V1" s="30"/>
      <c r="W1" s="30" t="s">
        <v>222</v>
      </c>
      <c r="X1" s="30"/>
      <c r="Y1" s="30" t="s">
        <v>223</v>
      </c>
      <c r="Z1" s="30"/>
      <c r="AA1" s="30" t="s">
        <v>224</v>
      </c>
      <c r="AB1" s="30"/>
      <c r="AC1" s="30" t="s">
        <v>225</v>
      </c>
      <c r="AD1" s="30"/>
      <c r="AE1" s="30" t="s">
        <v>226</v>
      </c>
      <c r="AF1" s="30"/>
      <c r="AG1" s="30" t="s">
        <v>227</v>
      </c>
      <c r="AH1" s="30"/>
      <c r="AI1" s="30" t="s">
        <v>228</v>
      </c>
      <c r="AJ1" s="30"/>
    </row>
    <row r="2" spans="1:36" x14ac:dyDescent="0.25">
      <c r="A2" s="30" t="s">
        <v>206</v>
      </c>
      <c r="B2" s="30" t="s">
        <v>207</v>
      </c>
      <c r="C2" s="30" t="s">
        <v>206</v>
      </c>
      <c r="D2" s="30" t="s">
        <v>207</v>
      </c>
      <c r="E2" s="30" t="s">
        <v>206</v>
      </c>
      <c r="F2" s="30" t="s">
        <v>207</v>
      </c>
      <c r="G2" s="30" t="s">
        <v>206</v>
      </c>
      <c r="H2" s="30" t="s">
        <v>207</v>
      </c>
      <c r="I2" s="30" t="s">
        <v>206</v>
      </c>
      <c r="J2" s="30" t="s">
        <v>207</v>
      </c>
      <c r="K2" s="30" t="s">
        <v>206</v>
      </c>
      <c r="L2" s="30" t="s">
        <v>207</v>
      </c>
      <c r="M2" s="30" t="s">
        <v>206</v>
      </c>
      <c r="N2" s="30" t="s">
        <v>207</v>
      </c>
      <c r="O2" s="30" t="s">
        <v>206</v>
      </c>
      <c r="P2" s="30" t="s">
        <v>207</v>
      </c>
      <c r="Q2" s="30" t="s">
        <v>206</v>
      </c>
      <c r="R2" s="30" t="s">
        <v>207</v>
      </c>
      <c r="S2" s="30" t="s">
        <v>206</v>
      </c>
      <c r="T2" s="30" t="s">
        <v>207</v>
      </c>
      <c r="U2" s="30" t="s">
        <v>206</v>
      </c>
      <c r="V2" s="30" t="s">
        <v>207</v>
      </c>
      <c r="W2" s="30" t="s">
        <v>206</v>
      </c>
      <c r="X2" s="30" t="s">
        <v>207</v>
      </c>
      <c r="Y2" s="30" t="s">
        <v>206</v>
      </c>
      <c r="Z2" s="30" t="s">
        <v>207</v>
      </c>
      <c r="AA2" s="30" t="s">
        <v>206</v>
      </c>
      <c r="AB2" s="30" t="s">
        <v>207</v>
      </c>
      <c r="AC2" s="30" t="s">
        <v>206</v>
      </c>
      <c r="AD2" s="30" t="s">
        <v>207</v>
      </c>
      <c r="AE2" s="30" t="s">
        <v>206</v>
      </c>
      <c r="AF2" s="30" t="s">
        <v>207</v>
      </c>
      <c r="AG2" s="30" t="s">
        <v>206</v>
      </c>
      <c r="AH2" s="30" t="s">
        <v>207</v>
      </c>
      <c r="AI2" s="30" t="s">
        <v>206</v>
      </c>
      <c r="AJ2" s="30" t="s">
        <v>207</v>
      </c>
    </row>
    <row r="3" spans="1:36" x14ac:dyDescent="0.25">
      <c r="A3" s="31" t="s">
        <v>260</v>
      </c>
      <c r="B3" s="31">
        <v>21</v>
      </c>
      <c r="C3" s="31" t="s">
        <v>260</v>
      </c>
      <c r="D3" s="31">
        <v>25</v>
      </c>
      <c r="E3" s="31" t="s">
        <v>260</v>
      </c>
      <c r="F3" s="31">
        <v>25</v>
      </c>
      <c r="G3" s="31" t="s">
        <v>260</v>
      </c>
      <c r="H3" s="31">
        <v>22</v>
      </c>
      <c r="I3" s="31" t="s">
        <v>260</v>
      </c>
      <c r="J3" s="31">
        <v>25</v>
      </c>
      <c r="K3" s="31" t="s">
        <v>260</v>
      </c>
      <c r="L3" s="31">
        <v>20</v>
      </c>
      <c r="M3" s="31" t="s">
        <v>260</v>
      </c>
      <c r="N3" s="31">
        <v>20</v>
      </c>
      <c r="O3" s="31" t="s">
        <v>260</v>
      </c>
      <c r="P3" s="31">
        <v>20</v>
      </c>
      <c r="Q3" s="31" t="s">
        <v>260</v>
      </c>
      <c r="R3" s="31">
        <v>20</v>
      </c>
      <c r="S3" s="31" t="s">
        <v>260</v>
      </c>
      <c r="T3" s="31">
        <v>23</v>
      </c>
      <c r="U3" s="31" t="s">
        <v>260</v>
      </c>
      <c r="V3" s="31">
        <v>21</v>
      </c>
      <c r="W3" s="31" t="s">
        <v>260</v>
      </c>
      <c r="X3" s="31">
        <v>25</v>
      </c>
      <c r="Y3" s="31" t="s">
        <v>260</v>
      </c>
      <c r="Z3" s="31">
        <v>20</v>
      </c>
      <c r="AA3" s="31" t="s">
        <v>260</v>
      </c>
      <c r="AB3" s="31">
        <v>21</v>
      </c>
      <c r="AC3" s="31" t="s">
        <v>260</v>
      </c>
      <c r="AD3" s="31">
        <v>25</v>
      </c>
      <c r="AE3" s="31" t="s">
        <v>260</v>
      </c>
      <c r="AF3" s="31">
        <v>20</v>
      </c>
      <c r="AG3" s="31" t="s">
        <v>260</v>
      </c>
      <c r="AH3" s="31">
        <v>20</v>
      </c>
      <c r="AI3" s="31" t="s">
        <v>260</v>
      </c>
      <c r="AJ3" s="31">
        <v>25</v>
      </c>
    </row>
    <row r="4" spans="1:36" x14ac:dyDescent="0.25">
      <c r="A4" s="31" t="s">
        <v>260</v>
      </c>
      <c r="B4" s="31">
        <v>23</v>
      </c>
      <c r="C4" s="31" t="s">
        <v>260</v>
      </c>
      <c r="D4" s="31">
        <v>20</v>
      </c>
      <c r="E4" s="31" t="s">
        <v>260</v>
      </c>
      <c r="F4" s="31">
        <v>22</v>
      </c>
      <c r="G4" s="31" t="s">
        <v>260</v>
      </c>
      <c r="H4" s="31">
        <v>25</v>
      </c>
      <c r="I4" s="31" t="s">
        <v>260</v>
      </c>
      <c r="J4" s="31">
        <v>21</v>
      </c>
      <c r="K4" s="31" t="s">
        <v>260</v>
      </c>
      <c r="L4" s="31">
        <v>21</v>
      </c>
      <c r="M4" s="31" t="s">
        <v>260</v>
      </c>
      <c r="N4" s="31">
        <v>21</v>
      </c>
      <c r="O4" s="31" t="s">
        <v>260</v>
      </c>
      <c r="P4" s="31">
        <v>24</v>
      </c>
      <c r="Q4" s="31" t="s">
        <v>260</v>
      </c>
      <c r="R4" s="31">
        <v>22</v>
      </c>
      <c r="S4" s="31" t="s">
        <v>260</v>
      </c>
      <c r="T4" s="31">
        <v>25</v>
      </c>
      <c r="U4" s="31" t="s">
        <v>260</v>
      </c>
      <c r="V4" s="31">
        <v>23</v>
      </c>
      <c r="W4" s="31" t="s">
        <v>260</v>
      </c>
      <c r="X4" s="31">
        <v>22</v>
      </c>
      <c r="Y4" s="31" t="s">
        <v>260</v>
      </c>
      <c r="Z4" s="31">
        <v>23</v>
      </c>
      <c r="AA4" s="31" t="s">
        <v>260</v>
      </c>
      <c r="AB4" s="31">
        <v>25</v>
      </c>
      <c r="AC4" s="31" t="s">
        <v>260</v>
      </c>
      <c r="AD4" s="31">
        <v>25</v>
      </c>
      <c r="AE4" s="31" t="s">
        <v>260</v>
      </c>
      <c r="AF4" s="31">
        <v>25</v>
      </c>
      <c r="AG4" s="31" t="s">
        <v>260</v>
      </c>
      <c r="AH4" s="31">
        <v>23</v>
      </c>
      <c r="AI4" s="31" t="s">
        <v>260</v>
      </c>
      <c r="AJ4" s="31">
        <v>22</v>
      </c>
    </row>
    <row r="5" spans="1:36" x14ac:dyDescent="0.25">
      <c r="A5" s="31" t="s">
        <v>260</v>
      </c>
      <c r="B5" s="31">
        <v>22</v>
      </c>
      <c r="C5" s="31" t="s">
        <v>260</v>
      </c>
      <c r="D5" s="31">
        <v>23</v>
      </c>
      <c r="E5" s="31" t="s">
        <v>260</v>
      </c>
      <c r="F5" s="31">
        <v>20</v>
      </c>
      <c r="G5" s="31" t="s">
        <v>260</v>
      </c>
      <c r="H5" s="31">
        <v>20</v>
      </c>
      <c r="I5" s="31" t="s">
        <v>260</v>
      </c>
      <c r="J5" s="31">
        <v>20</v>
      </c>
      <c r="K5" s="31" t="s">
        <v>260</v>
      </c>
      <c r="L5" s="31">
        <v>22</v>
      </c>
      <c r="M5" s="31" t="s">
        <v>260</v>
      </c>
      <c r="N5" s="31">
        <v>21</v>
      </c>
      <c r="O5" s="31" t="s">
        <v>260</v>
      </c>
      <c r="P5" s="31">
        <v>22</v>
      </c>
      <c r="Q5" s="31" t="s">
        <v>260</v>
      </c>
      <c r="R5" s="31">
        <v>32</v>
      </c>
      <c r="S5" s="31" t="s">
        <v>260</v>
      </c>
      <c r="T5" s="31">
        <v>32</v>
      </c>
      <c r="U5" s="31" t="s">
        <v>260</v>
      </c>
      <c r="V5" s="31">
        <v>23</v>
      </c>
      <c r="W5" s="31" t="s">
        <v>260</v>
      </c>
      <c r="X5" s="31">
        <v>23</v>
      </c>
      <c r="Y5" s="31" t="s">
        <v>260</v>
      </c>
      <c r="Z5" s="31">
        <v>24</v>
      </c>
      <c r="AA5" s="31" t="s">
        <v>260</v>
      </c>
      <c r="AB5" s="31">
        <v>27</v>
      </c>
      <c r="AC5" s="31" t="s">
        <v>260</v>
      </c>
      <c r="AD5" s="31">
        <v>21</v>
      </c>
      <c r="AE5" s="31" t="s">
        <v>260</v>
      </c>
      <c r="AF5" s="31">
        <v>27</v>
      </c>
      <c r="AG5" s="31" t="s">
        <v>260</v>
      </c>
      <c r="AH5" s="31">
        <v>23</v>
      </c>
      <c r="AI5" s="31" t="s">
        <v>260</v>
      </c>
      <c r="AJ5" s="31">
        <v>23</v>
      </c>
    </row>
    <row r="6" spans="1:36" x14ac:dyDescent="0.25">
      <c r="A6" s="31" t="s">
        <v>260</v>
      </c>
      <c r="B6" s="31">
        <v>23</v>
      </c>
      <c r="C6" s="31" t="s">
        <v>260</v>
      </c>
      <c r="D6" s="31">
        <v>22</v>
      </c>
      <c r="E6" s="31" t="s">
        <v>260</v>
      </c>
      <c r="F6" s="31">
        <v>22</v>
      </c>
      <c r="G6" s="31" t="s">
        <v>260</v>
      </c>
      <c r="H6" s="31">
        <v>20</v>
      </c>
      <c r="I6" s="31" t="s">
        <v>260</v>
      </c>
      <c r="J6" s="31">
        <v>20</v>
      </c>
      <c r="K6" s="31" t="s">
        <v>260</v>
      </c>
      <c r="L6" s="31">
        <v>25</v>
      </c>
      <c r="M6" s="31" t="s">
        <v>260</v>
      </c>
      <c r="N6" s="31">
        <v>22</v>
      </c>
      <c r="O6" s="31" t="s">
        <v>260</v>
      </c>
      <c r="P6" s="31">
        <v>27</v>
      </c>
      <c r="Q6" s="31" t="s">
        <v>260</v>
      </c>
      <c r="R6" s="31">
        <v>27</v>
      </c>
      <c r="S6" s="31" t="s">
        <v>260</v>
      </c>
      <c r="T6" s="31">
        <v>28</v>
      </c>
      <c r="U6" s="31" t="s">
        <v>260</v>
      </c>
      <c r="V6" s="31">
        <v>27</v>
      </c>
      <c r="W6" s="31" t="s">
        <v>260</v>
      </c>
      <c r="X6" s="31">
        <v>28</v>
      </c>
      <c r="Y6" s="31" t="s">
        <v>260</v>
      </c>
      <c r="Z6" s="31">
        <v>22</v>
      </c>
      <c r="AA6" s="31" t="s">
        <v>260</v>
      </c>
      <c r="AB6" s="31">
        <v>28</v>
      </c>
      <c r="AC6" s="31" t="s">
        <v>260</v>
      </c>
      <c r="AD6" s="31">
        <v>25</v>
      </c>
      <c r="AE6" s="31" t="s">
        <v>260</v>
      </c>
      <c r="AF6" s="31">
        <v>30</v>
      </c>
      <c r="AG6" s="31" t="s">
        <v>260</v>
      </c>
      <c r="AH6" s="31">
        <v>28</v>
      </c>
      <c r="AI6" s="31" t="s">
        <v>260</v>
      </c>
      <c r="AJ6" s="31">
        <v>28</v>
      </c>
    </row>
    <row r="7" spans="1:36" x14ac:dyDescent="0.25">
      <c r="A7" s="31" t="s">
        <v>62</v>
      </c>
      <c r="B7" s="31">
        <v>26</v>
      </c>
      <c r="C7" s="31" t="s">
        <v>62</v>
      </c>
      <c r="D7" s="31">
        <v>26</v>
      </c>
      <c r="E7" s="31" t="s">
        <v>62</v>
      </c>
      <c r="F7" s="31">
        <v>28</v>
      </c>
      <c r="G7" s="31" t="s">
        <v>62</v>
      </c>
      <c r="H7" s="31">
        <v>28</v>
      </c>
      <c r="I7" s="31" t="s">
        <v>62</v>
      </c>
      <c r="J7" s="31">
        <v>28</v>
      </c>
      <c r="K7" s="31" t="s">
        <v>62</v>
      </c>
      <c r="L7" s="31">
        <v>26</v>
      </c>
      <c r="M7" s="31" t="s">
        <v>62</v>
      </c>
      <c r="N7" s="31">
        <v>28</v>
      </c>
      <c r="O7" s="31" t="s">
        <v>62</v>
      </c>
      <c r="P7" s="31">
        <v>26</v>
      </c>
      <c r="Q7" s="31" t="s">
        <v>62</v>
      </c>
      <c r="R7" s="31">
        <v>28</v>
      </c>
      <c r="S7" s="31" t="s">
        <v>62</v>
      </c>
      <c r="T7" s="31">
        <v>28</v>
      </c>
      <c r="U7" s="31" t="s">
        <v>62</v>
      </c>
      <c r="V7" s="31">
        <v>27</v>
      </c>
      <c r="W7" s="31" t="s">
        <v>62</v>
      </c>
      <c r="X7" s="31">
        <v>26</v>
      </c>
      <c r="Y7" s="31" t="s">
        <v>62</v>
      </c>
      <c r="Z7" s="31">
        <v>28</v>
      </c>
      <c r="AA7" s="31" t="s">
        <v>62</v>
      </c>
      <c r="AB7" s="31">
        <v>31</v>
      </c>
      <c r="AC7" s="31" t="s">
        <v>62</v>
      </c>
      <c r="AD7" s="31">
        <v>28</v>
      </c>
      <c r="AE7" s="31" t="s">
        <v>62</v>
      </c>
      <c r="AF7" s="31">
        <v>28</v>
      </c>
      <c r="AG7" s="31" t="s">
        <v>62</v>
      </c>
      <c r="AH7" s="31">
        <v>27</v>
      </c>
      <c r="AI7" s="31" t="s">
        <v>62</v>
      </c>
      <c r="AJ7" s="31">
        <v>27</v>
      </c>
    </row>
    <row r="8" spans="1:36" x14ac:dyDescent="0.25">
      <c r="A8" s="31" t="s">
        <v>62</v>
      </c>
      <c r="B8" s="31">
        <v>27</v>
      </c>
      <c r="C8" s="31" t="s">
        <v>62</v>
      </c>
      <c r="D8" s="31">
        <v>28</v>
      </c>
      <c r="E8" s="31" t="s">
        <v>62</v>
      </c>
      <c r="F8" s="31">
        <v>28</v>
      </c>
      <c r="G8" s="31" t="s">
        <v>62</v>
      </c>
      <c r="H8" s="31">
        <v>26</v>
      </c>
      <c r="I8" s="31" t="s">
        <v>62</v>
      </c>
      <c r="J8" s="31">
        <v>27</v>
      </c>
      <c r="K8" s="31" t="s">
        <v>62</v>
      </c>
      <c r="L8" s="31">
        <v>27</v>
      </c>
      <c r="M8" s="31" t="s">
        <v>62</v>
      </c>
      <c r="N8" s="31">
        <v>26</v>
      </c>
      <c r="O8" s="31" t="s">
        <v>62</v>
      </c>
      <c r="P8" s="31">
        <v>28</v>
      </c>
      <c r="Q8" s="31" t="s">
        <v>62</v>
      </c>
      <c r="R8" s="31">
        <v>26</v>
      </c>
      <c r="S8" s="31" t="s">
        <v>62</v>
      </c>
      <c r="T8" s="31">
        <v>26</v>
      </c>
      <c r="U8" s="31" t="s">
        <v>62</v>
      </c>
      <c r="V8" s="31">
        <v>27</v>
      </c>
      <c r="W8" s="31" t="s">
        <v>62</v>
      </c>
      <c r="X8" s="31">
        <v>26</v>
      </c>
      <c r="Y8" s="31" t="s">
        <v>62</v>
      </c>
      <c r="Z8" s="31">
        <v>26</v>
      </c>
      <c r="AA8" s="31" t="s">
        <v>62</v>
      </c>
      <c r="AB8" s="31">
        <v>28</v>
      </c>
      <c r="AC8" s="31" t="s">
        <v>62</v>
      </c>
      <c r="AD8" s="31">
        <v>27</v>
      </c>
      <c r="AE8" s="31" t="s">
        <v>62</v>
      </c>
      <c r="AF8" s="31">
        <v>28</v>
      </c>
      <c r="AG8" s="31" t="s">
        <v>62</v>
      </c>
      <c r="AH8" s="31">
        <v>27</v>
      </c>
      <c r="AI8" s="31" t="s">
        <v>62</v>
      </c>
      <c r="AJ8" s="31">
        <v>28</v>
      </c>
    </row>
    <row r="9" spans="1:36" x14ac:dyDescent="0.25">
      <c r="A9" s="31" t="s">
        <v>62</v>
      </c>
      <c r="B9" s="31">
        <v>27</v>
      </c>
      <c r="C9" s="31" t="s">
        <v>62</v>
      </c>
      <c r="D9" s="31">
        <v>28</v>
      </c>
      <c r="E9" s="31" t="s">
        <v>62</v>
      </c>
      <c r="F9" s="31">
        <v>26</v>
      </c>
      <c r="G9" s="31" t="s">
        <v>62</v>
      </c>
      <c r="H9" s="31">
        <v>26</v>
      </c>
      <c r="I9" s="31" t="s">
        <v>62</v>
      </c>
      <c r="J9" s="31">
        <v>28</v>
      </c>
      <c r="K9" s="31" t="s">
        <v>62</v>
      </c>
      <c r="L9" s="31">
        <v>26</v>
      </c>
      <c r="M9" s="31" t="s">
        <v>62</v>
      </c>
      <c r="N9" s="31">
        <v>26</v>
      </c>
      <c r="O9" s="31" t="s">
        <v>62</v>
      </c>
      <c r="P9" s="31">
        <v>26</v>
      </c>
      <c r="Q9" s="31" t="s">
        <v>62</v>
      </c>
      <c r="R9" s="31">
        <v>28</v>
      </c>
      <c r="S9" s="31" t="s">
        <v>62</v>
      </c>
      <c r="T9" s="31">
        <v>27</v>
      </c>
      <c r="U9" s="31" t="s">
        <v>62</v>
      </c>
      <c r="V9" s="31">
        <v>28</v>
      </c>
      <c r="W9" s="31" t="s">
        <v>62</v>
      </c>
      <c r="X9" s="31">
        <v>27</v>
      </c>
      <c r="Y9" s="31" t="s">
        <v>62</v>
      </c>
      <c r="Z9" s="31">
        <v>28</v>
      </c>
      <c r="AA9" s="31" t="s">
        <v>62</v>
      </c>
      <c r="AB9" s="31">
        <v>27</v>
      </c>
      <c r="AC9" s="31" t="s">
        <v>62</v>
      </c>
      <c r="AD9" s="31">
        <v>27</v>
      </c>
      <c r="AE9" s="31" t="s">
        <v>62</v>
      </c>
      <c r="AF9" s="31">
        <v>27</v>
      </c>
      <c r="AG9" s="31" t="s">
        <v>62</v>
      </c>
      <c r="AH9" s="31">
        <v>28</v>
      </c>
      <c r="AI9" s="31" t="s">
        <v>62</v>
      </c>
      <c r="AJ9" s="31">
        <v>27</v>
      </c>
    </row>
    <row r="10" spans="1:36" x14ac:dyDescent="0.25">
      <c r="A10" s="31" t="s">
        <v>62</v>
      </c>
      <c r="B10" s="31">
        <v>27</v>
      </c>
      <c r="C10" s="31" t="s">
        <v>62</v>
      </c>
      <c r="D10" s="31">
        <v>28</v>
      </c>
      <c r="E10" s="31" t="s">
        <v>62</v>
      </c>
      <c r="F10" s="31">
        <v>26</v>
      </c>
      <c r="G10" s="31" t="s">
        <v>62</v>
      </c>
      <c r="H10" s="31">
        <v>28</v>
      </c>
      <c r="I10" s="31" t="s">
        <v>62</v>
      </c>
      <c r="J10" s="31">
        <v>28</v>
      </c>
      <c r="K10" s="31" t="s">
        <v>62</v>
      </c>
      <c r="L10" s="31">
        <v>28</v>
      </c>
      <c r="M10" s="31" t="s">
        <v>62</v>
      </c>
      <c r="N10" s="31">
        <v>27</v>
      </c>
      <c r="O10" s="31" t="s">
        <v>62</v>
      </c>
      <c r="P10" s="31">
        <v>27</v>
      </c>
      <c r="Q10" s="31" t="s">
        <v>62</v>
      </c>
      <c r="R10" s="31">
        <v>27</v>
      </c>
      <c r="S10" s="31" t="s">
        <v>62</v>
      </c>
      <c r="T10" s="31">
        <v>28</v>
      </c>
      <c r="U10" s="31" t="s">
        <v>62</v>
      </c>
      <c r="V10" s="31">
        <v>27</v>
      </c>
      <c r="W10" s="31" t="s">
        <v>62</v>
      </c>
      <c r="X10" s="31">
        <v>27</v>
      </c>
      <c r="Y10" s="31" t="s">
        <v>62</v>
      </c>
      <c r="Z10" s="31">
        <v>27</v>
      </c>
      <c r="AA10" s="31" t="s">
        <v>62</v>
      </c>
      <c r="AB10" s="31">
        <v>28</v>
      </c>
      <c r="AC10" s="31" t="s">
        <v>62</v>
      </c>
      <c r="AD10" s="31">
        <v>27</v>
      </c>
      <c r="AE10" s="31" t="s">
        <v>62</v>
      </c>
      <c r="AF10" s="31">
        <v>27</v>
      </c>
      <c r="AG10" s="31" t="s">
        <v>62</v>
      </c>
      <c r="AH10" s="31">
        <v>28</v>
      </c>
      <c r="AI10" s="31" t="s">
        <v>62</v>
      </c>
      <c r="AJ10" s="31">
        <v>28</v>
      </c>
    </row>
    <row r="11" spans="1:36" x14ac:dyDescent="0.25">
      <c r="A11" s="32" t="s">
        <v>63</v>
      </c>
      <c r="B11" s="31">
        <v>29</v>
      </c>
      <c r="C11" s="32" t="s">
        <v>63</v>
      </c>
      <c r="D11" s="31">
        <v>30</v>
      </c>
      <c r="E11" s="32" t="s">
        <v>63</v>
      </c>
      <c r="F11" s="31">
        <v>30</v>
      </c>
      <c r="G11" s="32" t="s">
        <v>63</v>
      </c>
      <c r="H11" s="31">
        <v>31</v>
      </c>
      <c r="I11" s="32" t="s">
        <v>63</v>
      </c>
      <c r="J11" s="31">
        <v>31</v>
      </c>
      <c r="K11" s="32" t="s">
        <v>63</v>
      </c>
      <c r="L11" s="31">
        <v>29</v>
      </c>
      <c r="M11" s="32" t="s">
        <v>63</v>
      </c>
      <c r="N11" s="31">
        <v>29</v>
      </c>
      <c r="O11" s="32" t="s">
        <v>63</v>
      </c>
      <c r="P11" s="31">
        <v>29</v>
      </c>
      <c r="Q11" s="32" t="s">
        <v>63</v>
      </c>
      <c r="R11" s="31">
        <v>31</v>
      </c>
      <c r="S11" s="32" t="s">
        <v>63</v>
      </c>
      <c r="T11" s="31">
        <v>31</v>
      </c>
      <c r="U11" s="32" t="s">
        <v>63</v>
      </c>
      <c r="V11" s="31">
        <v>30</v>
      </c>
      <c r="W11" s="32" t="s">
        <v>63</v>
      </c>
      <c r="X11" s="31">
        <v>29</v>
      </c>
      <c r="Y11" s="32" t="s">
        <v>63</v>
      </c>
      <c r="Z11" s="31">
        <v>31</v>
      </c>
      <c r="AA11" s="32" t="s">
        <v>63</v>
      </c>
      <c r="AB11" s="31">
        <v>29</v>
      </c>
      <c r="AC11" s="32" t="s">
        <v>63</v>
      </c>
      <c r="AD11" s="31">
        <v>31</v>
      </c>
      <c r="AE11" s="32" t="s">
        <v>63</v>
      </c>
      <c r="AF11" s="31">
        <v>29</v>
      </c>
      <c r="AG11" s="32" t="s">
        <v>63</v>
      </c>
      <c r="AH11" s="31">
        <v>30</v>
      </c>
      <c r="AI11" s="32" t="s">
        <v>63</v>
      </c>
      <c r="AJ11" s="31">
        <v>30</v>
      </c>
    </row>
    <row r="12" spans="1:36" x14ac:dyDescent="0.25">
      <c r="A12" s="32" t="s">
        <v>63</v>
      </c>
      <c r="B12" s="31">
        <v>31</v>
      </c>
      <c r="C12" s="32" t="s">
        <v>63</v>
      </c>
      <c r="D12" s="31">
        <v>29</v>
      </c>
      <c r="E12" s="32" t="s">
        <v>63</v>
      </c>
      <c r="F12" s="31">
        <v>29</v>
      </c>
      <c r="G12" s="32" t="s">
        <v>63</v>
      </c>
      <c r="H12" s="31">
        <v>30</v>
      </c>
      <c r="I12" s="32" t="s">
        <v>63</v>
      </c>
      <c r="J12" s="31">
        <v>30</v>
      </c>
      <c r="K12" s="32" t="s">
        <v>63</v>
      </c>
      <c r="L12" s="31">
        <v>30</v>
      </c>
      <c r="M12" s="32" t="s">
        <v>63</v>
      </c>
      <c r="N12" s="31">
        <v>29</v>
      </c>
      <c r="O12" s="32" t="s">
        <v>63</v>
      </c>
      <c r="P12" s="31">
        <v>29</v>
      </c>
      <c r="Q12" s="32" t="s">
        <v>63</v>
      </c>
      <c r="R12" s="31">
        <v>29</v>
      </c>
      <c r="S12" s="32" t="s">
        <v>63</v>
      </c>
      <c r="T12" s="31">
        <v>30</v>
      </c>
      <c r="U12" s="32" t="s">
        <v>63</v>
      </c>
      <c r="V12" s="31">
        <v>31</v>
      </c>
      <c r="W12" s="32" t="s">
        <v>63</v>
      </c>
      <c r="X12" s="31">
        <v>30</v>
      </c>
      <c r="Y12" s="32" t="s">
        <v>63</v>
      </c>
      <c r="Z12" s="31">
        <v>30</v>
      </c>
      <c r="AA12" s="32" t="s">
        <v>63</v>
      </c>
      <c r="AB12" s="31">
        <v>30</v>
      </c>
      <c r="AC12" s="32" t="s">
        <v>63</v>
      </c>
      <c r="AD12" s="31">
        <v>31</v>
      </c>
      <c r="AE12" s="32" t="s">
        <v>63</v>
      </c>
      <c r="AF12" s="31">
        <v>29</v>
      </c>
      <c r="AG12" s="32" t="s">
        <v>63</v>
      </c>
      <c r="AH12" s="31">
        <v>30</v>
      </c>
      <c r="AI12" s="32" t="s">
        <v>63</v>
      </c>
      <c r="AJ12" s="31">
        <v>30</v>
      </c>
    </row>
    <row r="13" spans="1:36" x14ac:dyDescent="0.25">
      <c r="A13" s="32" t="s">
        <v>63</v>
      </c>
      <c r="B13" s="31">
        <v>30</v>
      </c>
      <c r="C13" s="32" t="s">
        <v>63</v>
      </c>
      <c r="D13" s="31">
        <v>31</v>
      </c>
      <c r="E13" s="32" t="s">
        <v>63</v>
      </c>
      <c r="F13" s="31">
        <v>31</v>
      </c>
      <c r="G13" s="32" t="s">
        <v>63</v>
      </c>
      <c r="H13" s="31">
        <v>29</v>
      </c>
      <c r="I13" s="32" t="s">
        <v>63</v>
      </c>
      <c r="J13" s="31">
        <v>31</v>
      </c>
      <c r="K13" s="32" t="s">
        <v>63</v>
      </c>
      <c r="L13" s="31">
        <v>31</v>
      </c>
      <c r="M13" s="32" t="s">
        <v>63</v>
      </c>
      <c r="N13" s="31">
        <v>29</v>
      </c>
      <c r="O13" s="32" t="s">
        <v>63</v>
      </c>
      <c r="P13" s="31">
        <v>30</v>
      </c>
      <c r="Q13" s="32" t="s">
        <v>63</v>
      </c>
      <c r="R13" s="31">
        <v>30</v>
      </c>
      <c r="S13" s="32" t="s">
        <v>63</v>
      </c>
      <c r="T13" s="31">
        <v>29</v>
      </c>
      <c r="U13" s="32" t="s">
        <v>63</v>
      </c>
      <c r="V13" s="31">
        <v>29</v>
      </c>
      <c r="W13" s="32" t="s">
        <v>63</v>
      </c>
      <c r="X13" s="31">
        <v>29</v>
      </c>
      <c r="Y13" s="32" t="s">
        <v>63</v>
      </c>
      <c r="Z13" s="31">
        <v>30</v>
      </c>
      <c r="AA13" s="32" t="s">
        <v>63</v>
      </c>
      <c r="AB13" s="31">
        <v>29</v>
      </c>
      <c r="AC13" s="32" t="s">
        <v>63</v>
      </c>
      <c r="AD13" s="31">
        <v>29</v>
      </c>
      <c r="AE13" s="32" t="s">
        <v>63</v>
      </c>
      <c r="AF13" s="31">
        <v>31</v>
      </c>
      <c r="AG13" s="32" t="s">
        <v>63</v>
      </c>
      <c r="AH13" s="31">
        <v>30</v>
      </c>
      <c r="AI13" s="32" t="s">
        <v>63</v>
      </c>
      <c r="AJ13" s="31">
        <v>29</v>
      </c>
    </row>
    <row r="14" spans="1:36" x14ac:dyDescent="0.25">
      <c r="A14" s="32" t="s">
        <v>63</v>
      </c>
      <c r="B14" s="31">
        <v>29</v>
      </c>
      <c r="C14" s="32" t="s">
        <v>63</v>
      </c>
      <c r="D14" s="31">
        <v>29</v>
      </c>
      <c r="E14" s="32" t="s">
        <v>63</v>
      </c>
      <c r="F14" s="31">
        <v>31</v>
      </c>
      <c r="G14" s="32" t="s">
        <v>63</v>
      </c>
      <c r="H14" s="31">
        <v>30</v>
      </c>
      <c r="I14" s="32" t="s">
        <v>63</v>
      </c>
      <c r="J14" s="31">
        <v>29</v>
      </c>
      <c r="K14" s="32" t="s">
        <v>63</v>
      </c>
      <c r="L14" s="31">
        <v>30</v>
      </c>
      <c r="M14" s="32" t="s">
        <v>63</v>
      </c>
      <c r="N14">
        <v>29</v>
      </c>
      <c r="O14" s="32" t="s">
        <v>63</v>
      </c>
      <c r="P14" s="31">
        <v>30</v>
      </c>
      <c r="Q14" s="32" t="s">
        <v>63</v>
      </c>
      <c r="R14" s="31">
        <v>31</v>
      </c>
      <c r="S14" s="32" t="s">
        <v>63</v>
      </c>
      <c r="T14" s="31">
        <v>30</v>
      </c>
      <c r="U14" s="32" t="s">
        <v>63</v>
      </c>
      <c r="V14" s="31">
        <v>29</v>
      </c>
      <c r="W14" s="32" t="s">
        <v>63</v>
      </c>
      <c r="X14" s="31">
        <v>29</v>
      </c>
      <c r="Y14" s="32" t="s">
        <v>63</v>
      </c>
      <c r="Z14" s="31">
        <v>31</v>
      </c>
      <c r="AA14" s="32" t="s">
        <v>63</v>
      </c>
      <c r="AB14" s="31">
        <v>29</v>
      </c>
      <c r="AC14" s="32" t="s">
        <v>63</v>
      </c>
      <c r="AD14" s="31">
        <v>31</v>
      </c>
      <c r="AE14" s="32" t="s">
        <v>63</v>
      </c>
      <c r="AF14" s="31">
        <v>30</v>
      </c>
      <c r="AG14" s="32" t="s">
        <v>63</v>
      </c>
      <c r="AH14" s="31">
        <v>29</v>
      </c>
      <c r="AI14" s="32" t="s">
        <v>63</v>
      </c>
      <c r="AJ14" s="31">
        <v>31</v>
      </c>
    </row>
    <row r="15" spans="1:36" x14ac:dyDescent="0.25">
      <c r="A15" s="32" t="s">
        <v>63</v>
      </c>
      <c r="B15" s="31">
        <v>29</v>
      </c>
      <c r="C15" s="32" t="s">
        <v>63</v>
      </c>
      <c r="D15" s="31">
        <v>30</v>
      </c>
      <c r="E15" s="32" t="s">
        <v>63</v>
      </c>
      <c r="F15" s="31">
        <v>29</v>
      </c>
      <c r="G15" s="32" t="s">
        <v>63</v>
      </c>
      <c r="H15" s="31">
        <v>29</v>
      </c>
      <c r="I15" s="32" t="s">
        <v>63</v>
      </c>
      <c r="J15" s="31">
        <v>29</v>
      </c>
      <c r="K15" s="32" t="s">
        <v>63</v>
      </c>
      <c r="L15" s="31">
        <v>29</v>
      </c>
      <c r="M15" s="32" t="s">
        <v>63</v>
      </c>
      <c r="N15" s="31">
        <v>31</v>
      </c>
      <c r="O15" s="32" t="s">
        <v>63</v>
      </c>
      <c r="P15" s="31">
        <v>30</v>
      </c>
      <c r="Q15" s="32" t="s">
        <v>63</v>
      </c>
      <c r="R15" s="31">
        <v>30</v>
      </c>
      <c r="S15" s="32" t="s">
        <v>63</v>
      </c>
      <c r="T15" s="31">
        <v>31</v>
      </c>
      <c r="U15" s="32" t="s">
        <v>63</v>
      </c>
      <c r="V15" s="31">
        <v>29</v>
      </c>
      <c r="W15" s="32" t="s">
        <v>63</v>
      </c>
      <c r="X15" s="31">
        <v>31</v>
      </c>
      <c r="Y15" s="32" t="s">
        <v>63</v>
      </c>
      <c r="Z15" s="31">
        <v>31</v>
      </c>
      <c r="AA15" s="32" t="s">
        <v>63</v>
      </c>
      <c r="AB15" s="31">
        <v>29</v>
      </c>
      <c r="AC15" s="32" t="s">
        <v>63</v>
      </c>
      <c r="AD15" s="31">
        <v>29</v>
      </c>
      <c r="AE15" s="32" t="s">
        <v>63</v>
      </c>
      <c r="AF15" s="31">
        <v>30</v>
      </c>
      <c r="AG15" s="32" t="s">
        <v>63</v>
      </c>
      <c r="AH15" s="31">
        <v>31</v>
      </c>
      <c r="AI15" s="32" t="s">
        <v>63</v>
      </c>
      <c r="AJ15" s="31">
        <v>29</v>
      </c>
    </row>
    <row r="16" spans="1:36" x14ac:dyDescent="0.25">
      <c r="A16" s="31" t="s">
        <v>262</v>
      </c>
      <c r="B16" s="31">
        <v>38</v>
      </c>
      <c r="C16" s="31" t="s">
        <v>262</v>
      </c>
      <c r="D16" s="31">
        <v>33</v>
      </c>
      <c r="E16" s="31" t="s">
        <v>262</v>
      </c>
      <c r="F16" s="31">
        <v>34</v>
      </c>
      <c r="G16" s="31" t="s">
        <v>262</v>
      </c>
      <c r="H16" s="31">
        <v>32</v>
      </c>
      <c r="I16" s="31" t="s">
        <v>262</v>
      </c>
      <c r="J16" s="31">
        <v>32</v>
      </c>
      <c r="K16" s="31" t="s">
        <v>262</v>
      </c>
      <c r="L16" s="31">
        <v>38</v>
      </c>
      <c r="M16" s="31" t="s">
        <v>262</v>
      </c>
      <c r="N16" s="31">
        <v>32</v>
      </c>
      <c r="O16" s="31" t="s">
        <v>262</v>
      </c>
      <c r="P16" s="31">
        <v>34</v>
      </c>
      <c r="Q16" s="31" t="s">
        <v>262</v>
      </c>
      <c r="R16" s="31">
        <v>32</v>
      </c>
      <c r="S16" s="31" t="s">
        <v>262</v>
      </c>
      <c r="T16" s="31">
        <v>39</v>
      </c>
      <c r="U16" s="31" t="s">
        <v>262</v>
      </c>
      <c r="V16" s="31">
        <v>34</v>
      </c>
      <c r="W16" s="31" t="s">
        <v>262</v>
      </c>
      <c r="X16" s="31">
        <v>33</v>
      </c>
      <c r="Y16" s="31" t="s">
        <v>262</v>
      </c>
      <c r="Z16" s="31">
        <v>33</v>
      </c>
      <c r="AA16" s="31" t="s">
        <v>262</v>
      </c>
      <c r="AB16" s="31">
        <v>32</v>
      </c>
      <c r="AC16" s="31" t="s">
        <v>262</v>
      </c>
      <c r="AD16" s="31">
        <v>32</v>
      </c>
      <c r="AE16" s="31" t="s">
        <v>262</v>
      </c>
      <c r="AF16" s="31">
        <v>32</v>
      </c>
      <c r="AG16" s="31" t="s">
        <v>262</v>
      </c>
      <c r="AH16" s="31">
        <v>32</v>
      </c>
      <c r="AI16" s="31" t="s">
        <v>262</v>
      </c>
      <c r="AJ16" s="31">
        <v>32</v>
      </c>
    </row>
    <row r="17" spans="1:36" x14ac:dyDescent="0.25">
      <c r="A17" s="31" t="s">
        <v>262</v>
      </c>
      <c r="B17" s="31">
        <v>34</v>
      </c>
      <c r="C17" s="31" t="s">
        <v>262</v>
      </c>
      <c r="D17" s="31">
        <v>32</v>
      </c>
      <c r="E17" s="31" t="s">
        <v>262</v>
      </c>
      <c r="F17" s="31">
        <v>32</v>
      </c>
      <c r="G17" s="31" t="s">
        <v>262</v>
      </c>
      <c r="H17" s="31">
        <v>33</v>
      </c>
      <c r="I17" s="31" t="s">
        <v>262</v>
      </c>
      <c r="J17" s="31">
        <v>37</v>
      </c>
      <c r="K17" s="31" t="s">
        <v>262</v>
      </c>
      <c r="L17" s="31">
        <v>32</v>
      </c>
      <c r="M17" s="31" t="s">
        <v>262</v>
      </c>
      <c r="N17" s="31">
        <v>39</v>
      </c>
      <c r="O17" s="31" t="s">
        <v>262</v>
      </c>
      <c r="P17" s="31">
        <v>33</v>
      </c>
      <c r="Q17" s="31" t="s">
        <v>262</v>
      </c>
      <c r="R17" s="31">
        <v>33</v>
      </c>
      <c r="S17" s="31" t="s">
        <v>262</v>
      </c>
      <c r="T17" s="31">
        <v>34</v>
      </c>
      <c r="U17" s="31" t="s">
        <v>262</v>
      </c>
      <c r="V17" s="31">
        <v>32</v>
      </c>
      <c r="W17" s="31" t="s">
        <v>262</v>
      </c>
      <c r="X17" s="31">
        <v>33</v>
      </c>
      <c r="Y17" s="31" t="s">
        <v>262</v>
      </c>
      <c r="Z17" s="31">
        <v>32</v>
      </c>
      <c r="AA17" s="31" t="s">
        <v>262</v>
      </c>
      <c r="AB17" s="31">
        <v>32</v>
      </c>
      <c r="AC17" s="31" t="s">
        <v>262</v>
      </c>
      <c r="AD17" s="31">
        <v>35</v>
      </c>
      <c r="AE17" s="31" t="s">
        <v>262</v>
      </c>
      <c r="AF17" s="31">
        <v>34</v>
      </c>
      <c r="AG17" s="31" t="s">
        <v>262</v>
      </c>
      <c r="AH17" s="31">
        <v>35</v>
      </c>
      <c r="AI17" s="31" t="s">
        <v>262</v>
      </c>
      <c r="AJ17" s="31">
        <v>32</v>
      </c>
    </row>
    <row r="18" spans="1:36" x14ac:dyDescent="0.25">
      <c r="A18" s="33" t="s">
        <v>263</v>
      </c>
      <c r="B18" s="33">
        <v>26</v>
      </c>
      <c r="C18" s="33" t="s">
        <v>263</v>
      </c>
      <c r="D18" s="33">
        <v>27</v>
      </c>
      <c r="E18" s="33" t="s">
        <v>263</v>
      </c>
      <c r="F18" s="33">
        <v>25</v>
      </c>
      <c r="G18" s="33" t="s">
        <v>263</v>
      </c>
      <c r="H18" s="33">
        <v>26</v>
      </c>
      <c r="I18" s="33" t="s">
        <v>263</v>
      </c>
      <c r="J18" s="33">
        <v>27</v>
      </c>
      <c r="K18" s="33" t="s">
        <v>263</v>
      </c>
      <c r="L18" s="34">
        <v>25</v>
      </c>
      <c r="M18" s="33" t="s">
        <v>263</v>
      </c>
      <c r="N18" s="31">
        <v>27</v>
      </c>
      <c r="O18" s="33" t="s">
        <v>263</v>
      </c>
      <c r="P18" s="34">
        <v>27</v>
      </c>
      <c r="Q18" s="33" t="s">
        <v>263</v>
      </c>
      <c r="R18" s="34">
        <v>27</v>
      </c>
      <c r="S18" s="33" t="s">
        <v>263</v>
      </c>
      <c r="T18" s="39">
        <v>25</v>
      </c>
      <c r="U18" s="33" t="s">
        <v>263</v>
      </c>
      <c r="V18" s="39">
        <v>27</v>
      </c>
      <c r="W18" s="33" t="s">
        <v>263</v>
      </c>
      <c r="X18" s="39">
        <v>26</v>
      </c>
      <c r="Y18" s="33" t="s">
        <v>263</v>
      </c>
      <c r="Z18" s="39">
        <v>26</v>
      </c>
      <c r="AA18" s="33" t="s">
        <v>263</v>
      </c>
      <c r="AB18" s="39">
        <v>25</v>
      </c>
      <c r="AC18" s="33" t="s">
        <v>263</v>
      </c>
      <c r="AD18" s="40">
        <v>23</v>
      </c>
      <c r="AE18" s="33" t="s">
        <v>263</v>
      </c>
      <c r="AF18" s="40">
        <v>27</v>
      </c>
      <c r="AG18" s="33" t="s">
        <v>263</v>
      </c>
      <c r="AH18" s="40">
        <v>27</v>
      </c>
      <c r="AI18" s="33" t="s">
        <v>263</v>
      </c>
      <c r="AJ18" s="40">
        <v>26</v>
      </c>
    </row>
    <row r="19" spans="1:36" x14ac:dyDescent="0.25">
      <c r="A19" s="33" t="s">
        <v>196</v>
      </c>
      <c r="B19" s="33">
        <v>28</v>
      </c>
      <c r="C19" s="33" t="s">
        <v>196</v>
      </c>
      <c r="D19" s="33">
        <v>30</v>
      </c>
      <c r="E19" s="33" t="s">
        <v>196</v>
      </c>
      <c r="F19" s="33">
        <v>28</v>
      </c>
      <c r="G19" s="33" t="s">
        <v>196</v>
      </c>
      <c r="H19" s="33">
        <v>30</v>
      </c>
      <c r="I19" s="33" t="s">
        <v>196</v>
      </c>
      <c r="J19" s="33">
        <v>29</v>
      </c>
      <c r="K19" s="33" t="s">
        <v>196</v>
      </c>
      <c r="L19" s="34">
        <v>28</v>
      </c>
      <c r="M19" s="33" t="s">
        <v>196</v>
      </c>
      <c r="N19" s="34">
        <v>29</v>
      </c>
      <c r="O19" s="33" t="s">
        <v>196</v>
      </c>
      <c r="P19" s="34">
        <v>30</v>
      </c>
      <c r="Q19" s="33" t="s">
        <v>196</v>
      </c>
      <c r="R19" s="34">
        <v>28</v>
      </c>
      <c r="S19" s="33" t="s">
        <v>196</v>
      </c>
      <c r="T19" s="39">
        <v>29</v>
      </c>
      <c r="U19" s="33" t="s">
        <v>196</v>
      </c>
      <c r="V19" s="39">
        <v>28</v>
      </c>
      <c r="W19" s="33" t="s">
        <v>196</v>
      </c>
      <c r="X19" s="39">
        <v>29</v>
      </c>
      <c r="Y19" s="33" t="s">
        <v>196</v>
      </c>
      <c r="Z19" s="39">
        <v>29</v>
      </c>
      <c r="AA19" s="33" t="s">
        <v>196</v>
      </c>
      <c r="AB19" s="39">
        <v>29</v>
      </c>
      <c r="AC19" s="33" t="s">
        <v>196</v>
      </c>
      <c r="AD19" s="40">
        <v>29</v>
      </c>
      <c r="AE19" s="33" t="s">
        <v>196</v>
      </c>
      <c r="AF19" s="40">
        <v>28</v>
      </c>
      <c r="AG19" s="33" t="s">
        <v>196</v>
      </c>
      <c r="AH19" s="40">
        <v>29</v>
      </c>
      <c r="AI19" s="33" t="s">
        <v>196</v>
      </c>
      <c r="AJ19" s="40">
        <v>29</v>
      </c>
    </row>
    <row r="20" spans="1:36" x14ac:dyDescent="0.25">
      <c r="A20" s="33" t="s">
        <v>196</v>
      </c>
      <c r="B20" s="33">
        <v>30</v>
      </c>
      <c r="C20" s="33" t="s">
        <v>196</v>
      </c>
      <c r="D20">
        <v>30</v>
      </c>
      <c r="E20" s="33" t="s">
        <v>196</v>
      </c>
      <c r="F20" s="33">
        <v>28</v>
      </c>
      <c r="G20" s="33" t="s">
        <v>196</v>
      </c>
      <c r="H20" s="33">
        <v>29</v>
      </c>
      <c r="I20" s="33" t="s">
        <v>196</v>
      </c>
      <c r="J20" s="33">
        <v>29</v>
      </c>
      <c r="K20" s="33" t="s">
        <v>196</v>
      </c>
      <c r="L20" s="34">
        <v>30</v>
      </c>
      <c r="M20" s="33" t="s">
        <v>196</v>
      </c>
      <c r="N20" s="34">
        <v>28</v>
      </c>
      <c r="O20" s="33" t="s">
        <v>196</v>
      </c>
      <c r="P20" s="34">
        <v>29</v>
      </c>
      <c r="Q20" s="33" t="s">
        <v>196</v>
      </c>
      <c r="R20" s="34">
        <v>29</v>
      </c>
      <c r="S20" s="33" t="s">
        <v>196</v>
      </c>
      <c r="T20" s="39">
        <v>29</v>
      </c>
      <c r="U20" s="33" t="s">
        <v>196</v>
      </c>
      <c r="V20" s="39">
        <v>28</v>
      </c>
      <c r="W20" s="33" t="s">
        <v>196</v>
      </c>
      <c r="X20" s="39">
        <v>29</v>
      </c>
      <c r="Y20" s="33" t="s">
        <v>196</v>
      </c>
      <c r="Z20" s="39">
        <v>28</v>
      </c>
      <c r="AA20" s="33" t="s">
        <v>196</v>
      </c>
      <c r="AB20" s="39">
        <v>30</v>
      </c>
      <c r="AC20" s="33" t="s">
        <v>196</v>
      </c>
      <c r="AD20" s="40">
        <v>29</v>
      </c>
      <c r="AE20" s="33" t="s">
        <v>196</v>
      </c>
      <c r="AF20" s="40">
        <v>30</v>
      </c>
      <c r="AG20" s="33" t="s">
        <v>196</v>
      </c>
      <c r="AH20" s="40">
        <v>28</v>
      </c>
      <c r="AI20" s="33" t="s">
        <v>196</v>
      </c>
      <c r="AJ20" s="40">
        <v>29</v>
      </c>
    </row>
    <row r="21" spans="1:36" x14ac:dyDescent="0.25">
      <c r="A21" s="33" t="s">
        <v>196</v>
      </c>
      <c r="B21" s="33">
        <v>27</v>
      </c>
      <c r="C21" s="33" t="s">
        <v>196</v>
      </c>
      <c r="D21" s="33">
        <v>27</v>
      </c>
      <c r="E21" s="33" t="s">
        <v>196</v>
      </c>
      <c r="F21" s="33">
        <v>31</v>
      </c>
      <c r="G21" s="33" t="s">
        <v>196</v>
      </c>
      <c r="H21" s="33">
        <v>26</v>
      </c>
      <c r="I21" s="33" t="s">
        <v>196</v>
      </c>
      <c r="J21" s="33">
        <v>31</v>
      </c>
      <c r="K21" s="33" t="s">
        <v>196</v>
      </c>
      <c r="L21" s="34">
        <v>29</v>
      </c>
      <c r="M21" s="33" t="s">
        <v>196</v>
      </c>
      <c r="N21" s="34">
        <v>30</v>
      </c>
      <c r="O21" s="33" t="s">
        <v>196</v>
      </c>
      <c r="P21" s="34">
        <v>29</v>
      </c>
      <c r="Q21" s="33" t="s">
        <v>196</v>
      </c>
      <c r="R21" s="34">
        <v>30</v>
      </c>
      <c r="S21" s="33" t="s">
        <v>196</v>
      </c>
      <c r="T21" s="39">
        <v>29</v>
      </c>
      <c r="U21" s="33" t="s">
        <v>196</v>
      </c>
      <c r="V21" s="39">
        <v>28</v>
      </c>
      <c r="W21" s="33" t="s">
        <v>196</v>
      </c>
      <c r="X21" s="39">
        <v>28</v>
      </c>
      <c r="Y21" s="33" t="s">
        <v>196</v>
      </c>
      <c r="Z21" s="39">
        <v>29</v>
      </c>
      <c r="AA21" s="33" t="s">
        <v>196</v>
      </c>
      <c r="AB21" s="39">
        <v>28</v>
      </c>
      <c r="AC21" s="33" t="s">
        <v>196</v>
      </c>
      <c r="AD21" s="40">
        <v>30</v>
      </c>
      <c r="AE21" s="33" t="s">
        <v>196</v>
      </c>
      <c r="AF21" s="40">
        <v>30</v>
      </c>
      <c r="AG21" s="33" t="s">
        <v>196</v>
      </c>
      <c r="AH21" s="40">
        <v>30</v>
      </c>
      <c r="AI21" s="33" t="s">
        <v>196</v>
      </c>
      <c r="AJ21" s="40">
        <v>30</v>
      </c>
    </row>
    <row r="22" spans="1:36" x14ac:dyDescent="0.25">
      <c r="A22" s="33" t="s">
        <v>156</v>
      </c>
      <c r="B22" s="33">
        <v>33</v>
      </c>
      <c r="C22" s="33" t="s">
        <v>156</v>
      </c>
      <c r="D22" s="33">
        <v>33</v>
      </c>
      <c r="E22" s="33" t="s">
        <v>156</v>
      </c>
      <c r="F22" s="33">
        <v>33</v>
      </c>
      <c r="G22" s="33" t="s">
        <v>156</v>
      </c>
      <c r="H22" s="33">
        <v>33</v>
      </c>
      <c r="I22" s="33" t="s">
        <v>156</v>
      </c>
      <c r="J22" s="33">
        <v>31</v>
      </c>
      <c r="K22" s="33" t="s">
        <v>156</v>
      </c>
      <c r="L22" s="34">
        <v>32</v>
      </c>
      <c r="M22" s="33" t="s">
        <v>156</v>
      </c>
      <c r="N22" s="34">
        <v>35</v>
      </c>
      <c r="O22" s="33" t="s">
        <v>156</v>
      </c>
      <c r="P22" s="34">
        <v>31</v>
      </c>
      <c r="Q22" s="33" t="s">
        <v>156</v>
      </c>
      <c r="R22" s="34">
        <v>31</v>
      </c>
      <c r="S22" s="33" t="s">
        <v>156</v>
      </c>
      <c r="T22" s="39">
        <v>32</v>
      </c>
      <c r="U22" s="33" t="s">
        <v>156</v>
      </c>
      <c r="V22" s="39">
        <v>32</v>
      </c>
      <c r="W22" s="33" t="s">
        <v>156</v>
      </c>
      <c r="X22" s="39">
        <v>32</v>
      </c>
      <c r="Y22" s="33" t="s">
        <v>156</v>
      </c>
      <c r="Z22" s="39">
        <v>33</v>
      </c>
      <c r="AA22" s="33" t="s">
        <v>156</v>
      </c>
      <c r="AB22" s="39">
        <v>31</v>
      </c>
      <c r="AC22" s="33" t="s">
        <v>156</v>
      </c>
      <c r="AD22" s="40">
        <v>31</v>
      </c>
      <c r="AE22" s="33" t="s">
        <v>156</v>
      </c>
      <c r="AF22" s="40">
        <v>31</v>
      </c>
      <c r="AG22" s="33" t="s">
        <v>156</v>
      </c>
      <c r="AH22" s="40">
        <v>32</v>
      </c>
      <c r="AI22" s="33" t="s">
        <v>156</v>
      </c>
      <c r="AJ22" s="40">
        <v>33</v>
      </c>
    </row>
    <row r="23" spans="1:36" x14ac:dyDescent="0.25">
      <c r="A23" s="35" t="s">
        <v>208</v>
      </c>
      <c r="B23">
        <f>AVERAGE(B3:B22)</f>
        <v>28</v>
      </c>
      <c r="C23" s="35" t="s">
        <v>208</v>
      </c>
      <c r="D23">
        <f>AVERAGE(D3:D22)</f>
        <v>28.05</v>
      </c>
      <c r="E23" s="35" t="s">
        <v>208</v>
      </c>
      <c r="F23">
        <f>AVERAGE(F3:F22)</f>
        <v>27.9</v>
      </c>
      <c r="G23" s="35" t="s">
        <v>208</v>
      </c>
      <c r="H23">
        <f>AVERAGE(H3:H22)</f>
        <v>27.65</v>
      </c>
      <c r="I23" s="35" t="s">
        <v>208</v>
      </c>
      <c r="J23">
        <f>AVERAGE(J3:J22)</f>
        <v>28.15</v>
      </c>
      <c r="K23" s="35" t="s">
        <v>208</v>
      </c>
      <c r="L23">
        <f>AVERAGE(L3:L22)</f>
        <v>27.9</v>
      </c>
      <c r="M23" s="35" t="s">
        <v>208</v>
      </c>
      <c r="N23">
        <f>AVERAGE(N3:N22)</f>
        <v>27.9</v>
      </c>
      <c r="O23" s="35" t="s">
        <v>208</v>
      </c>
      <c r="P23">
        <f>AVERAGE(P3:P22)</f>
        <v>28.05</v>
      </c>
      <c r="Q23" s="35" t="s">
        <v>208</v>
      </c>
      <c r="R23">
        <f>AVERAGE(R3:R22)</f>
        <v>28.55</v>
      </c>
      <c r="S23" s="35" t="s">
        <v>208</v>
      </c>
      <c r="T23">
        <f>AVERAGE(T3:T12)</f>
        <v>27.8</v>
      </c>
      <c r="U23" s="35" t="s">
        <v>208</v>
      </c>
      <c r="V23">
        <f>AVERAGE(V3:V12)</f>
        <v>26.4</v>
      </c>
      <c r="W23" s="35" t="s">
        <v>208</v>
      </c>
      <c r="X23">
        <f>AVERAGE(X3:X12)</f>
        <v>26.3</v>
      </c>
      <c r="Y23" s="35" t="s">
        <v>208</v>
      </c>
      <c r="Z23">
        <f>AVERAGE(Z3:Z12)</f>
        <v>25.9</v>
      </c>
      <c r="AA23" s="35" t="s">
        <v>208</v>
      </c>
      <c r="AB23">
        <f>AVERAGE(AB3:AB12)</f>
        <v>27.4</v>
      </c>
      <c r="AC23" s="35" t="s">
        <v>208</v>
      </c>
      <c r="AD23">
        <f>AVERAGE(AD3:AD12)</f>
        <v>26.7</v>
      </c>
      <c r="AE23" s="35" t="s">
        <v>208</v>
      </c>
      <c r="AF23">
        <f>AVERAGE(AF3:AF12)</f>
        <v>27</v>
      </c>
      <c r="AG23" s="35" t="s">
        <v>208</v>
      </c>
      <c r="AH23">
        <f>AVERAGE(AH3:AH11)</f>
        <v>26</v>
      </c>
      <c r="AI23" s="35" t="s">
        <v>208</v>
      </c>
      <c r="AJ23">
        <f>AVERAGE(AJ3:AJ12)</f>
        <v>26.8</v>
      </c>
    </row>
    <row r="24" spans="1:36" x14ac:dyDescent="0.25">
      <c r="A24" s="36" t="s">
        <v>209</v>
      </c>
      <c r="B24">
        <f>AVERAGE(B13:B17)</f>
        <v>32</v>
      </c>
      <c r="C24" s="36" t="s">
        <v>209</v>
      </c>
      <c r="D24">
        <f>AVERAGE(D13:D17)</f>
        <v>31</v>
      </c>
      <c r="E24" s="36" t="s">
        <v>209</v>
      </c>
      <c r="F24">
        <f>AVERAGE(F13:F17)</f>
        <v>31.4</v>
      </c>
      <c r="G24" s="36" t="s">
        <v>209</v>
      </c>
      <c r="H24">
        <f>AVERAGE(H13:H17)</f>
        <v>30.6</v>
      </c>
      <c r="I24" s="36" t="s">
        <v>209</v>
      </c>
      <c r="J24">
        <f>AVERAGE(J13:J17)</f>
        <v>31.6</v>
      </c>
      <c r="K24" s="36" t="s">
        <v>209</v>
      </c>
      <c r="L24">
        <f>AVERAGE(L13:L17)</f>
        <v>32</v>
      </c>
      <c r="M24" s="36" t="s">
        <v>209</v>
      </c>
      <c r="N24">
        <f>AVERAGE(N13:N18)</f>
        <v>31.166666666666668</v>
      </c>
      <c r="O24" s="36" t="s">
        <v>209</v>
      </c>
      <c r="P24">
        <f>AVERAGE(P13:P17)</f>
        <v>31.4</v>
      </c>
      <c r="Q24" s="36" t="s">
        <v>209</v>
      </c>
      <c r="R24">
        <f>AVERAGE(R13:R17)</f>
        <v>31.2</v>
      </c>
      <c r="S24" s="36" t="s">
        <v>209</v>
      </c>
      <c r="T24">
        <f>AVERAGE(T13:T17)</f>
        <v>32.6</v>
      </c>
      <c r="U24" s="36" t="s">
        <v>209</v>
      </c>
      <c r="V24">
        <f>AVERAGE(V13:V17)</f>
        <v>30.6</v>
      </c>
      <c r="W24" s="36" t="s">
        <v>209</v>
      </c>
      <c r="X24">
        <f>AVERAGE(X13:X17)</f>
        <v>31</v>
      </c>
      <c r="Y24" s="36" t="s">
        <v>209</v>
      </c>
      <c r="Z24">
        <f>AVERAGE(Z13:Z17)</f>
        <v>31.4</v>
      </c>
      <c r="AA24" s="36" t="s">
        <v>209</v>
      </c>
      <c r="AB24">
        <f>AVERAGE(AB13:AB17)</f>
        <v>30.2</v>
      </c>
      <c r="AC24" s="36" t="s">
        <v>209</v>
      </c>
      <c r="AD24">
        <f>AVERAGE(AD13:AD17)</f>
        <v>31.2</v>
      </c>
      <c r="AE24" s="36" t="s">
        <v>209</v>
      </c>
      <c r="AF24">
        <f>AVERAGE(AF13:AF17)</f>
        <v>31.4</v>
      </c>
      <c r="AG24" s="36" t="s">
        <v>209</v>
      </c>
      <c r="AH24">
        <f>AVERAGE(AH12:AH16)</f>
        <v>30.4</v>
      </c>
      <c r="AI24" s="36" t="s">
        <v>209</v>
      </c>
      <c r="AJ24">
        <f>AVERAGE(AJ13:AJ17)</f>
        <v>30.6</v>
      </c>
    </row>
    <row r="25" spans="1:36" x14ac:dyDescent="0.25">
      <c r="A25" s="37" t="s">
        <v>210</v>
      </c>
      <c r="B25">
        <f>AVERAGE(B18:B22)</f>
        <v>28.8</v>
      </c>
      <c r="C25" s="37" t="s">
        <v>210</v>
      </c>
      <c r="D25">
        <f>AVERAGE(D18:D22)</f>
        <v>29.4</v>
      </c>
      <c r="E25" s="37" t="s">
        <v>210</v>
      </c>
      <c r="F25">
        <f>AVERAGE(F18:F22)</f>
        <v>29</v>
      </c>
      <c r="G25" s="37" t="s">
        <v>210</v>
      </c>
      <c r="H25">
        <f>AVERAGE(H18:H22)</f>
        <v>28.8</v>
      </c>
      <c r="I25" s="37" t="s">
        <v>210</v>
      </c>
      <c r="J25">
        <f>AVERAGE(J18:J22)</f>
        <v>29.4</v>
      </c>
      <c r="K25" s="37" t="s">
        <v>210</v>
      </c>
      <c r="L25">
        <f>AVERAGE(L18:L22)</f>
        <v>28.8</v>
      </c>
      <c r="M25" s="37" t="s">
        <v>210</v>
      </c>
      <c r="N25">
        <f>AVERAGE(N19:N22)</f>
        <v>30.5</v>
      </c>
      <c r="O25" s="37" t="s">
        <v>210</v>
      </c>
      <c r="P25">
        <f>AVERAGE(P18:P22)</f>
        <v>29.2</v>
      </c>
      <c r="Q25" s="37" t="s">
        <v>210</v>
      </c>
      <c r="R25">
        <f>AVERAGE(R18:R22)</f>
        <v>29</v>
      </c>
      <c r="S25" s="37" t="s">
        <v>210</v>
      </c>
      <c r="T25">
        <f>AVERAGE(T18:T22)</f>
        <v>28.8</v>
      </c>
      <c r="U25" s="37" t="s">
        <v>210</v>
      </c>
      <c r="V25">
        <f>AVERAGE(V18:V22)</f>
        <v>28.6</v>
      </c>
      <c r="W25" s="37" t="s">
        <v>210</v>
      </c>
      <c r="X25">
        <f>AVERAGE(X18:X22)</f>
        <v>28.8</v>
      </c>
      <c r="Y25" s="37" t="s">
        <v>210</v>
      </c>
      <c r="Z25">
        <f>AVERAGE(Z18:Z22)</f>
        <v>29</v>
      </c>
      <c r="AA25" s="37" t="s">
        <v>210</v>
      </c>
      <c r="AB25">
        <f>AVERAGE(AB18:AB22)</f>
        <v>28.6</v>
      </c>
      <c r="AC25" s="37" t="s">
        <v>210</v>
      </c>
      <c r="AD25">
        <f>AVERAGE(AD18:AD22)</f>
        <v>28.4</v>
      </c>
      <c r="AE25" s="37" t="s">
        <v>210</v>
      </c>
      <c r="AF25">
        <f>AVERAGE(AF18:AF22)</f>
        <v>29.2</v>
      </c>
      <c r="AG25" s="37" t="s">
        <v>210</v>
      </c>
      <c r="AH25">
        <f>AVERAGE(AH17:AH21)</f>
        <v>29.8</v>
      </c>
      <c r="AI25" s="37" t="s">
        <v>210</v>
      </c>
      <c r="AJ25">
        <f>AVERAGE(AJ18:AJ22)</f>
        <v>29.4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C303-5B31-4221-8AEC-5A9B6DBC3B62}">
  <dimension ref="A1:L820"/>
  <sheetViews>
    <sheetView workbookViewId="0">
      <pane ySplit="1" topLeftCell="A59" activePane="bottomLeft" state="frozen"/>
      <selection pane="bottomLeft" sqref="A1:E1"/>
    </sheetView>
  </sheetViews>
  <sheetFormatPr defaultColWidth="12.5703125" defaultRowHeight="15.75" x14ac:dyDescent="0.25"/>
  <cols>
    <col min="1" max="1" width="12.5703125" style="13"/>
    <col min="2" max="2" width="15.42578125" style="13" customWidth="1"/>
    <col min="3" max="4" width="16.140625" style="13" customWidth="1"/>
    <col min="5" max="7" width="12.5703125" style="13"/>
    <col min="8" max="8" width="13.5703125" style="13" bestFit="1" customWidth="1"/>
    <col min="9" max="16384" width="12.5703125" style="13"/>
  </cols>
  <sheetData>
    <row r="1" spans="1:8" x14ac:dyDescent="0.25">
      <c r="A1" s="13" t="s">
        <v>169</v>
      </c>
      <c r="B1" s="13" t="s">
        <v>314</v>
      </c>
      <c r="C1" s="13" t="s">
        <v>315</v>
      </c>
      <c r="E1" s="13" t="s">
        <v>114</v>
      </c>
      <c r="F1" s="13" t="s">
        <v>24</v>
      </c>
      <c r="G1" s="13" t="s">
        <v>316</v>
      </c>
      <c r="H1" s="16" t="s">
        <v>317</v>
      </c>
    </row>
    <row r="2" spans="1:8" x14ac:dyDescent="0.25">
      <c r="B2" s="13">
        <v>2.4</v>
      </c>
      <c r="C2" s="13">
        <v>0.24</v>
      </c>
      <c r="D2" s="13">
        <f>B2</f>
        <v>2.4</v>
      </c>
      <c r="H2" s="13">
        <f>(0.00992*((D2)^2.97336))</f>
        <v>0.13397278016175768</v>
      </c>
    </row>
    <row r="3" spans="1:8" x14ac:dyDescent="0.25">
      <c r="B3" s="13">
        <v>26</v>
      </c>
      <c r="C3" s="13">
        <v>0.32</v>
      </c>
      <c r="D3" s="13">
        <f t="shared" ref="D3:D66" si="0">B3/10</f>
        <v>2.6</v>
      </c>
      <c r="H3" s="13">
        <f t="shared" ref="H3:H4" si="1">(0.00992*((D3)^2.97336))</f>
        <v>0.16997178139594812</v>
      </c>
    </row>
    <row r="4" spans="1:8" x14ac:dyDescent="0.25">
      <c r="B4" s="13">
        <v>26</v>
      </c>
      <c r="C4" s="13">
        <v>0.32</v>
      </c>
      <c r="D4" s="13">
        <f t="shared" si="0"/>
        <v>2.6</v>
      </c>
      <c r="H4" s="13">
        <f t="shared" si="1"/>
        <v>0.16997178139594812</v>
      </c>
    </row>
    <row r="5" spans="1:8" x14ac:dyDescent="0.25">
      <c r="B5" s="13">
        <v>33</v>
      </c>
      <c r="C5" s="13">
        <v>0.66</v>
      </c>
      <c r="D5" s="13">
        <f t="shared" si="0"/>
        <v>3.3</v>
      </c>
      <c r="H5" s="13">
        <f>(0.00992*(D5)^2.97336)</f>
        <v>0.34533474851315188</v>
      </c>
    </row>
    <row r="6" spans="1:8" x14ac:dyDescent="0.25">
      <c r="B6" s="13">
        <v>16</v>
      </c>
      <c r="C6" s="13">
        <v>7.0000000000000007E-2</v>
      </c>
      <c r="D6" s="13">
        <f t="shared" si="0"/>
        <v>1.6</v>
      </c>
      <c r="H6" s="13">
        <f>(0.00992*(D6)^2.97336)</f>
        <v>4.01267386900599E-2</v>
      </c>
    </row>
    <row r="7" spans="1:8" x14ac:dyDescent="0.25">
      <c r="B7" s="13">
        <v>17</v>
      </c>
      <c r="C7" s="13">
        <v>7.0000000000000007E-2</v>
      </c>
      <c r="D7" s="13">
        <f t="shared" si="0"/>
        <v>1.7</v>
      </c>
      <c r="H7" s="13">
        <f t="shared" ref="H7:H70" si="2">(0.00992*(D7)^2.97336)</f>
        <v>4.8052863983489673E-2</v>
      </c>
    </row>
    <row r="8" spans="1:8" x14ac:dyDescent="0.25">
      <c r="B8" s="13">
        <v>33</v>
      </c>
      <c r="C8" s="13">
        <v>0.68</v>
      </c>
      <c r="D8" s="13">
        <f t="shared" si="0"/>
        <v>3.3</v>
      </c>
      <c r="H8" s="13">
        <f t="shared" si="2"/>
        <v>0.34533474851315188</v>
      </c>
    </row>
    <row r="9" spans="1:8" x14ac:dyDescent="0.25">
      <c r="B9" s="13">
        <v>30</v>
      </c>
      <c r="C9" s="13">
        <v>0.53</v>
      </c>
      <c r="D9" s="13">
        <f t="shared" si="0"/>
        <v>3</v>
      </c>
      <c r="H9" s="13">
        <f t="shared" si="2"/>
        <v>0.26011471777859568</v>
      </c>
    </row>
    <row r="10" spans="1:8" x14ac:dyDescent="0.25">
      <c r="B10" s="13">
        <v>11</v>
      </c>
      <c r="C10" s="13">
        <v>0.04</v>
      </c>
      <c r="D10" s="13">
        <f t="shared" si="0"/>
        <v>1.1000000000000001</v>
      </c>
      <c r="H10" s="13">
        <f t="shared" si="2"/>
        <v>1.3170037952894195E-2</v>
      </c>
    </row>
    <row r="11" spans="1:8" x14ac:dyDescent="0.25">
      <c r="B11" s="13">
        <v>12</v>
      </c>
      <c r="C11" s="13">
        <v>0.03</v>
      </c>
      <c r="D11" s="13">
        <f t="shared" si="0"/>
        <v>1.2</v>
      </c>
      <c r="H11" s="13">
        <f t="shared" si="2"/>
        <v>1.7058703546280286E-2</v>
      </c>
    </row>
    <row r="12" spans="1:8" x14ac:dyDescent="0.25">
      <c r="B12" s="13">
        <v>32</v>
      </c>
      <c r="C12" s="13">
        <v>0.61</v>
      </c>
      <c r="D12" s="13">
        <f t="shared" si="0"/>
        <v>3.2</v>
      </c>
      <c r="H12" s="13">
        <f t="shared" si="2"/>
        <v>0.31514063929576425</v>
      </c>
    </row>
    <row r="13" spans="1:8" x14ac:dyDescent="0.25">
      <c r="B13" s="13">
        <v>13</v>
      </c>
      <c r="C13" s="13">
        <v>0.04</v>
      </c>
      <c r="D13" s="13">
        <f t="shared" si="0"/>
        <v>1.3</v>
      </c>
      <c r="H13" s="13">
        <f t="shared" si="2"/>
        <v>2.164244278998918E-2</v>
      </c>
    </row>
    <row r="14" spans="1:8" x14ac:dyDescent="0.25">
      <c r="B14" s="13">
        <v>34</v>
      </c>
      <c r="C14" s="13">
        <v>0.66</v>
      </c>
      <c r="D14" s="13">
        <f t="shared" si="0"/>
        <v>3.4</v>
      </c>
      <c r="H14" s="13">
        <f t="shared" si="2"/>
        <v>0.37738951058837561</v>
      </c>
    </row>
    <row r="15" spans="1:8" x14ac:dyDescent="0.25">
      <c r="B15" s="13">
        <v>29</v>
      </c>
      <c r="C15" s="13">
        <v>0.48</v>
      </c>
      <c r="D15" s="13">
        <f t="shared" si="0"/>
        <v>2.9</v>
      </c>
      <c r="H15" s="13">
        <f t="shared" si="2"/>
        <v>0.23517295877983002</v>
      </c>
    </row>
    <row r="16" spans="1:8" x14ac:dyDescent="0.25">
      <c r="B16" s="13">
        <v>15</v>
      </c>
      <c r="C16" s="13">
        <v>7.0000000000000007E-2</v>
      </c>
      <c r="D16" s="13">
        <f t="shared" si="0"/>
        <v>1.5</v>
      </c>
      <c r="H16" s="13">
        <f t="shared" si="2"/>
        <v>3.3120308866114161E-2</v>
      </c>
    </row>
    <row r="17" spans="2:8" x14ac:dyDescent="0.25">
      <c r="B17" s="13">
        <v>28</v>
      </c>
      <c r="C17" s="13">
        <v>0.41</v>
      </c>
      <c r="D17" s="13">
        <f t="shared" si="0"/>
        <v>2.8</v>
      </c>
      <c r="H17" s="13">
        <f t="shared" si="2"/>
        <v>0.21187195610523527</v>
      </c>
    </row>
    <row r="18" spans="2:8" x14ac:dyDescent="0.25">
      <c r="B18" s="13">
        <v>30</v>
      </c>
      <c r="C18" s="13">
        <v>0.59</v>
      </c>
      <c r="D18" s="13">
        <f t="shared" si="0"/>
        <v>3</v>
      </c>
      <c r="H18" s="13">
        <f t="shared" si="2"/>
        <v>0.26011471777859568</v>
      </c>
    </row>
    <row r="19" spans="2:8" x14ac:dyDescent="0.25">
      <c r="B19" s="13">
        <v>28</v>
      </c>
      <c r="C19" s="13">
        <v>0.42</v>
      </c>
      <c r="D19" s="13">
        <f t="shared" si="0"/>
        <v>2.8</v>
      </c>
      <c r="H19" s="13">
        <f t="shared" si="2"/>
        <v>0.21187195610523527</v>
      </c>
    </row>
    <row r="20" spans="2:8" x14ac:dyDescent="0.25">
      <c r="B20" s="13">
        <v>17</v>
      </c>
      <c r="C20" s="13">
        <v>0.09</v>
      </c>
      <c r="D20" s="13">
        <f t="shared" si="0"/>
        <v>1.7</v>
      </c>
      <c r="H20" s="13">
        <f t="shared" si="2"/>
        <v>4.8052863983489673E-2</v>
      </c>
    </row>
    <row r="21" spans="2:8" x14ac:dyDescent="0.25">
      <c r="B21" s="13">
        <v>11</v>
      </c>
      <c r="C21" s="13">
        <v>0.05</v>
      </c>
      <c r="D21" s="13">
        <f t="shared" si="0"/>
        <v>1.1000000000000001</v>
      </c>
      <c r="H21" s="13">
        <f t="shared" si="2"/>
        <v>1.3170037952894195E-2</v>
      </c>
    </row>
    <row r="22" spans="2:8" x14ac:dyDescent="0.25">
      <c r="B22" s="13">
        <v>34</v>
      </c>
      <c r="C22" s="13">
        <v>0.77</v>
      </c>
      <c r="D22" s="13">
        <f t="shared" si="0"/>
        <v>3.4</v>
      </c>
      <c r="H22" s="13">
        <f t="shared" si="2"/>
        <v>0.37738951058837561</v>
      </c>
    </row>
    <row r="23" spans="2:8" x14ac:dyDescent="0.25">
      <c r="B23" s="13">
        <v>34</v>
      </c>
      <c r="C23" s="13">
        <v>0.68</v>
      </c>
      <c r="D23" s="13">
        <f t="shared" si="0"/>
        <v>3.4</v>
      </c>
      <c r="H23" s="13">
        <f t="shared" si="2"/>
        <v>0.37738951058837561</v>
      </c>
    </row>
    <row r="24" spans="2:8" x14ac:dyDescent="0.25">
      <c r="B24" s="13">
        <v>10</v>
      </c>
      <c r="C24" s="13">
        <v>0.02</v>
      </c>
      <c r="D24" s="13">
        <f t="shared" si="0"/>
        <v>1</v>
      </c>
      <c r="H24" s="13">
        <f t="shared" si="2"/>
        <v>9.92E-3</v>
      </c>
    </row>
    <row r="25" spans="2:8" x14ac:dyDescent="0.25">
      <c r="B25" s="13">
        <v>11</v>
      </c>
      <c r="C25" s="13">
        <v>0.03</v>
      </c>
      <c r="D25" s="13">
        <f t="shared" si="0"/>
        <v>1.1000000000000001</v>
      </c>
      <c r="H25" s="13">
        <f t="shared" si="2"/>
        <v>1.3170037952894195E-2</v>
      </c>
    </row>
    <row r="26" spans="2:8" x14ac:dyDescent="0.25">
      <c r="B26" s="13">
        <v>12</v>
      </c>
      <c r="C26" s="13">
        <v>0.04</v>
      </c>
      <c r="D26" s="13">
        <f t="shared" si="0"/>
        <v>1.2</v>
      </c>
      <c r="H26" s="13">
        <f t="shared" si="2"/>
        <v>1.7058703546280286E-2</v>
      </c>
    </row>
    <row r="27" spans="2:8" x14ac:dyDescent="0.25">
      <c r="B27" s="13">
        <v>29</v>
      </c>
      <c r="C27" s="13">
        <v>0.56999999999999995</v>
      </c>
      <c r="D27" s="13">
        <f t="shared" si="0"/>
        <v>2.9</v>
      </c>
      <c r="H27" s="13">
        <f t="shared" si="2"/>
        <v>0.23517295877983002</v>
      </c>
    </row>
    <row r="28" spans="2:8" x14ac:dyDescent="0.25">
      <c r="B28" s="13">
        <v>26</v>
      </c>
      <c r="C28" s="13">
        <v>0.32</v>
      </c>
      <c r="D28" s="13">
        <f t="shared" si="0"/>
        <v>2.6</v>
      </c>
      <c r="H28" s="13">
        <f t="shared" si="2"/>
        <v>0.16997178139594812</v>
      </c>
    </row>
    <row r="29" spans="2:8" x14ac:dyDescent="0.25">
      <c r="B29" s="13">
        <v>33</v>
      </c>
      <c r="C29" s="13">
        <v>0.61</v>
      </c>
      <c r="D29" s="13">
        <f t="shared" si="0"/>
        <v>3.3</v>
      </c>
      <c r="H29" s="13">
        <f t="shared" si="2"/>
        <v>0.34533474851315188</v>
      </c>
    </row>
    <row r="30" spans="2:8" x14ac:dyDescent="0.25">
      <c r="B30" s="13">
        <v>13</v>
      </c>
      <c r="C30" s="13">
        <v>0.04</v>
      </c>
      <c r="D30" s="13">
        <f t="shared" si="0"/>
        <v>1.3</v>
      </c>
      <c r="H30" s="13">
        <f t="shared" si="2"/>
        <v>2.164244278998918E-2</v>
      </c>
    </row>
    <row r="31" spans="2:8" x14ac:dyDescent="0.25">
      <c r="B31" s="13">
        <v>12</v>
      </c>
      <c r="C31" s="13">
        <v>0.04</v>
      </c>
      <c r="D31" s="13">
        <f t="shared" si="0"/>
        <v>1.2</v>
      </c>
      <c r="H31" s="13">
        <f t="shared" si="2"/>
        <v>1.7058703546280286E-2</v>
      </c>
    </row>
    <row r="32" spans="2:8" x14ac:dyDescent="0.25">
      <c r="B32" s="13">
        <v>26</v>
      </c>
      <c r="C32" s="13">
        <v>0.36</v>
      </c>
      <c r="D32" s="13">
        <f t="shared" si="0"/>
        <v>2.6</v>
      </c>
      <c r="H32" s="13">
        <f t="shared" si="2"/>
        <v>0.16997178139594812</v>
      </c>
    </row>
    <row r="33" spans="2:8" x14ac:dyDescent="0.25">
      <c r="B33" s="13">
        <v>30</v>
      </c>
      <c r="C33" s="13">
        <v>0.55000000000000004</v>
      </c>
      <c r="D33" s="13">
        <f t="shared" si="0"/>
        <v>3</v>
      </c>
      <c r="H33" s="13">
        <f t="shared" si="2"/>
        <v>0.26011471777859568</v>
      </c>
    </row>
    <row r="34" spans="2:8" x14ac:dyDescent="0.25">
      <c r="B34" s="13">
        <v>31</v>
      </c>
      <c r="C34" s="13">
        <v>0.57999999999999996</v>
      </c>
      <c r="D34" s="13">
        <f t="shared" si="0"/>
        <v>3.1</v>
      </c>
      <c r="H34" s="13">
        <f t="shared" si="2"/>
        <v>0.28675227895768618</v>
      </c>
    </row>
    <row r="35" spans="2:8" x14ac:dyDescent="0.25">
      <c r="B35" s="13">
        <v>28</v>
      </c>
      <c r="C35" s="13">
        <v>0.49</v>
      </c>
      <c r="D35" s="13">
        <f t="shared" si="0"/>
        <v>2.8</v>
      </c>
      <c r="H35" s="13">
        <f t="shared" si="2"/>
        <v>0.21187195610523527</v>
      </c>
    </row>
    <row r="36" spans="2:8" x14ac:dyDescent="0.25">
      <c r="B36" s="13">
        <v>28</v>
      </c>
      <c r="C36" s="13">
        <v>0.4</v>
      </c>
      <c r="D36" s="13">
        <f t="shared" si="0"/>
        <v>2.8</v>
      </c>
      <c r="H36" s="13">
        <f t="shared" si="2"/>
        <v>0.21187195610523527</v>
      </c>
    </row>
    <row r="37" spans="2:8" x14ac:dyDescent="0.25">
      <c r="B37" s="13">
        <v>30</v>
      </c>
      <c r="C37" s="13">
        <v>0.5</v>
      </c>
      <c r="D37" s="13">
        <f t="shared" si="0"/>
        <v>3</v>
      </c>
      <c r="H37" s="13">
        <f t="shared" si="2"/>
        <v>0.26011471777859568</v>
      </c>
    </row>
    <row r="38" spans="2:8" x14ac:dyDescent="0.25">
      <c r="B38" s="13">
        <v>18</v>
      </c>
      <c r="C38" s="13">
        <v>0.11</v>
      </c>
      <c r="D38" s="13">
        <f t="shared" si="0"/>
        <v>1.8</v>
      </c>
      <c r="H38" s="13">
        <f t="shared" si="2"/>
        <v>5.6954589748818556E-2</v>
      </c>
    </row>
    <row r="39" spans="2:8" x14ac:dyDescent="0.25">
      <c r="B39" s="13">
        <v>10</v>
      </c>
      <c r="C39" s="13">
        <v>0.03</v>
      </c>
      <c r="D39" s="13">
        <f t="shared" si="0"/>
        <v>1</v>
      </c>
      <c r="H39" s="13">
        <f t="shared" si="2"/>
        <v>9.92E-3</v>
      </c>
    </row>
    <row r="40" spans="2:8" x14ac:dyDescent="0.25">
      <c r="B40" s="13">
        <v>32</v>
      </c>
      <c r="C40" s="13">
        <v>0.6</v>
      </c>
      <c r="D40" s="13">
        <f t="shared" si="0"/>
        <v>3.2</v>
      </c>
      <c r="H40" s="13">
        <f t="shared" si="2"/>
        <v>0.31514063929576425</v>
      </c>
    </row>
    <row r="41" spans="2:8" x14ac:dyDescent="0.25">
      <c r="B41" s="13">
        <v>26</v>
      </c>
      <c r="C41" s="13">
        <v>0.37</v>
      </c>
      <c r="D41" s="13">
        <f t="shared" si="0"/>
        <v>2.6</v>
      </c>
      <c r="H41" s="13">
        <f t="shared" si="2"/>
        <v>0.16997178139594812</v>
      </c>
    </row>
    <row r="42" spans="2:8" x14ac:dyDescent="0.25">
      <c r="B42" s="13">
        <v>29</v>
      </c>
      <c r="C42" s="13">
        <v>0.46</v>
      </c>
      <c r="D42" s="13">
        <f t="shared" si="0"/>
        <v>2.9</v>
      </c>
      <c r="H42" s="13">
        <f t="shared" si="2"/>
        <v>0.23517295877983002</v>
      </c>
    </row>
    <row r="43" spans="2:8" x14ac:dyDescent="0.25">
      <c r="B43" s="13">
        <v>38</v>
      </c>
      <c r="C43" s="13">
        <v>0.98</v>
      </c>
      <c r="D43" s="13">
        <f t="shared" si="0"/>
        <v>3.8</v>
      </c>
      <c r="H43" s="13">
        <f t="shared" si="2"/>
        <v>0.52531164346454517</v>
      </c>
    </row>
    <row r="44" spans="2:8" x14ac:dyDescent="0.25">
      <c r="B44" s="13">
        <v>38</v>
      </c>
      <c r="C44" s="13">
        <v>1</v>
      </c>
      <c r="D44" s="13">
        <f t="shared" si="0"/>
        <v>3.8</v>
      </c>
      <c r="H44" s="13">
        <f t="shared" si="2"/>
        <v>0.52531164346454517</v>
      </c>
    </row>
    <row r="45" spans="2:8" x14ac:dyDescent="0.25">
      <c r="B45" s="13">
        <v>37</v>
      </c>
      <c r="C45" s="13">
        <v>0.91</v>
      </c>
      <c r="D45" s="13">
        <f t="shared" si="0"/>
        <v>3.7</v>
      </c>
      <c r="H45" s="13">
        <f t="shared" si="2"/>
        <v>0.48526609692306982</v>
      </c>
    </row>
    <row r="46" spans="2:8" x14ac:dyDescent="0.25">
      <c r="B46" s="13">
        <v>30</v>
      </c>
      <c r="C46" s="13">
        <v>0.56999999999999995</v>
      </c>
      <c r="D46" s="13">
        <f t="shared" si="0"/>
        <v>3</v>
      </c>
      <c r="H46" s="13">
        <f t="shared" si="2"/>
        <v>0.26011471777859568</v>
      </c>
    </row>
    <row r="47" spans="2:8" x14ac:dyDescent="0.25">
      <c r="B47" s="13">
        <v>29</v>
      </c>
      <c r="C47" s="13">
        <v>0.52</v>
      </c>
      <c r="D47" s="13">
        <f t="shared" si="0"/>
        <v>2.9</v>
      </c>
      <c r="H47" s="13">
        <f t="shared" si="2"/>
        <v>0.23517295877983002</v>
      </c>
    </row>
    <row r="48" spans="2:8" x14ac:dyDescent="0.25">
      <c r="B48" s="13">
        <v>31</v>
      </c>
      <c r="C48" s="13">
        <v>0.6</v>
      </c>
      <c r="D48" s="13">
        <f t="shared" si="0"/>
        <v>3.1</v>
      </c>
      <c r="H48" s="13">
        <f t="shared" si="2"/>
        <v>0.28675227895768618</v>
      </c>
    </row>
    <row r="49" spans="2:8" x14ac:dyDescent="0.25">
      <c r="B49" s="13">
        <v>26</v>
      </c>
      <c r="C49" s="13">
        <v>0.4</v>
      </c>
      <c r="D49" s="13">
        <f t="shared" si="0"/>
        <v>2.6</v>
      </c>
      <c r="H49" s="13">
        <f t="shared" si="2"/>
        <v>0.16997178139594812</v>
      </c>
    </row>
    <row r="50" spans="2:8" x14ac:dyDescent="0.25">
      <c r="B50" s="13">
        <v>28</v>
      </c>
      <c r="C50" s="13">
        <v>0.46</v>
      </c>
      <c r="D50" s="13">
        <f t="shared" si="0"/>
        <v>2.8</v>
      </c>
      <c r="H50" s="13">
        <f t="shared" si="2"/>
        <v>0.21187195610523527</v>
      </c>
    </row>
    <row r="51" spans="2:8" x14ac:dyDescent="0.25">
      <c r="B51" s="13">
        <v>37</v>
      </c>
      <c r="C51" s="13">
        <v>0.98</v>
      </c>
      <c r="D51" s="13">
        <f t="shared" si="0"/>
        <v>3.7</v>
      </c>
      <c r="H51" s="13">
        <f t="shared" si="2"/>
        <v>0.48526609692306982</v>
      </c>
    </row>
    <row r="52" spans="2:8" x14ac:dyDescent="0.25">
      <c r="B52" s="13">
        <v>30</v>
      </c>
      <c r="C52" s="13">
        <v>0.53</v>
      </c>
      <c r="D52" s="13">
        <f t="shared" si="0"/>
        <v>3</v>
      </c>
      <c r="H52" s="13">
        <f t="shared" si="2"/>
        <v>0.26011471777859568</v>
      </c>
    </row>
    <row r="53" spans="2:8" x14ac:dyDescent="0.25">
      <c r="B53" s="13">
        <v>28</v>
      </c>
      <c r="C53" s="13">
        <v>0.43</v>
      </c>
      <c r="D53" s="13">
        <f t="shared" si="0"/>
        <v>2.8</v>
      </c>
      <c r="H53" s="13">
        <f t="shared" si="2"/>
        <v>0.21187195610523527</v>
      </c>
    </row>
    <row r="54" spans="2:8" x14ac:dyDescent="0.25">
      <c r="B54" s="13">
        <v>34</v>
      </c>
      <c r="C54" s="13">
        <v>0.76</v>
      </c>
      <c r="D54" s="13">
        <f t="shared" si="0"/>
        <v>3.4</v>
      </c>
      <c r="H54" s="13">
        <f t="shared" si="2"/>
        <v>0.37738951058837561</v>
      </c>
    </row>
    <row r="55" spans="2:8" x14ac:dyDescent="0.25">
      <c r="B55" s="13">
        <v>10</v>
      </c>
      <c r="C55" s="13">
        <v>0.05</v>
      </c>
      <c r="D55" s="13">
        <f t="shared" si="0"/>
        <v>1</v>
      </c>
      <c r="H55" s="13">
        <f t="shared" si="2"/>
        <v>9.92E-3</v>
      </c>
    </row>
    <row r="56" spans="2:8" x14ac:dyDescent="0.25">
      <c r="B56" s="13">
        <v>27</v>
      </c>
      <c r="C56" s="13">
        <v>0.36</v>
      </c>
      <c r="D56" s="13">
        <f t="shared" si="0"/>
        <v>2.7</v>
      </c>
      <c r="H56" s="13">
        <f t="shared" si="2"/>
        <v>0.19015661328867833</v>
      </c>
    </row>
    <row r="57" spans="2:8" x14ac:dyDescent="0.25">
      <c r="B57" s="13">
        <v>27</v>
      </c>
      <c r="C57" s="13">
        <v>0.37</v>
      </c>
      <c r="D57" s="13">
        <f t="shared" si="0"/>
        <v>2.7</v>
      </c>
      <c r="H57" s="13">
        <f t="shared" si="2"/>
        <v>0.19015661328867833</v>
      </c>
    </row>
    <row r="58" spans="2:8" x14ac:dyDescent="0.25">
      <c r="B58" s="13">
        <v>28</v>
      </c>
      <c r="C58" s="13">
        <v>0.41</v>
      </c>
      <c r="D58" s="13">
        <f t="shared" si="0"/>
        <v>2.8</v>
      </c>
      <c r="H58" s="13">
        <f t="shared" si="2"/>
        <v>0.21187195610523527</v>
      </c>
    </row>
    <row r="59" spans="2:8" x14ac:dyDescent="0.25">
      <c r="B59" s="13">
        <v>26</v>
      </c>
      <c r="C59" s="13">
        <v>0.33</v>
      </c>
      <c r="D59" s="13">
        <f t="shared" si="0"/>
        <v>2.6</v>
      </c>
      <c r="H59" s="13">
        <f t="shared" si="2"/>
        <v>0.16997178139594812</v>
      </c>
    </row>
    <row r="60" spans="2:8" x14ac:dyDescent="0.25">
      <c r="B60" s="13">
        <v>32</v>
      </c>
      <c r="C60" s="13">
        <v>0.61</v>
      </c>
      <c r="D60" s="13">
        <f t="shared" si="0"/>
        <v>3.2</v>
      </c>
      <c r="H60" s="13">
        <f t="shared" si="2"/>
        <v>0.31514063929576425</v>
      </c>
    </row>
    <row r="61" spans="2:8" x14ac:dyDescent="0.25">
      <c r="B61" s="13">
        <v>34</v>
      </c>
      <c r="C61" s="13">
        <v>0.7</v>
      </c>
      <c r="D61" s="13">
        <f t="shared" si="0"/>
        <v>3.4</v>
      </c>
      <c r="H61" s="13">
        <f t="shared" si="2"/>
        <v>0.37738951058837561</v>
      </c>
    </row>
    <row r="62" spans="2:8" x14ac:dyDescent="0.25">
      <c r="B62" s="13">
        <v>32</v>
      </c>
      <c r="C62" s="13">
        <v>0.61</v>
      </c>
      <c r="D62" s="13">
        <f t="shared" si="0"/>
        <v>3.2</v>
      </c>
      <c r="H62" s="13">
        <f t="shared" si="2"/>
        <v>0.31514063929576425</v>
      </c>
    </row>
    <row r="63" spans="2:8" x14ac:dyDescent="0.25">
      <c r="B63" s="13">
        <v>34</v>
      </c>
      <c r="C63" s="13">
        <v>0.75</v>
      </c>
      <c r="D63" s="13">
        <f t="shared" si="0"/>
        <v>3.4</v>
      </c>
      <c r="H63" s="13">
        <f t="shared" si="2"/>
        <v>0.37738951058837561</v>
      </c>
    </row>
    <row r="64" spans="2:8" x14ac:dyDescent="0.25">
      <c r="B64" s="13">
        <v>35</v>
      </c>
      <c r="C64" s="13">
        <v>0.77</v>
      </c>
      <c r="D64" s="13">
        <f t="shared" si="0"/>
        <v>3.5</v>
      </c>
      <c r="H64" s="13">
        <f t="shared" si="2"/>
        <v>0.41135978518152483</v>
      </c>
    </row>
    <row r="65" spans="2:8" x14ac:dyDescent="0.25">
      <c r="B65" s="13">
        <v>28</v>
      </c>
      <c r="C65" s="13">
        <v>0.39</v>
      </c>
      <c r="D65" s="13">
        <f t="shared" si="0"/>
        <v>2.8</v>
      </c>
      <c r="H65" s="13">
        <f t="shared" si="2"/>
        <v>0.21187195610523527</v>
      </c>
    </row>
    <row r="66" spans="2:8" x14ac:dyDescent="0.25">
      <c r="B66" s="13">
        <v>29</v>
      </c>
      <c r="C66" s="13">
        <v>0.52</v>
      </c>
      <c r="D66" s="13">
        <f t="shared" si="0"/>
        <v>2.9</v>
      </c>
      <c r="H66" s="13">
        <f t="shared" si="2"/>
        <v>0.23517295877983002</v>
      </c>
    </row>
    <row r="67" spans="2:8" x14ac:dyDescent="0.25">
      <c r="B67" s="13">
        <v>27</v>
      </c>
      <c r="C67" s="13">
        <v>0.37</v>
      </c>
      <c r="D67" s="13">
        <f t="shared" ref="D67:D130" si="3">B67/10</f>
        <v>2.7</v>
      </c>
      <c r="H67" s="13">
        <f t="shared" si="2"/>
        <v>0.19015661328867833</v>
      </c>
    </row>
    <row r="68" spans="2:8" x14ac:dyDescent="0.25">
      <c r="B68" s="13">
        <v>31</v>
      </c>
      <c r="C68" s="13">
        <v>0.57999999999999996</v>
      </c>
      <c r="D68" s="13">
        <f t="shared" si="3"/>
        <v>3.1</v>
      </c>
      <c r="H68" s="13">
        <f t="shared" si="2"/>
        <v>0.28675227895768618</v>
      </c>
    </row>
    <row r="69" spans="2:8" x14ac:dyDescent="0.25">
      <c r="B69" s="13">
        <v>10</v>
      </c>
      <c r="C69" s="13">
        <v>0.04</v>
      </c>
      <c r="D69" s="13">
        <f t="shared" si="3"/>
        <v>1</v>
      </c>
      <c r="H69" s="13">
        <f t="shared" si="2"/>
        <v>9.92E-3</v>
      </c>
    </row>
    <row r="70" spans="2:8" x14ac:dyDescent="0.25">
      <c r="B70" s="13">
        <v>28</v>
      </c>
      <c r="C70" s="13">
        <v>0.4</v>
      </c>
      <c r="D70" s="13">
        <f t="shared" si="3"/>
        <v>2.8</v>
      </c>
      <c r="H70" s="13">
        <f t="shared" si="2"/>
        <v>0.21187195610523527</v>
      </c>
    </row>
    <row r="71" spans="2:8" x14ac:dyDescent="0.25">
      <c r="B71" s="13">
        <v>36</v>
      </c>
      <c r="C71" s="13">
        <v>0.77</v>
      </c>
      <c r="D71" s="13">
        <f t="shared" si="3"/>
        <v>3.6</v>
      </c>
      <c r="H71" s="13">
        <f t="shared" ref="H71:H81" si="4">(0.00992*(D71)^2.97336)</f>
        <v>0.44730038897272434</v>
      </c>
    </row>
    <row r="72" spans="2:8" x14ac:dyDescent="0.25">
      <c r="B72" s="13">
        <v>26</v>
      </c>
      <c r="C72" s="13">
        <v>0.33</v>
      </c>
      <c r="D72" s="13">
        <f t="shared" si="3"/>
        <v>2.6</v>
      </c>
      <c r="H72" s="13">
        <f t="shared" si="4"/>
        <v>0.16997178139594812</v>
      </c>
    </row>
    <row r="73" spans="2:8" x14ac:dyDescent="0.25">
      <c r="B73" s="13">
        <v>29</v>
      </c>
      <c r="C73" s="13">
        <v>0.46</v>
      </c>
      <c r="D73" s="13">
        <f t="shared" si="3"/>
        <v>2.9</v>
      </c>
      <c r="H73" s="13">
        <f t="shared" si="4"/>
        <v>0.23517295877983002</v>
      </c>
    </row>
    <row r="74" spans="2:8" x14ac:dyDescent="0.25">
      <c r="B74" s="13">
        <v>31</v>
      </c>
      <c r="C74" s="13">
        <v>0.57999999999999996</v>
      </c>
      <c r="D74" s="13">
        <f t="shared" si="3"/>
        <v>3.1</v>
      </c>
      <c r="H74" s="13">
        <f t="shared" si="4"/>
        <v>0.28675227895768618</v>
      </c>
    </row>
    <row r="75" spans="2:8" x14ac:dyDescent="0.25">
      <c r="B75" s="13">
        <v>31</v>
      </c>
      <c r="C75" s="13">
        <v>0.49</v>
      </c>
      <c r="D75" s="13">
        <f t="shared" si="3"/>
        <v>3.1</v>
      </c>
      <c r="H75" s="13">
        <f t="shared" si="4"/>
        <v>0.28675227895768618</v>
      </c>
    </row>
    <row r="76" spans="2:8" x14ac:dyDescent="0.25">
      <c r="B76" s="13">
        <v>28</v>
      </c>
      <c r="C76" s="13">
        <v>0.45</v>
      </c>
      <c r="D76" s="13">
        <f t="shared" si="3"/>
        <v>2.8</v>
      </c>
      <c r="H76" s="13">
        <f t="shared" si="4"/>
        <v>0.21187195610523527</v>
      </c>
    </row>
    <row r="77" spans="2:8" x14ac:dyDescent="0.25">
      <c r="B77" s="13">
        <v>29</v>
      </c>
      <c r="C77" s="13">
        <v>0.43</v>
      </c>
      <c r="D77" s="13">
        <f t="shared" si="3"/>
        <v>2.9</v>
      </c>
      <c r="H77" s="13">
        <f t="shared" si="4"/>
        <v>0.23517295877983002</v>
      </c>
    </row>
    <row r="78" spans="2:8" x14ac:dyDescent="0.25">
      <c r="B78" s="13">
        <v>26</v>
      </c>
      <c r="C78" s="13">
        <v>0.32</v>
      </c>
      <c r="D78" s="13">
        <f t="shared" si="3"/>
        <v>2.6</v>
      </c>
      <c r="H78" s="13">
        <f t="shared" si="4"/>
        <v>0.16997178139594812</v>
      </c>
    </row>
    <row r="79" spans="2:8" x14ac:dyDescent="0.25">
      <c r="B79" s="13">
        <v>29</v>
      </c>
      <c r="C79" s="13">
        <v>0.5</v>
      </c>
      <c r="D79" s="13">
        <f t="shared" si="3"/>
        <v>2.9</v>
      </c>
      <c r="H79" s="13">
        <f t="shared" si="4"/>
        <v>0.23517295877983002</v>
      </c>
    </row>
    <row r="80" spans="2:8" x14ac:dyDescent="0.25">
      <c r="B80" s="13">
        <v>29</v>
      </c>
      <c r="C80" s="13">
        <v>0.44</v>
      </c>
      <c r="D80" s="13">
        <f t="shared" si="3"/>
        <v>2.9</v>
      </c>
      <c r="H80" s="13">
        <f t="shared" si="4"/>
        <v>0.23517295877983002</v>
      </c>
    </row>
    <row r="81" spans="2:8" x14ac:dyDescent="0.25">
      <c r="B81" s="13">
        <v>29</v>
      </c>
      <c r="C81" s="13">
        <v>0.49</v>
      </c>
      <c r="D81" s="13">
        <f t="shared" si="3"/>
        <v>2.9</v>
      </c>
      <c r="H81" s="13">
        <f t="shared" si="4"/>
        <v>0.23517295877983002</v>
      </c>
    </row>
    <row r="82" spans="2:8" x14ac:dyDescent="0.25">
      <c r="B82" s="13">
        <v>35</v>
      </c>
      <c r="C82" s="13">
        <v>0.83</v>
      </c>
      <c r="D82" s="13">
        <f t="shared" si="3"/>
        <v>3.5</v>
      </c>
      <c r="H82" s="13">
        <f>(0.00992*(D82)^2.97336)</f>
        <v>0.41135978518152483</v>
      </c>
    </row>
    <row r="83" spans="2:8" x14ac:dyDescent="0.25">
      <c r="B83" s="13">
        <v>14</v>
      </c>
      <c r="C83" s="13">
        <v>0.06</v>
      </c>
      <c r="D83" s="13">
        <f t="shared" si="3"/>
        <v>1.4</v>
      </c>
    </row>
    <row r="84" spans="2:8" x14ac:dyDescent="0.25">
      <c r="B84" s="13">
        <v>26</v>
      </c>
      <c r="C84" s="13">
        <v>0.34</v>
      </c>
      <c r="D84" s="13">
        <f t="shared" si="3"/>
        <v>2.6</v>
      </c>
    </row>
    <row r="85" spans="2:8" x14ac:dyDescent="0.25">
      <c r="B85" s="13">
        <v>36</v>
      </c>
      <c r="C85" s="13">
        <v>0.88</v>
      </c>
      <c r="D85" s="13">
        <f t="shared" si="3"/>
        <v>3.6</v>
      </c>
    </row>
    <row r="86" spans="2:8" x14ac:dyDescent="0.25">
      <c r="B86" s="13">
        <v>37</v>
      </c>
      <c r="C86" s="13">
        <v>0.93</v>
      </c>
      <c r="D86" s="13">
        <f t="shared" si="3"/>
        <v>3.7</v>
      </c>
    </row>
    <row r="87" spans="2:8" x14ac:dyDescent="0.25">
      <c r="B87" s="13">
        <v>35</v>
      </c>
      <c r="C87" s="13">
        <v>0.85</v>
      </c>
      <c r="D87" s="13">
        <f t="shared" si="3"/>
        <v>3.5</v>
      </c>
    </row>
    <row r="88" spans="2:8" x14ac:dyDescent="0.25">
      <c r="B88" s="13">
        <v>30</v>
      </c>
      <c r="C88" s="13">
        <v>0.54</v>
      </c>
      <c r="D88" s="13">
        <f t="shared" si="3"/>
        <v>3</v>
      </c>
    </row>
    <row r="89" spans="2:8" x14ac:dyDescent="0.25">
      <c r="B89" s="13">
        <v>28</v>
      </c>
      <c r="C89" s="13">
        <v>0.4</v>
      </c>
      <c r="D89" s="13">
        <f t="shared" si="3"/>
        <v>2.8</v>
      </c>
    </row>
    <row r="90" spans="2:8" x14ac:dyDescent="0.25">
      <c r="B90" s="13">
        <v>31</v>
      </c>
      <c r="C90" s="13">
        <v>0.49</v>
      </c>
      <c r="D90" s="13">
        <f t="shared" si="3"/>
        <v>3.1</v>
      </c>
    </row>
    <row r="91" spans="2:8" x14ac:dyDescent="0.25">
      <c r="B91" s="13">
        <v>31</v>
      </c>
      <c r="C91" s="13">
        <v>0.56000000000000005</v>
      </c>
      <c r="D91" s="13">
        <f t="shared" si="3"/>
        <v>3.1</v>
      </c>
    </row>
    <row r="92" spans="2:8" x14ac:dyDescent="0.25">
      <c r="B92" s="13">
        <v>28</v>
      </c>
      <c r="C92" s="13">
        <v>0.4</v>
      </c>
      <c r="D92" s="13">
        <f t="shared" si="3"/>
        <v>2.8</v>
      </c>
    </row>
    <row r="93" spans="2:8" x14ac:dyDescent="0.25">
      <c r="B93" s="13">
        <v>34</v>
      </c>
      <c r="C93" s="13">
        <v>0.72</v>
      </c>
      <c r="D93" s="13">
        <f t="shared" si="3"/>
        <v>3.4</v>
      </c>
    </row>
    <row r="94" spans="2:8" x14ac:dyDescent="0.25">
      <c r="B94" s="13">
        <v>31</v>
      </c>
      <c r="C94" s="13">
        <v>0.56999999999999995</v>
      </c>
      <c r="D94" s="13">
        <f t="shared" si="3"/>
        <v>3.1</v>
      </c>
    </row>
    <row r="95" spans="2:8" x14ac:dyDescent="0.25">
      <c r="B95" s="13">
        <v>27</v>
      </c>
      <c r="C95" s="13">
        <v>0.33</v>
      </c>
      <c r="D95" s="13">
        <f t="shared" si="3"/>
        <v>2.7</v>
      </c>
    </row>
    <row r="96" spans="2:8" x14ac:dyDescent="0.25">
      <c r="B96" s="13">
        <v>26</v>
      </c>
      <c r="C96" s="13">
        <v>0.37</v>
      </c>
      <c r="D96" s="13">
        <f t="shared" si="3"/>
        <v>2.6</v>
      </c>
    </row>
    <row r="97" spans="2:4" x14ac:dyDescent="0.25">
      <c r="B97" s="13">
        <v>27</v>
      </c>
      <c r="C97" s="13">
        <v>0.34</v>
      </c>
      <c r="D97" s="13">
        <f t="shared" si="3"/>
        <v>2.7</v>
      </c>
    </row>
    <row r="98" spans="2:4" x14ac:dyDescent="0.25">
      <c r="B98" s="13">
        <v>30</v>
      </c>
      <c r="C98" s="13">
        <v>0.47</v>
      </c>
      <c r="D98" s="13">
        <f t="shared" si="3"/>
        <v>3</v>
      </c>
    </row>
    <row r="99" spans="2:4" x14ac:dyDescent="0.25">
      <c r="B99" s="13">
        <v>26</v>
      </c>
      <c r="C99" s="13">
        <v>0.35</v>
      </c>
      <c r="D99" s="13">
        <f t="shared" si="3"/>
        <v>2.6</v>
      </c>
    </row>
    <row r="100" spans="2:4" x14ac:dyDescent="0.25">
      <c r="B100" s="13">
        <v>29</v>
      </c>
      <c r="C100" s="13">
        <v>0.53</v>
      </c>
      <c r="D100" s="13">
        <f t="shared" si="3"/>
        <v>2.9</v>
      </c>
    </row>
    <row r="101" spans="2:4" x14ac:dyDescent="0.25">
      <c r="B101" s="13">
        <v>26</v>
      </c>
      <c r="C101" s="13">
        <v>0.33</v>
      </c>
      <c r="D101" s="13">
        <f t="shared" si="3"/>
        <v>2.6</v>
      </c>
    </row>
    <row r="102" spans="2:4" x14ac:dyDescent="0.25">
      <c r="B102" s="13">
        <v>34</v>
      </c>
      <c r="C102" s="13">
        <v>0.73</v>
      </c>
      <c r="D102" s="13">
        <f t="shared" si="3"/>
        <v>3.4</v>
      </c>
    </row>
    <row r="103" spans="2:4" x14ac:dyDescent="0.25">
      <c r="B103" s="13">
        <v>34</v>
      </c>
      <c r="C103" s="13">
        <v>0.74</v>
      </c>
      <c r="D103" s="13">
        <f t="shared" si="3"/>
        <v>3.4</v>
      </c>
    </row>
    <row r="104" spans="2:4" x14ac:dyDescent="0.25">
      <c r="B104" s="13">
        <v>27</v>
      </c>
      <c r="C104" s="13">
        <v>0.37</v>
      </c>
      <c r="D104" s="13">
        <f t="shared" si="3"/>
        <v>2.7</v>
      </c>
    </row>
    <row r="105" spans="2:4" x14ac:dyDescent="0.25">
      <c r="B105" s="13">
        <v>26</v>
      </c>
      <c r="C105" s="13">
        <v>0.34</v>
      </c>
      <c r="D105" s="13">
        <f t="shared" si="3"/>
        <v>2.6</v>
      </c>
    </row>
    <row r="106" spans="2:4" x14ac:dyDescent="0.25">
      <c r="B106" s="13">
        <v>32</v>
      </c>
      <c r="C106" s="13">
        <v>0.6</v>
      </c>
      <c r="D106" s="13">
        <f t="shared" si="3"/>
        <v>3.2</v>
      </c>
    </row>
    <row r="107" spans="2:4" x14ac:dyDescent="0.25">
      <c r="B107" s="13">
        <v>28</v>
      </c>
      <c r="C107" s="13">
        <v>0.45</v>
      </c>
      <c r="D107" s="13">
        <f t="shared" si="3"/>
        <v>2.8</v>
      </c>
    </row>
    <row r="108" spans="2:4" x14ac:dyDescent="0.25">
      <c r="B108" s="13">
        <v>31</v>
      </c>
      <c r="C108" s="13">
        <v>0.57999999999999996</v>
      </c>
      <c r="D108" s="13">
        <f t="shared" si="3"/>
        <v>3.1</v>
      </c>
    </row>
    <row r="109" spans="2:4" x14ac:dyDescent="0.25">
      <c r="B109" s="13">
        <v>36</v>
      </c>
      <c r="C109" s="13">
        <v>0.83</v>
      </c>
      <c r="D109" s="13">
        <f t="shared" si="3"/>
        <v>3.6</v>
      </c>
    </row>
    <row r="110" spans="2:4" x14ac:dyDescent="0.25">
      <c r="B110" s="13">
        <v>41</v>
      </c>
      <c r="C110" s="13">
        <v>1.1000000000000001</v>
      </c>
      <c r="D110" s="13">
        <f t="shared" si="3"/>
        <v>4.0999999999999996</v>
      </c>
    </row>
    <row r="111" spans="2:4" x14ac:dyDescent="0.25">
      <c r="B111" s="13">
        <v>33</v>
      </c>
      <c r="C111" s="13">
        <v>0.63</v>
      </c>
      <c r="D111" s="13">
        <f t="shared" si="3"/>
        <v>3.3</v>
      </c>
    </row>
    <row r="112" spans="2:4" x14ac:dyDescent="0.25">
      <c r="B112" s="13">
        <v>30</v>
      </c>
      <c r="C112" s="13">
        <v>0.5</v>
      </c>
      <c r="D112" s="13">
        <f t="shared" si="3"/>
        <v>3</v>
      </c>
    </row>
    <row r="113" spans="2:4" x14ac:dyDescent="0.25">
      <c r="B113" s="13">
        <v>28</v>
      </c>
      <c r="C113" s="13">
        <v>0.38</v>
      </c>
      <c r="D113" s="13">
        <f t="shared" si="3"/>
        <v>2.8</v>
      </c>
    </row>
    <row r="114" spans="2:4" x14ac:dyDescent="0.25">
      <c r="B114" s="13">
        <v>19</v>
      </c>
      <c r="C114" s="13">
        <v>0.12</v>
      </c>
      <c r="D114" s="13">
        <f t="shared" si="3"/>
        <v>1.9</v>
      </c>
    </row>
    <row r="115" spans="2:4" x14ac:dyDescent="0.25">
      <c r="B115" s="13">
        <v>30</v>
      </c>
      <c r="C115" s="13">
        <v>0.56999999999999995</v>
      </c>
      <c r="D115" s="13">
        <f t="shared" si="3"/>
        <v>3</v>
      </c>
    </row>
    <row r="116" spans="2:4" x14ac:dyDescent="0.25">
      <c r="B116" s="13">
        <v>28</v>
      </c>
      <c r="C116" s="13">
        <v>0.41</v>
      </c>
      <c r="D116" s="13">
        <f t="shared" si="3"/>
        <v>2.8</v>
      </c>
    </row>
    <row r="117" spans="2:4" x14ac:dyDescent="0.25">
      <c r="B117" s="13">
        <v>26</v>
      </c>
      <c r="C117" s="13">
        <v>0.33</v>
      </c>
      <c r="D117" s="13">
        <f t="shared" si="3"/>
        <v>2.6</v>
      </c>
    </row>
    <row r="118" spans="2:4" x14ac:dyDescent="0.25">
      <c r="B118" s="13">
        <v>33</v>
      </c>
      <c r="C118" s="13">
        <v>0.7</v>
      </c>
      <c r="D118" s="13">
        <f t="shared" si="3"/>
        <v>3.3</v>
      </c>
    </row>
    <row r="119" spans="2:4" x14ac:dyDescent="0.25">
      <c r="B119" s="13">
        <v>28</v>
      </c>
      <c r="C119" s="13">
        <v>0.43</v>
      </c>
      <c r="D119" s="13">
        <f t="shared" si="3"/>
        <v>2.8</v>
      </c>
    </row>
    <row r="120" spans="2:4" x14ac:dyDescent="0.25">
      <c r="B120" s="13">
        <v>31</v>
      </c>
      <c r="C120" s="13">
        <v>0.52</v>
      </c>
      <c r="D120" s="13">
        <f t="shared" si="3"/>
        <v>3.1</v>
      </c>
    </row>
    <row r="121" spans="2:4" x14ac:dyDescent="0.25">
      <c r="B121" s="13">
        <v>30</v>
      </c>
      <c r="C121" s="13">
        <v>0.5</v>
      </c>
      <c r="D121" s="13">
        <f t="shared" si="3"/>
        <v>3</v>
      </c>
    </row>
    <row r="122" spans="2:4" x14ac:dyDescent="0.25">
      <c r="B122" s="13">
        <v>36</v>
      </c>
      <c r="C122" s="13">
        <v>0.87</v>
      </c>
      <c r="D122" s="13">
        <f t="shared" si="3"/>
        <v>3.6</v>
      </c>
    </row>
    <row r="123" spans="2:4" x14ac:dyDescent="0.25">
      <c r="B123" s="13">
        <v>40</v>
      </c>
      <c r="C123" s="13">
        <v>0.9</v>
      </c>
      <c r="D123" s="13">
        <f t="shared" si="3"/>
        <v>4</v>
      </c>
    </row>
    <row r="124" spans="2:4" x14ac:dyDescent="0.25">
      <c r="B124" s="13">
        <v>36</v>
      </c>
      <c r="C124" s="13">
        <v>0.84</v>
      </c>
      <c r="D124" s="13">
        <f t="shared" si="3"/>
        <v>3.6</v>
      </c>
    </row>
    <row r="125" spans="2:4" x14ac:dyDescent="0.25">
      <c r="B125" s="13">
        <v>27</v>
      </c>
      <c r="C125" s="13">
        <v>0.38</v>
      </c>
      <c r="D125" s="13">
        <f t="shared" si="3"/>
        <v>2.7</v>
      </c>
    </row>
    <row r="126" spans="2:4" x14ac:dyDescent="0.25">
      <c r="B126" s="13">
        <v>28</v>
      </c>
      <c r="C126" s="13">
        <v>0.41</v>
      </c>
      <c r="D126" s="13">
        <f t="shared" si="3"/>
        <v>2.8</v>
      </c>
    </row>
    <row r="127" spans="2:4" x14ac:dyDescent="0.25">
      <c r="B127" s="13">
        <v>26</v>
      </c>
      <c r="C127" s="13">
        <v>0.27</v>
      </c>
      <c r="D127" s="13">
        <f t="shared" si="3"/>
        <v>2.6</v>
      </c>
    </row>
    <row r="128" spans="2:4" x14ac:dyDescent="0.25">
      <c r="B128" s="13">
        <v>26</v>
      </c>
      <c r="C128" s="13">
        <v>0.33</v>
      </c>
      <c r="D128" s="13">
        <f t="shared" si="3"/>
        <v>2.6</v>
      </c>
    </row>
    <row r="129" spans="2:4" x14ac:dyDescent="0.25">
      <c r="B129" s="13">
        <v>26</v>
      </c>
      <c r="C129" s="13">
        <v>0.28000000000000003</v>
      </c>
      <c r="D129" s="13">
        <f t="shared" si="3"/>
        <v>2.6</v>
      </c>
    </row>
    <row r="130" spans="2:4" x14ac:dyDescent="0.25">
      <c r="B130" s="13">
        <v>29</v>
      </c>
      <c r="C130" s="13">
        <v>0.44</v>
      </c>
      <c r="D130" s="13">
        <f t="shared" si="3"/>
        <v>2.9</v>
      </c>
    </row>
    <row r="131" spans="2:4" x14ac:dyDescent="0.25">
      <c r="B131" s="13">
        <v>31</v>
      </c>
      <c r="C131" s="13">
        <v>0.53</v>
      </c>
      <c r="D131" s="13">
        <f t="shared" ref="D131:D194" si="5">B131/10</f>
        <v>3.1</v>
      </c>
    </row>
    <row r="132" spans="2:4" x14ac:dyDescent="0.25">
      <c r="B132" s="13">
        <v>31</v>
      </c>
      <c r="C132" s="13">
        <v>0.54</v>
      </c>
      <c r="D132" s="13">
        <f t="shared" si="5"/>
        <v>3.1</v>
      </c>
    </row>
    <row r="133" spans="2:4" x14ac:dyDescent="0.25">
      <c r="B133" s="13">
        <v>31</v>
      </c>
      <c r="C133" s="13">
        <v>0.53</v>
      </c>
      <c r="D133" s="13">
        <f t="shared" si="5"/>
        <v>3.1</v>
      </c>
    </row>
    <row r="134" spans="2:4" x14ac:dyDescent="0.25">
      <c r="B134" s="13">
        <v>29</v>
      </c>
      <c r="C134" s="13">
        <v>0.46</v>
      </c>
      <c r="D134" s="13">
        <f t="shared" si="5"/>
        <v>2.9</v>
      </c>
    </row>
    <row r="135" spans="2:4" x14ac:dyDescent="0.25">
      <c r="B135" s="13">
        <v>31</v>
      </c>
      <c r="C135" s="13">
        <v>0.52</v>
      </c>
      <c r="D135" s="13">
        <f t="shared" si="5"/>
        <v>3.1</v>
      </c>
    </row>
    <row r="136" spans="2:4" x14ac:dyDescent="0.25">
      <c r="B136" s="13">
        <v>32</v>
      </c>
      <c r="C136" s="13">
        <v>0.64</v>
      </c>
      <c r="D136" s="13">
        <f t="shared" si="5"/>
        <v>3.2</v>
      </c>
    </row>
    <row r="137" spans="2:4" x14ac:dyDescent="0.25">
      <c r="B137" s="13">
        <v>32</v>
      </c>
      <c r="C137" s="13">
        <v>0.63</v>
      </c>
      <c r="D137" s="13">
        <f t="shared" si="5"/>
        <v>3.2</v>
      </c>
    </row>
    <row r="138" spans="2:4" x14ac:dyDescent="0.25">
      <c r="B138" s="13">
        <v>10</v>
      </c>
      <c r="C138" s="13">
        <v>0.04</v>
      </c>
      <c r="D138" s="13">
        <f t="shared" si="5"/>
        <v>1</v>
      </c>
    </row>
    <row r="139" spans="2:4" x14ac:dyDescent="0.25">
      <c r="B139" s="13">
        <v>11</v>
      </c>
      <c r="C139" s="13">
        <v>0.05</v>
      </c>
      <c r="D139" s="13">
        <f t="shared" si="5"/>
        <v>1.1000000000000001</v>
      </c>
    </row>
    <row r="140" spans="2:4" x14ac:dyDescent="0.25">
      <c r="B140" s="13">
        <v>31</v>
      </c>
      <c r="C140" s="13">
        <v>0.53</v>
      </c>
      <c r="D140" s="13">
        <f t="shared" si="5"/>
        <v>3.1</v>
      </c>
    </row>
    <row r="141" spans="2:4" x14ac:dyDescent="0.25">
      <c r="B141" s="13">
        <v>27</v>
      </c>
      <c r="C141" s="13">
        <v>0.37</v>
      </c>
      <c r="D141" s="13">
        <f t="shared" si="5"/>
        <v>2.7</v>
      </c>
    </row>
    <row r="142" spans="2:4" x14ac:dyDescent="0.25">
      <c r="B142" s="13">
        <v>32</v>
      </c>
      <c r="C142" s="13">
        <v>0.62</v>
      </c>
      <c r="D142" s="13">
        <f t="shared" si="5"/>
        <v>3.2</v>
      </c>
    </row>
    <row r="143" spans="2:4" x14ac:dyDescent="0.25">
      <c r="B143" s="13">
        <v>29</v>
      </c>
      <c r="C143" s="13">
        <v>0.44</v>
      </c>
      <c r="D143" s="13">
        <f t="shared" si="5"/>
        <v>2.9</v>
      </c>
    </row>
    <row r="144" spans="2:4" x14ac:dyDescent="0.25">
      <c r="B144" s="13">
        <v>32</v>
      </c>
      <c r="C144" s="13">
        <v>0.56999999999999995</v>
      </c>
      <c r="D144" s="13">
        <f t="shared" si="5"/>
        <v>3.2</v>
      </c>
    </row>
    <row r="145" spans="2:4" x14ac:dyDescent="0.25">
      <c r="B145" s="13">
        <v>29</v>
      </c>
      <c r="C145" s="13">
        <v>0.4</v>
      </c>
      <c r="D145" s="13">
        <f t="shared" si="5"/>
        <v>2.9</v>
      </c>
    </row>
    <row r="146" spans="2:4" x14ac:dyDescent="0.25">
      <c r="B146" s="13">
        <v>30</v>
      </c>
      <c r="C146" s="13">
        <v>0.5</v>
      </c>
      <c r="D146" s="13">
        <f t="shared" si="5"/>
        <v>3</v>
      </c>
    </row>
    <row r="147" spans="2:4" x14ac:dyDescent="0.25">
      <c r="B147" s="13">
        <v>34</v>
      </c>
      <c r="C147" s="13">
        <v>0.65</v>
      </c>
      <c r="D147" s="13">
        <f t="shared" si="5"/>
        <v>3.4</v>
      </c>
    </row>
    <row r="148" spans="2:4" x14ac:dyDescent="0.25">
      <c r="B148" s="13">
        <v>21</v>
      </c>
      <c r="C148" s="13">
        <v>0.18</v>
      </c>
      <c r="D148" s="13">
        <f t="shared" si="5"/>
        <v>2.1</v>
      </c>
    </row>
    <row r="149" spans="2:4" x14ac:dyDescent="0.25">
      <c r="B149" s="13">
        <v>27</v>
      </c>
      <c r="C149" s="13">
        <v>0.36</v>
      </c>
      <c r="D149" s="13">
        <f t="shared" si="5"/>
        <v>2.7</v>
      </c>
    </row>
    <row r="150" spans="2:4" x14ac:dyDescent="0.25">
      <c r="B150" s="13">
        <v>28</v>
      </c>
      <c r="C150" s="13">
        <v>0.48</v>
      </c>
      <c r="D150" s="13">
        <f t="shared" si="5"/>
        <v>2.8</v>
      </c>
    </row>
    <row r="151" spans="2:4" x14ac:dyDescent="0.25">
      <c r="B151" s="13">
        <v>36</v>
      </c>
      <c r="C151" s="13">
        <v>0.76</v>
      </c>
      <c r="D151" s="13">
        <f t="shared" si="5"/>
        <v>3.6</v>
      </c>
    </row>
    <row r="152" spans="2:4" x14ac:dyDescent="0.25">
      <c r="B152" s="13">
        <v>31</v>
      </c>
      <c r="C152" s="13">
        <v>0.53</v>
      </c>
      <c r="D152" s="13">
        <f t="shared" si="5"/>
        <v>3.1</v>
      </c>
    </row>
    <row r="153" spans="2:4" x14ac:dyDescent="0.25">
      <c r="B153" s="13">
        <v>35</v>
      </c>
      <c r="C153" s="13">
        <v>0.82</v>
      </c>
      <c r="D153" s="13">
        <f t="shared" si="5"/>
        <v>3.5</v>
      </c>
    </row>
    <row r="154" spans="2:4" x14ac:dyDescent="0.25">
      <c r="B154" s="13">
        <v>31</v>
      </c>
      <c r="C154" s="13">
        <v>0.56999999999999995</v>
      </c>
      <c r="D154" s="13">
        <f t="shared" si="5"/>
        <v>3.1</v>
      </c>
    </row>
    <row r="155" spans="2:4" x14ac:dyDescent="0.25">
      <c r="B155" s="13">
        <v>26</v>
      </c>
      <c r="C155" s="13">
        <v>0.32</v>
      </c>
      <c r="D155" s="13">
        <f t="shared" si="5"/>
        <v>2.6</v>
      </c>
    </row>
    <row r="156" spans="2:4" x14ac:dyDescent="0.25">
      <c r="B156" s="13">
        <v>29</v>
      </c>
      <c r="C156" s="13">
        <v>0.43</v>
      </c>
      <c r="D156" s="13">
        <f t="shared" si="5"/>
        <v>2.9</v>
      </c>
    </row>
    <row r="157" spans="2:4" x14ac:dyDescent="0.25">
      <c r="B157" s="13">
        <v>30</v>
      </c>
      <c r="C157" s="13">
        <v>0.54</v>
      </c>
      <c r="D157" s="13">
        <f t="shared" si="5"/>
        <v>3</v>
      </c>
    </row>
    <row r="158" spans="2:4" x14ac:dyDescent="0.25">
      <c r="B158" s="13">
        <v>32</v>
      </c>
      <c r="C158" s="13">
        <v>0.49</v>
      </c>
      <c r="D158" s="13">
        <f t="shared" si="5"/>
        <v>3.2</v>
      </c>
    </row>
    <row r="159" spans="2:4" x14ac:dyDescent="0.25">
      <c r="B159" s="13">
        <v>27</v>
      </c>
      <c r="C159" s="13">
        <v>0.38</v>
      </c>
      <c r="D159" s="13">
        <f t="shared" si="5"/>
        <v>2.7</v>
      </c>
    </row>
    <row r="160" spans="2:4" x14ac:dyDescent="0.25">
      <c r="B160" s="13">
        <v>29</v>
      </c>
      <c r="C160" s="13">
        <v>0.48</v>
      </c>
      <c r="D160" s="13">
        <f t="shared" si="5"/>
        <v>2.9</v>
      </c>
    </row>
    <row r="161" spans="2:4" x14ac:dyDescent="0.25">
      <c r="B161" s="13">
        <v>26</v>
      </c>
      <c r="C161" s="13">
        <v>0.33</v>
      </c>
      <c r="D161" s="13">
        <f t="shared" si="5"/>
        <v>2.6</v>
      </c>
    </row>
    <row r="162" spans="2:4" x14ac:dyDescent="0.25">
      <c r="B162" s="13">
        <v>36</v>
      </c>
      <c r="C162" s="13">
        <v>0.91</v>
      </c>
      <c r="D162" s="13">
        <f t="shared" si="5"/>
        <v>3.6</v>
      </c>
    </row>
    <row r="163" spans="2:4" x14ac:dyDescent="0.25">
      <c r="B163" s="13">
        <v>35</v>
      </c>
      <c r="C163" s="13">
        <v>0.69</v>
      </c>
      <c r="D163" s="13">
        <f t="shared" si="5"/>
        <v>3.5</v>
      </c>
    </row>
    <row r="164" spans="2:4" x14ac:dyDescent="0.25">
      <c r="B164" s="13">
        <v>34</v>
      </c>
      <c r="C164" s="13">
        <v>0.82</v>
      </c>
      <c r="D164" s="13">
        <f t="shared" si="5"/>
        <v>3.4</v>
      </c>
    </row>
    <row r="165" spans="2:4" x14ac:dyDescent="0.25">
      <c r="B165" s="13">
        <v>31</v>
      </c>
      <c r="C165" s="13">
        <v>0.59</v>
      </c>
      <c r="D165" s="13">
        <f t="shared" si="5"/>
        <v>3.1</v>
      </c>
    </row>
    <row r="166" spans="2:4" x14ac:dyDescent="0.25">
      <c r="B166" s="13">
        <v>23</v>
      </c>
      <c r="C166" s="13">
        <v>0.23</v>
      </c>
      <c r="D166" s="13">
        <f t="shared" si="5"/>
        <v>2.2999999999999998</v>
      </c>
    </row>
    <row r="167" spans="2:4" x14ac:dyDescent="0.25">
      <c r="B167" s="13">
        <v>29</v>
      </c>
      <c r="C167" s="13">
        <v>0.4</v>
      </c>
      <c r="D167" s="13">
        <f t="shared" si="5"/>
        <v>2.9</v>
      </c>
    </row>
    <row r="168" spans="2:4" x14ac:dyDescent="0.25">
      <c r="B168" s="13">
        <v>29</v>
      </c>
      <c r="C168" s="13">
        <v>0.38</v>
      </c>
      <c r="D168" s="13">
        <f t="shared" si="5"/>
        <v>2.9</v>
      </c>
    </row>
    <row r="169" spans="2:4" x14ac:dyDescent="0.25">
      <c r="B169" s="13">
        <v>27</v>
      </c>
      <c r="C169" s="13">
        <v>0.35</v>
      </c>
      <c r="D169" s="13">
        <f t="shared" si="5"/>
        <v>2.7</v>
      </c>
    </row>
    <row r="170" spans="2:4" x14ac:dyDescent="0.25">
      <c r="B170" s="13">
        <v>31</v>
      </c>
      <c r="C170" s="13">
        <v>0.52</v>
      </c>
      <c r="D170" s="13">
        <f t="shared" si="5"/>
        <v>3.1</v>
      </c>
    </row>
    <row r="171" spans="2:4" x14ac:dyDescent="0.25">
      <c r="B171" s="13">
        <v>26</v>
      </c>
      <c r="C171" s="13">
        <v>0.35</v>
      </c>
      <c r="D171" s="13">
        <f t="shared" si="5"/>
        <v>2.6</v>
      </c>
    </row>
    <row r="172" spans="2:4" x14ac:dyDescent="0.25">
      <c r="B172" s="13">
        <v>33</v>
      </c>
      <c r="C172" s="13">
        <v>0.87</v>
      </c>
      <c r="D172" s="13">
        <f t="shared" si="5"/>
        <v>3.3</v>
      </c>
    </row>
    <row r="173" spans="2:4" x14ac:dyDescent="0.25">
      <c r="B173" s="13">
        <v>32</v>
      </c>
      <c r="C173" s="13">
        <v>0.65</v>
      </c>
      <c r="D173" s="13">
        <f t="shared" si="5"/>
        <v>3.2</v>
      </c>
    </row>
    <row r="174" spans="2:4" x14ac:dyDescent="0.25">
      <c r="B174" s="13">
        <v>31</v>
      </c>
      <c r="C174" s="13">
        <v>0.5</v>
      </c>
      <c r="D174" s="13">
        <f t="shared" si="5"/>
        <v>3.1</v>
      </c>
    </row>
    <row r="175" spans="2:4" x14ac:dyDescent="0.25">
      <c r="B175" s="13">
        <v>31</v>
      </c>
      <c r="C175" s="13">
        <v>0.54</v>
      </c>
      <c r="D175" s="13">
        <f t="shared" si="5"/>
        <v>3.1</v>
      </c>
    </row>
    <row r="176" spans="2:4" x14ac:dyDescent="0.25">
      <c r="B176" s="13">
        <v>28</v>
      </c>
      <c r="C176" s="13">
        <v>0.51</v>
      </c>
      <c r="D176" s="13">
        <f t="shared" si="5"/>
        <v>2.8</v>
      </c>
    </row>
    <row r="177" spans="2:4" x14ac:dyDescent="0.25">
      <c r="B177" s="13">
        <v>35</v>
      </c>
      <c r="C177" s="13">
        <v>0.74</v>
      </c>
      <c r="D177" s="13">
        <f t="shared" si="5"/>
        <v>3.5</v>
      </c>
    </row>
    <row r="178" spans="2:4" x14ac:dyDescent="0.25">
      <c r="B178" s="13">
        <v>31</v>
      </c>
      <c r="C178" s="13">
        <v>0.83</v>
      </c>
      <c r="D178" s="13">
        <f t="shared" si="5"/>
        <v>3.1</v>
      </c>
    </row>
    <row r="179" spans="2:4" x14ac:dyDescent="0.25">
      <c r="B179" s="13">
        <v>32</v>
      </c>
      <c r="C179" s="13">
        <v>0.56000000000000005</v>
      </c>
      <c r="D179" s="13">
        <f t="shared" si="5"/>
        <v>3.2</v>
      </c>
    </row>
    <row r="180" spans="2:4" x14ac:dyDescent="0.25">
      <c r="B180" s="13">
        <v>20</v>
      </c>
      <c r="C180" s="13">
        <v>0.17</v>
      </c>
      <c r="D180" s="13">
        <f t="shared" si="5"/>
        <v>2</v>
      </c>
    </row>
    <row r="181" spans="2:4" x14ac:dyDescent="0.25">
      <c r="B181" s="13">
        <v>29</v>
      </c>
      <c r="C181" s="13">
        <v>0.42</v>
      </c>
      <c r="D181" s="13">
        <f t="shared" si="5"/>
        <v>2.9</v>
      </c>
    </row>
    <row r="182" spans="2:4" x14ac:dyDescent="0.25">
      <c r="B182" s="13">
        <v>26</v>
      </c>
      <c r="C182" s="13">
        <v>0.32</v>
      </c>
      <c r="D182" s="13">
        <f t="shared" si="5"/>
        <v>2.6</v>
      </c>
    </row>
    <row r="183" spans="2:4" x14ac:dyDescent="0.25">
      <c r="B183" s="13">
        <v>26</v>
      </c>
      <c r="C183" s="13">
        <v>0.28999999999999998</v>
      </c>
      <c r="D183" s="13">
        <f t="shared" si="5"/>
        <v>2.6</v>
      </c>
    </row>
    <row r="184" spans="2:4" x14ac:dyDescent="0.25">
      <c r="B184" s="13">
        <v>36</v>
      </c>
      <c r="C184" s="13">
        <v>0.82</v>
      </c>
      <c r="D184" s="13">
        <f t="shared" si="5"/>
        <v>3.6</v>
      </c>
    </row>
    <row r="185" spans="2:4" x14ac:dyDescent="0.25">
      <c r="B185" s="13">
        <v>36</v>
      </c>
      <c r="C185" s="13">
        <v>0.89</v>
      </c>
      <c r="D185" s="13">
        <f t="shared" si="5"/>
        <v>3.6</v>
      </c>
    </row>
    <row r="186" spans="2:4" x14ac:dyDescent="0.25">
      <c r="B186" s="13">
        <v>34</v>
      </c>
      <c r="C186" s="13">
        <v>0.69</v>
      </c>
      <c r="D186" s="13">
        <f t="shared" si="5"/>
        <v>3.4</v>
      </c>
    </row>
    <row r="187" spans="2:4" x14ac:dyDescent="0.25">
      <c r="B187" s="13">
        <v>29</v>
      </c>
      <c r="C187" s="13">
        <v>0.45</v>
      </c>
      <c r="D187" s="13">
        <f t="shared" si="5"/>
        <v>2.9</v>
      </c>
    </row>
    <row r="188" spans="2:4" x14ac:dyDescent="0.25">
      <c r="B188" s="13">
        <v>31</v>
      </c>
      <c r="C188" s="13">
        <v>0.53</v>
      </c>
      <c r="D188" s="13">
        <f t="shared" si="5"/>
        <v>3.1</v>
      </c>
    </row>
    <row r="189" spans="2:4" x14ac:dyDescent="0.25">
      <c r="B189" s="13">
        <v>28</v>
      </c>
      <c r="C189" s="13">
        <v>0.43</v>
      </c>
      <c r="D189" s="13">
        <f t="shared" si="5"/>
        <v>2.8</v>
      </c>
    </row>
    <row r="190" spans="2:4" x14ac:dyDescent="0.25">
      <c r="B190" s="13">
        <v>25</v>
      </c>
      <c r="C190" s="13">
        <v>0.32</v>
      </c>
      <c r="D190" s="13">
        <f t="shared" si="5"/>
        <v>2.5</v>
      </c>
    </row>
    <row r="191" spans="2:4" x14ac:dyDescent="0.25">
      <c r="B191" s="13">
        <v>21</v>
      </c>
      <c r="C191" s="13">
        <v>0.17</v>
      </c>
      <c r="D191" s="13">
        <f t="shared" si="5"/>
        <v>2.1</v>
      </c>
    </row>
    <row r="192" spans="2:4" x14ac:dyDescent="0.25">
      <c r="B192" s="13">
        <v>21</v>
      </c>
      <c r="C192" s="13">
        <v>0.13</v>
      </c>
      <c r="D192" s="13">
        <f t="shared" si="5"/>
        <v>2.1</v>
      </c>
    </row>
    <row r="193" spans="2:4" x14ac:dyDescent="0.25">
      <c r="B193" s="13">
        <v>35</v>
      </c>
      <c r="C193" s="13">
        <v>0.69</v>
      </c>
      <c r="D193" s="13">
        <f t="shared" si="5"/>
        <v>3.5</v>
      </c>
    </row>
    <row r="194" spans="2:4" x14ac:dyDescent="0.25">
      <c r="B194" s="13">
        <v>34</v>
      </c>
      <c r="C194" s="13">
        <v>0.71</v>
      </c>
      <c r="D194" s="13">
        <f t="shared" si="5"/>
        <v>3.4</v>
      </c>
    </row>
    <row r="195" spans="2:4" x14ac:dyDescent="0.25">
      <c r="B195" s="13">
        <v>31</v>
      </c>
      <c r="C195" s="13">
        <v>0.53</v>
      </c>
      <c r="D195" s="13">
        <f t="shared" ref="D195:D258" si="6">B195/10</f>
        <v>3.1</v>
      </c>
    </row>
    <row r="196" spans="2:4" x14ac:dyDescent="0.25">
      <c r="B196" s="13">
        <v>30</v>
      </c>
      <c r="C196" s="13">
        <v>0.46</v>
      </c>
      <c r="D196" s="13">
        <f t="shared" si="6"/>
        <v>3</v>
      </c>
    </row>
    <row r="197" spans="2:4" x14ac:dyDescent="0.25">
      <c r="B197" s="13">
        <v>28</v>
      </c>
      <c r="C197" s="13">
        <v>0.44</v>
      </c>
      <c r="D197" s="13">
        <f t="shared" si="6"/>
        <v>2.8</v>
      </c>
    </row>
    <row r="198" spans="2:4" x14ac:dyDescent="0.25">
      <c r="B198" s="13">
        <v>32</v>
      </c>
      <c r="C198" s="13">
        <v>0.54</v>
      </c>
      <c r="D198" s="13">
        <f t="shared" si="6"/>
        <v>3.2</v>
      </c>
    </row>
    <row r="199" spans="2:4" x14ac:dyDescent="0.25">
      <c r="B199" s="13">
        <v>21</v>
      </c>
      <c r="C199" s="13">
        <v>0.21</v>
      </c>
      <c r="D199" s="13">
        <f t="shared" si="6"/>
        <v>2.1</v>
      </c>
    </row>
    <row r="200" spans="2:4" x14ac:dyDescent="0.25">
      <c r="B200" s="13">
        <v>34</v>
      </c>
      <c r="C200" s="13">
        <v>0.64</v>
      </c>
      <c r="D200" s="13">
        <f t="shared" si="6"/>
        <v>3.4</v>
      </c>
    </row>
    <row r="201" spans="2:4" x14ac:dyDescent="0.25">
      <c r="B201" s="13">
        <v>35</v>
      </c>
      <c r="C201" s="13">
        <v>0.77</v>
      </c>
      <c r="D201" s="13">
        <f t="shared" si="6"/>
        <v>3.5</v>
      </c>
    </row>
    <row r="202" spans="2:4" x14ac:dyDescent="0.25">
      <c r="B202" s="13">
        <v>25</v>
      </c>
      <c r="C202" s="13">
        <v>0.31</v>
      </c>
      <c r="D202" s="13">
        <f t="shared" si="6"/>
        <v>2.5</v>
      </c>
    </row>
    <row r="203" spans="2:4" x14ac:dyDescent="0.25">
      <c r="B203" s="13">
        <v>29</v>
      </c>
      <c r="C203" s="13">
        <v>0.4</v>
      </c>
      <c r="D203" s="13">
        <f t="shared" si="6"/>
        <v>2.9</v>
      </c>
    </row>
    <row r="204" spans="2:4" x14ac:dyDescent="0.25">
      <c r="B204" s="13">
        <v>39</v>
      </c>
      <c r="C204" s="13">
        <v>0.91</v>
      </c>
      <c r="D204" s="13">
        <f t="shared" si="6"/>
        <v>3.9</v>
      </c>
    </row>
    <row r="205" spans="2:4" x14ac:dyDescent="0.25">
      <c r="B205" s="13">
        <v>36</v>
      </c>
      <c r="C205" s="13">
        <v>0.87</v>
      </c>
      <c r="D205" s="13">
        <f t="shared" si="6"/>
        <v>3.6</v>
      </c>
    </row>
    <row r="206" spans="2:4" x14ac:dyDescent="0.25">
      <c r="B206" s="13">
        <v>29</v>
      </c>
      <c r="C206" s="13">
        <v>0.39</v>
      </c>
      <c r="D206" s="13">
        <f t="shared" si="6"/>
        <v>2.9</v>
      </c>
    </row>
    <row r="207" spans="2:4" x14ac:dyDescent="0.25">
      <c r="B207" s="13">
        <v>11</v>
      </c>
      <c r="C207" s="13">
        <v>0.02</v>
      </c>
      <c r="D207" s="13">
        <f t="shared" si="6"/>
        <v>1.1000000000000001</v>
      </c>
    </row>
    <row r="208" spans="2:4" x14ac:dyDescent="0.25">
      <c r="B208" s="13">
        <v>23</v>
      </c>
      <c r="C208" s="13">
        <v>0.22</v>
      </c>
      <c r="D208" s="13">
        <f t="shared" si="6"/>
        <v>2.2999999999999998</v>
      </c>
    </row>
    <row r="209" spans="2:4" x14ac:dyDescent="0.25">
      <c r="B209" s="13">
        <v>20</v>
      </c>
      <c r="C209" s="13">
        <v>0.16</v>
      </c>
      <c r="D209" s="13">
        <f t="shared" si="6"/>
        <v>2</v>
      </c>
    </row>
    <row r="210" spans="2:4" x14ac:dyDescent="0.25">
      <c r="B210" s="13">
        <v>31</v>
      </c>
      <c r="C210" s="13">
        <v>0.5</v>
      </c>
      <c r="D210" s="13">
        <f t="shared" si="6"/>
        <v>3.1</v>
      </c>
    </row>
    <row r="211" spans="2:4" x14ac:dyDescent="0.25">
      <c r="B211" s="13">
        <v>28</v>
      </c>
      <c r="C211" s="13">
        <v>0.38</v>
      </c>
      <c r="D211" s="13">
        <f t="shared" si="6"/>
        <v>2.8</v>
      </c>
    </row>
    <row r="212" spans="2:4" x14ac:dyDescent="0.25">
      <c r="B212" s="13">
        <v>30</v>
      </c>
      <c r="C212" s="13">
        <v>0.49</v>
      </c>
      <c r="D212" s="13">
        <f t="shared" si="6"/>
        <v>3</v>
      </c>
    </row>
    <row r="213" spans="2:4" x14ac:dyDescent="0.25">
      <c r="B213" s="13">
        <v>35</v>
      </c>
      <c r="C213" s="13">
        <v>0.68</v>
      </c>
      <c r="D213" s="13">
        <f t="shared" si="6"/>
        <v>3.5</v>
      </c>
    </row>
    <row r="214" spans="2:4" x14ac:dyDescent="0.25">
      <c r="B214" s="13">
        <v>21</v>
      </c>
      <c r="C214" s="13">
        <v>0.17</v>
      </c>
      <c r="D214" s="13">
        <f t="shared" si="6"/>
        <v>2.1</v>
      </c>
    </row>
    <row r="215" spans="2:4" x14ac:dyDescent="0.25">
      <c r="B215" s="13">
        <v>20</v>
      </c>
      <c r="C215" s="13">
        <v>0.16</v>
      </c>
      <c r="D215" s="13">
        <f t="shared" si="6"/>
        <v>2</v>
      </c>
    </row>
    <row r="216" spans="2:4" x14ac:dyDescent="0.25">
      <c r="B216" s="13">
        <v>31</v>
      </c>
      <c r="C216" s="13">
        <v>0.52</v>
      </c>
      <c r="D216" s="13">
        <f t="shared" si="6"/>
        <v>3.1</v>
      </c>
    </row>
    <row r="217" spans="2:4" x14ac:dyDescent="0.25">
      <c r="B217" s="13">
        <v>30</v>
      </c>
      <c r="C217" s="13">
        <v>0.49</v>
      </c>
      <c r="D217" s="13">
        <f t="shared" si="6"/>
        <v>3</v>
      </c>
    </row>
    <row r="218" spans="2:4" x14ac:dyDescent="0.25">
      <c r="B218" s="13">
        <v>31</v>
      </c>
      <c r="C218" s="13">
        <v>0.51</v>
      </c>
      <c r="D218" s="13">
        <f t="shared" si="6"/>
        <v>3.1</v>
      </c>
    </row>
    <row r="219" spans="2:4" x14ac:dyDescent="0.25">
      <c r="B219" s="13">
        <v>26</v>
      </c>
      <c r="C219" s="13">
        <v>0.28000000000000003</v>
      </c>
      <c r="D219" s="13">
        <f t="shared" si="6"/>
        <v>2.6</v>
      </c>
    </row>
    <row r="220" spans="2:4" x14ac:dyDescent="0.25">
      <c r="B220" s="13">
        <v>31</v>
      </c>
      <c r="C220" s="13">
        <v>0.5</v>
      </c>
      <c r="D220" s="13">
        <f t="shared" si="6"/>
        <v>3.1</v>
      </c>
    </row>
    <row r="221" spans="2:4" x14ac:dyDescent="0.25">
      <c r="B221" s="13">
        <v>31</v>
      </c>
      <c r="C221" s="13">
        <v>0.52</v>
      </c>
      <c r="D221" s="13">
        <f t="shared" si="6"/>
        <v>3.1</v>
      </c>
    </row>
    <row r="222" spans="2:4" x14ac:dyDescent="0.25">
      <c r="B222" s="13">
        <v>17</v>
      </c>
      <c r="C222" s="13">
        <v>0.09</v>
      </c>
      <c r="D222" s="13">
        <f t="shared" si="6"/>
        <v>1.7</v>
      </c>
    </row>
    <row r="223" spans="2:4" x14ac:dyDescent="0.25">
      <c r="B223" s="13">
        <v>35</v>
      </c>
      <c r="C223" s="13">
        <v>0.74</v>
      </c>
      <c r="D223" s="13">
        <f t="shared" si="6"/>
        <v>3.5</v>
      </c>
    </row>
    <row r="224" spans="2:4" x14ac:dyDescent="0.25">
      <c r="B224" s="13">
        <v>33</v>
      </c>
      <c r="C224" s="13">
        <v>0.56999999999999995</v>
      </c>
      <c r="D224" s="13">
        <f t="shared" si="6"/>
        <v>3.3</v>
      </c>
    </row>
    <row r="225" spans="2:4" x14ac:dyDescent="0.25">
      <c r="B225" s="13">
        <v>30</v>
      </c>
      <c r="C225" s="13">
        <v>0.46</v>
      </c>
      <c r="D225" s="13">
        <f t="shared" si="6"/>
        <v>3</v>
      </c>
    </row>
    <row r="226" spans="2:4" x14ac:dyDescent="0.25">
      <c r="B226" s="13">
        <v>31</v>
      </c>
      <c r="C226" s="13">
        <v>0.47</v>
      </c>
      <c r="D226" s="13">
        <f t="shared" si="6"/>
        <v>3.1</v>
      </c>
    </row>
    <row r="227" spans="2:4" x14ac:dyDescent="0.25">
      <c r="B227" s="13">
        <v>28</v>
      </c>
      <c r="C227" s="13">
        <v>0.41</v>
      </c>
      <c r="D227" s="13">
        <f t="shared" si="6"/>
        <v>2.8</v>
      </c>
    </row>
    <row r="228" spans="2:4" x14ac:dyDescent="0.25">
      <c r="B228" s="13">
        <v>34</v>
      </c>
      <c r="C228" s="13">
        <v>0.8</v>
      </c>
      <c r="D228" s="13">
        <f t="shared" si="6"/>
        <v>3.4</v>
      </c>
    </row>
    <row r="229" spans="2:4" x14ac:dyDescent="0.25">
      <c r="B229" s="13">
        <v>30</v>
      </c>
      <c r="C229" s="13">
        <v>0.47</v>
      </c>
      <c r="D229" s="13">
        <f t="shared" si="6"/>
        <v>3</v>
      </c>
    </row>
    <row r="230" spans="2:4" x14ac:dyDescent="0.25">
      <c r="B230" s="13">
        <v>30</v>
      </c>
      <c r="C230" s="13">
        <v>0.53</v>
      </c>
      <c r="D230" s="13">
        <f t="shared" si="6"/>
        <v>3</v>
      </c>
    </row>
    <row r="231" spans="2:4" x14ac:dyDescent="0.25">
      <c r="B231" s="13">
        <v>26</v>
      </c>
      <c r="C231" s="13">
        <v>0.34</v>
      </c>
      <c r="D231" s="13">
        <f t="shared" si="6"/>
        <v>2.6</v>
      </c>
    </row>
    <row r="232" spans="2:4" x14ac:dyDescent="0.25">
      <c r="B232" s="13">
        <v>20</v>
      </c>
      <c r="C232" s="13">
        <v>0.14000000000000001</v>
      </c>
      <c r="D232" s="13">
        <f t="shared" si="6"/>
        <v>2</v>
      </c>
    </row>
    <row r="233" spans="2:4" x14ac:dyDescent="0.25">
      <c r="B233" s="13">
        <v>28</v>
      </c>
      <c r="C233" s="13">
        <v>0.4</v>
      </c>
      <c r="D233" s="13">
        <f t="shared" si="6"/>
        <v>2.8</v>
      </c>
    </row>
    <row r="234" spans="2:4" x14ac:dyDescent="0.25">
      <c r="B234" s="13">
        <v>29</v>
      </c>
      <c r="C234" s="13">
        <v>0.4</v>
      </c>
      <c r="D234" s="13">
        <f t="shared" si="6"/>
        <v>2.9</v>
      </c>
    </row>
    <row r="235" spans="2:4" x14ac:dyDescent="0.25">
      <c r="B235" s="13">
        <v>30</v>
      </c>
      <c r="C235" s="13">
        <v>0.45</v>
      </c>
      <c r="D235" s="13">
        <f t="shared" si="6"/>
        <v>3</v>
      </c>
    </row>
    <row r="236" spans="2:4" x14ac:dyDescent="0.25">
      <c r="B236" s="13">
        <v>31</v>
      </c>
      <c r="C236" s="13">
        <v>0.54</v>
      </c>
      <c r="D236" s="13">
        <f t="shared" si="6"/>
        <v>3.1</v>
      </c>
    </row>
    <row r="237" spans="2:4" x14ac:dyDescent="0.25">
      <c r="B237" s="13">
        <v>30</v>
      </c>
      <c r="C237" s="13">
        <v>0.57999999999999996</v>
      </c>
      <c r="D237" s="13">
        <f t="shared" si="6"/>
        <v>3</v>
      </c>
    </row>
    <row r="238" spans="2:4" x14ac:dyDescent="0.25">
      <c r="B238" s="13">
        <v>26</v>
      </c>
      <c r="C238" s="13">
        <v>0.37</v>
      </c>
      <c r="D238" s="13">
        <f t="shared" si="6"/>
        <v>2.6</v>
      </c>
    </row>
    <row r="239" spans="2:4" x14ac:dyDescent="0.25">
      <c r="B239" s="13">
        <v>29</v>
      </c>
      <c r="C239" s="13">
        <v>0.5</v>
      </c>
      <c r="D239" s="13">
        <f t="shared" si="6"/>
        <v>2.9</v>
      </c>
    </row>
    <row r="240" spans="2:4" x14ac:dyDescent="0.25">
      <c r="B240" s="13">
        <v>29</v>
      </c>
      <c r="C240" s="13">
        <v>0.4</v>
      </c>
      <c r="D240" s="13">
        <f t="shared" si="6"/>
        <v>2.9</v>
      </c>
    </row>
    <row r="241" spans="2:4" x14ac:dyDescent="0.25">
      <c r="B241" s="13">
        <v>31</v>
      </c>
      <c r="C241" s="13">
        <v>0.54</v>
      </c>
      <c r="D241" s="13">
        <f t="shared" si="6"/>
        <v>3.1</v>
      </c>
    </row>
    <row r="242" spans="2:4" x14ac:dyDescent="0.25">
      <c r="B242" s="13">
        <v>34</v>
      </c>
      <c r="C242" s="13">
        <v>0.77</v>
      </c>
      <c r="D242" s="13">
        <f t="shared" si="6"/>
        <v>3.4</v>
      </c>
    </row>
    <row r="243" spans="2:4" x14ac:dyDescent="0.25">
      <c r="B243" s="13">
        <v>27</v>
      </c>
      <c r="C243" s="13">
        <v>0.35</v>
      </c>
      <c r="D243" s="13">
        <f t="shared" si="6"/>
        <v>2.7</v>
      </c>
    </row>
    <row r="244" spans="2:4" x14ac:dyDescent="0.25">
      <c r="B244" s="13">
        <v>34</v>
      </c>
      <c r="C244" s="13">
        <v>0.63</v>
      </c>
      <c r="D244" s="13">
        <f t="shared" si="6"/>
        <v>3.4</v>
      </c>
    </row>
    <row r="245" spans="2:4" x14ac:dyDescent="0.25">
      <c r="B245" s="13">
        <v>17</v>
      </c>
      <c r="C245" s="13">
        <v>0.1</v>
      </c>
      <c r="D245" s="13">
        <f t="shared" si="6"/>
        <v>1.7</v>
      </c>
    </row>
    <row r="246" spans="2:4" x14ac:dyDescent="0.25">
      <c r="B246" s="13">
        <v>25</v>
      </c>
      <c r="C246" s="13">
        <v>0.26</v>
      </c>
      <c r="D246" s="13">
        <f t="shared" si="6"/>
        <v>2.5</v>
      </c>
    </row>
    <row r="247" spans="2:4" x14ac:dyDescent="0.25">
      <c r="B247" s="13">
        <v>31</v>
      </c>
      <c r="C247" s="13">
        <v>0.45</v>
      </c>
      <c r="D247" s="13">
        <f t="shared" si="6"/>
        <v>3.1</v>
      </c>
    </row>
    <row r="248" spans="2:4" x14ac:dyDescent="0.25">
      <c r="B248" s="13">
        <v>31</v>
      </c>
      <c r="C248" s="13">
        <v>0.55000000000000004</v>
      </c>
      <c r="D248" s="13">
        <f t="shared" si="6"/>
        <v>3.1</v>
      </c>
    </row>
    <row r="249" spans="2:4" x14ac:dyDescent="0.25">
      <c r="B249" s="13">
        <v>26</v>
      </c>
      <c r="C249" s="13">
        <v>0.3</v>
      </c>
      <c r="D249" s="13">
        <f t="shared" si="6"/>
        <v>2.6</v>
      </c>
    </row>
    <row r="250" spans="2:4" x14ac:dyDescent="0.25">
      <c r="B250" s="13">
        <v>28</v>
      </c>
      <c r="C250" s="13">
        <v>0.4</v>
      </c>
      <c r="D250" s="13">
        <f t="shared" si="6"/>
        <v>2.8</v>
      </c>
    </row>
    <row r="251" spans="2:4" x14ac:dyDescent="0.25">
      <c r="B251" s="13">
        <v>26</v>
      </c>
      <c r="C251" s="13">
        <v>0.27</v>
      </c>
      <c r="D251" s="13">
        <f t="shared" si="6"/>
        <v>2.6</v>
      </c>
    </row>
    <row r="252" spans="2:4" x14ac:dyDescent="0.25">
      <c r="B252" s="13">
        <v>29</v>
      </c>
      <c r="C252" s="13">
        <v>0.28999999999999998</v>
      </c>
      <c r="D252" s="13">
        <f t="shared" si="6"/>
        <v>2.9</v>
      </c>
    </row>
    <row r="253" spans="2:4" x14ac:dyDescent="0.25">
      <c r="B253" s="13">
        <v>24</v>
      </c>
      <c r="C253" s="13">
        <v>0.16</v>
      </c>
      <c r="D253" s="13">
        <f t="shared" si="6"/>
        <v>2.4</v>
      </c>
    </row>
    <row r="254" spans="2:4" x14ac:dyDescent="0.25">
      <c r="B254" s="13">
        <v>31</v>
      </c>
      <c r="C254" s="13">
        <v>0.53</v>
      </c>
      <c r="D254" s="13">
        <f t="shared" si="6"/>
        <v>3.1</v>
      </c>
    </row>
    <row r="255" spans="2:4" x14ac:dyDescent="0.25">
      <c r="B255" s="13">
        <v>32</v>
      </c>
      <c r="C255" s="13">
        <v>0.5</v>
      </c>
      <c r="D255" s="13">
        <f t="shared" si="6"/>
        <v>3.2</v>
      </c>
    </row>
    <row r="256" spans="2:4" x14ac:dyDescent="0.25">
      <c r="B256" s="13">
        <v>30</v>
      </c>
      <c r="C256" s="13">
        <v>0.43</v>
      </c>
      <c r="D256" s="13">
        <f t="shared" si="6"/>
        <v>3</v>
      </c>
    </row>
    <row r="257" spans="2:4" x14ac:dyDescent="0.25">
      <c r="B257" s="13">
        <v>29</v>
      </c>
      <c r="C257" s="13">
        <v>0.38</v>
      </c>
      <c r="D257" s="13">
        <f t="shared" si="6"/>
        <v>2.9</v>
      </c>
    </row>
    <row r="258" spans="2:4" x14ac:dyDescent="0.25">
      <c r="B258" s="13">
        <v>28</v>
      </c>
      <c r="C258" s="13">
        <v>0.34</v>
      </c>
      <c r="D258" s="13">
        <f t="shared" si="6"/>
        <v>2.8</v>
      </c>
    </row>
    <row r="259" spans="2:4" x14ac:dyDescent="0.25">
      <c r="B259" s="13">
        <v>30</v>
      </c>
      <c r="C259" s="13">
        <v>0.45</v>
      </c>
      <c r="D259" s="13">
        <f t="shared" ref="D259:D322" si="7">B259/10</f>
        <v>3</v>
      </c>
    </row>
    <row r="260" spans="2:4" x14ac:dyDescent="0.25">
      <c r="B260" s="13">
        <v>33</v>
      </c>
      <c r="C260" s="13">
        <v>0.56000000000000005</v>
      </c>
      <c r="D260" s="13">
        <f t="shared" si="7"/>
        <v>3.3</v>
      </c>
    </row>
    <row r="261" spans="2:4" x14ac:dyDescent="0.25">
      <c r="B261" s="13">
        <v>25</v>
      </c>
      <c r="C261" s="13">
        <v>0.27</v>
      </c>
      <c r="D261" s="13">
        <f t="shared" si="7"/>
        <v>2.5</v>
      </c>
    </row>
    <row r="262" spans="2:4" x14ac:dyDescent="0.25">
      <c r="B262" s="13">
        <v>30</v>
      </c>
      <c r="C262" s="13">
        <v>0.43</v>
      </c>
      <c r="D262" s="13">
        <f t="shared" si="7"/>
        <v>3</v>
      </c>
    </row>
    <row r="263" spans="2:4" x14ac:dyDescent="0.25">
      <c r="B263" s="13">
        <v>26</v>
      </c>
      <c r="C263" s="13">
        <v>0.32</v>
      </c>
      <c r="D263" s="13">
        <f t="shared" si="7"/>
        <v>2.6</v>
      </c>
    </row>
    <row r="264" spans="2:4" x14ac:dyDescent="0.25">
      <c r="B264" s="13">
        <v>31</v>
      </c>
      <c r="C264" s="13">
        <v>0.52</v>
      </c>
      <c r="D264" s="13">
        <f t="shared" si="7"/>
        <v>3.1</v>
      </c>
    </row>
    <row r="265" spans="2:4" x14ac:dyDescent="0.25">
      <c r="B265" s="13">
        <v>30</v>
      </c>
      <c r="C265" s="13">
        <v>0.49</v>
      </c>
      <c r="D265" s="13">
        <f t="shared" si="7"/>
        <v>3</v>
      </c>
    </row>
    <row r="266" spans="2:4" x14ac:dyDescent="0.25">
      <c r="B266" s="13">
        <v>31</v>
      </c>
      <c r="C266" s="13">
        <v>0.55000000000000004</v>
      </c>
      <c r="D266" s="13">
        <f t="shared" si="7"/>
        <v>3.1</v>
      </c>
    </row>
    <row r="267" spans="2:4" x14ac:dyDescent="0.25">
      <c r="B267" s="13">
        <v>34</v>
      </c>
      <c r="C267" s="13">
        <v>0.64</v>
      </c>
      <c r="D267" s="13">
        <f t="shared" si="7"/>
        <v>3.4</v>
      </c>
    </row>
    <row r="268" spans="2:4" x14ac:dyDescent="0.25">
      <c r="B268" s="13">
        <v>29</v>
      </c>
      <c r="C268" s="13">
        <v>0.41</v>
      </c>
      <c r="D268" s="13">
        <f t="shared" si="7"/>
        <v>2.9</v>
      </c>
    </row>
    <row r="269" spans="2:4" x14ac:dyDescent="0.25">
      <c r="B269" s="13">
        <v>31</v>
      </c>
      <c r="C269" s="13">
        <v>0.49</v>
      </c>
      <c r="D269" s="13">
        <f t="shared" si="7"/>
        <v>3.1</v>
      </c>
    </row>
    <row r="270" spans="2:4" x14ac:dyDescent="0.25">
      <c r="B270" s="13">
        <v>31</v>
      </c>
      <c r="C270" s="13">
        <v>0.49</v>
      </c>
      <c r="D270" s="13">
        <f t="shared" si="7"/>
        <v>3.1</v>
      </c>
    </row>
    <row r="271" spans="2:4" x14ac:dyDescent="0.25">
      <c r="B271" s="13">
        <v>31</v>
      </c>
      <c r="C271" s="13">
        <v>0.49</v>
      </c>
      <c r="D271" s="13">
        <f t="shared" si="7"/>
        <v>3.1</v>
      </c>
    </row>
    <row r="272" spans="2:4" x14ac:dyDescent="0.25">
      <c r="B272" s="13">
        <v>34</v>
      </c>
      <c r="C272" s="13">
        <v>0.61</v>
      </c>
      <c r="D272" s="13">
        <f t="shared" si="7"/>
        <v>3.4</v>
      </c>
    </row>
    <row r="273" spans="2:4" x14ac:dyDescent="0.25">
      <c r="B273" s="13">
        <v>31</v>
      </c>
      <c r="C273" s="13">
        <v>0.56999999999999995</v>
      </c>
      <c r="D273" s="13">
        <f t="shared" si="7"/>
        <v>3.1</v>
      </c>
    </row>
    <row r="274" spans="2:4" x14ac:dyDescent="0.25">
      <c r="B274" s="13">
        <v>31</v>
      </c>
      <c r="C274" s="13">
        <v>0.49</v>
      </c>
      <c r="D274" s="13">
        <f t="shared" si="7"/>
        <v>3.1</v>
      </c>
    </row>
    <row r="275" spans="2:4" x14ac:dyDescent="0.25">
      <c r="B275" s="13">
        <v>32</v>
      </c>
      <c r="C275" s="13">
        <v>0.57999999999999996</v>
      </c>
      <c r="D275" s="13">
        <f t="shared" si="7"/>
        <v>3.2</v>
      </c>
    </row>
    <row r="276" spans="2:4" x14ac:dyDescent="0.25">
      <c r="B276" s="13">
        <v>30</v>
      </c>
      <c r="C276" s="13">
        <v>0.56999999999999995</v>
      </c>
      <c r="D276" s="13">
        <f t="shared" si="7"/>
        <v>3</v>
      </c>
    </row>
    <row r="277" spans="2:4" x14ac:dyDescent="0.25">
      <c r="B277" s="13">
        <v>31</v>
      </c>
      <c r="C277" s="13">
        <v>0.48</v>
      </c>
      <c r="D277" s="13">
        <f t="shared" si="7"/>
        <v>3.1</v>
      </c>
    </row>
    <row r="278" spans="2:4" x14ac:dyDescent="0.25">
      <c r="B278" s="13">
        <v>27</v>
      </c>
      <c r="C278" s="13">
        <v>0.31</v>
      </c>
      <c r="D278" s="13">
        <f t="shared" si="7"/>
        <v>2.7</v>
      </c>
    </row>
    <row r="279" spans="2:4" x14ac:dyDescent="0.25">
      <c r="B279" s="13">
        <v>31</v>
      </c>
      <c r="C279" s="13">
        <v>0.55000000000000004</v>
      </c>
      <c r="D279" s="13">
        <f t="shared" si="7"/>
        <v>3.1</v>
      </c>
    </row>
    <row r="280" spans="2:4" x14ac:dyDescent="0.25">
      <c r="B280" s="13">
        <v>32</v>
      </c>
      <c r="C280" s="13">
        <v>0.59</v>
      </c>
      <c r="D280" s="13">
        <f t="shared" si="7"/>
        <v>3.2</v>
      </c>
    </row>
    <row r="281" spans="2:4" x14ac:dyDescent="0.25">
      <c r="B281" s="13">
        <v>31</v>
      </c>
      <c r="C281" s="13">
        <v>0.46</v>
      </c>
      <c r="D281" s="13">
        <f t="shared" si="7"/>
        <v>3.1</v>
      </c>
    </row>
    <row r="282" spans="2:4" x14ac:dyDescent="0.25">
      <c r="B282" s="13">
        <v>31</v>
      </c>
      <c r="C282" s="13">
        <v>0.49</v>
      </c>
      <c r="D282" s="13">
        <f t="shared" si="7"/>
        <v>3.1</v>
      </c>
    </row>
    <row r="283" spans="2:4" x14ac:dyDescent="0.25">
      <c r="B283" s="13">
        <v>33</v>
      </c>
      <c r="C283" s="13">
        <v>0.68</v>
      </c>
      <c r="D283" s="13">
        <f t="shared" si="7"/>
        <v>3.3</v>
      </c>
    </row>
    <row r="284" spans="2:4" x14ac:dyDescent="0.25">
      <c r="B284" s="13">
        <v>32</v>
      </c>
      <c r="C284" s="13">
        <v>0.51</v>
      </c>
      <c r="D284" s="13">
        <f t="shared" si="7"/>
        <v>3.2</v>
      </c>
    </row>
    <row r="285" spans="2:4" x14ac:dyDescent="0.25">
      <c r="B285" s="13">
        <v>30</v>
      </c>
      <c r="C285" s="13">
        <v>0.43</v>
      </c>
      <c r="D285" s="13">
        <f t="shared" si="7"/>
        <v>3</v>
      </c>
    </row>
    <row r="286" spans="2:4" x14ac:dyDescent="0.25">
      <c r="B286" s="13">
        <v>26</v>
      </c>
      <c r="C286" s="13">
        <v>0.28999999999999998</v>
      </c>
      <c r="D286" s="13">
        <f t="shared" si="7"/>
        <v>2.6</v>
      </c>
    </row>
    <row r="287" spans="2:4" x14ac:dyDescent="0.25">
      <c r="B287" s="13">
        <v>30</v>
      </c>
      <c r="C287" s="13">
        <v>0.46</v>
      </c>
      <c r="D287" s="13">
        <f t="shared" si="7"/>
        <v>3</v>
      </c>
    </row>
    <row r="288" spans="2:4" x14ac:dyDescent="0.25">
      <c r="B288" s="13">
        <v>26</v>
      </c>
      <c r="C288" s="13">
        <v>0.31</v>
      </c>
      <c r="D288" s="13">
        <f t="shared" si="7"/>
        <v>2.6</v>
      </c>
    </row>
    <row r="289" spans="2:4" x14ac:dyDescent="0.25">
      <c r="B289" s="13">
        <v>31</v>
      </c>
      <c r="C289" s="13">
        <v>0.41</v>
      </c>
      <c r="D289" s="13">
        <f t="shared" si="7"/>
        <v>3.1</v>
      </c>
    </row>
    <row r="290" spans="2:4" x14ac:dyDescent="0.25">
      <c r="B290" s="13">
        <v>29</v>
      </c>
      <c r="C290" s="13">
        <v>0.34</v>
      </c>
      <c r="D290" s="13">
        <f t="shared" si="7"/>
        <v>2.9</v>
      </c>
    </row>
    <row r="291" spans="2:4" x14ac:dyDescent="0.25">
      <c r="B291" s="13">
        <v>31</v>
      </c>
      <c r="C291" s="13">
        <v>0.53</v>
      </c>
      <c r="D291" s="13">
        <f t="shared" si="7"/>
        <v>3.1</v>
      </c>
    </row>
    <row r="292" spans="2:4" x14ac:dyDescent="0.25">
      <c r="B292" s="13">
        <v>31</v>
      </c>
      <c r="C292" s="13">
        <v>0.51</v>
      </c>
      <c r="D292" s="13">
        <f t="shared" si="7"/>
        <v>3.1</v>
      </c>
    </row>
    <row r="293" spans="2:4" x14ac:dyDescent="0.25">
      <c r="B293" s="13">
        <v>33</v>
      </c>
      <c r="C293" s="13">
        <v>0.61</v>
      </c>
      <c r="D293" s="13">
        <f t="shared" si="7"/>
        <v>3.3</v>
      </c>
    </row>
    <row r="294" spans="2:4" x14ac:dyDescent="0.25">
      <c r="B294" s="13">
        <v>34</v>
      </c>
      <c r="C294" s="13">
        <v>0.61</v>
      </c>
      <c r="D294" s="13">
        <f t="shared" si="7"/>
        <v>3.4</v>
      </c>
    </row>
    <row r="295" spans="2:4" x14ac:dyDescent="0.25">
      <c r="B295" s="13">
        <v>30</v>
      </c>
      <c r="C295" s="13">
        <v>0.48</v>
      </c>
      <c r="D295" s="13">
        <f t="shared" si="7"/>
        <v>3</v>
      </c>
    </row>
    <row r="296" spans="2:4" x14ac:dyDescent="0.25">
      <c r="B296" s="13">
        <v>28</v>
      </c>
      <c r="C296" s="13">
        <v>0.37</v>
      </c>
      <c r="D296" s="13">
        <f t="shared" si="7"/>
        <v>2.8</v>
      </c>
    </row>
    <row r="297" spans="2:4" x14ac:dyDescent="0.25">
      <c r="B297" s="13">
        <v>32</v>
      </c>
      <c r="C297" s="13">
        <v>0.54</v>
      </c>
      <c r="D297" s="13">
        <f t="shared" si="7"/>
        <v>3.2</v>
      </c>
    </row>
    <row r="298" spans="2:4" x14ac:dyDescent="0.25">
      <c r="B298" s="13">
        <v>31</v>
      </c>
      <c r="C298" s="13">
        <v>0.5</v>
      </c>
      <c r="D298" s="13">
        <f t="shared" si="7"/>
        <v>3.1</v>
      </c>
    </row>
    <row r="299" spans="2:4" x14ac:dyDescent="0.25">
      <c r="B299" s="13">
        <v>31</v>
      </c>
      <c r="C299" s="13">
        <v>0.49</v>
      </c>
      <c r="D299" s="13">
        <f t="shared" si="7"/>
        <v>3.1</v>
      </c>
    </row>
    <row r="300" spans="2:4" x14ac:dyDescent="0.25">
      <c r="B300" s="13">
        <v>31</v>
      </c>
      <c r="C300" s="13">
        <v>0.53</v>
      </c>
      <c r="D300" s="13">
        <f t="shared" si="7"/>
        <v>3.1</v>
      </c>
    </row>
    <row r="301" spans="2:4" x14ac:dyDescent="0.25">
      <c r="B301" s="13">
        <v>25</v>
      </c>
      <c r="C301" s="13">
        <v>0.26</v>
      </c>
      <c r="D301" s="13">
        <f t="shared" si="7"/>
        <v>2.5</v>
      </c>
    </row>
    <row r="302" spans="2:4" x14ac:dyDescent="0.25">
      <c r="B302" s="13">
        <v>21</v>
      </c>
      <c r="C302" s="13">
        <v>0.17</v>
      </c>
      <c r="D302" s="13">
        <f t="shared" si="7"/>
        <v>2.1</v>
      </c>
    </row>
    <row r="303" spans="2:4" x14ac:dyDescent="0.25">
      <c r="B303" s="13">
        <v>28</v>
      </c>
      <c r="C303" s="13">
        <v>0.36</v>
      </c>
      <c r="D303" s="13">
        <f t="shared" si="7"/>
        <v>2.8</v>
      </c>
    </row>
    <row r="304" spans="2:4" x14ac:dyDescent="0.25">
      <c r="B304" s="13">
        <v>29</v>
      </c>
      <c r="C304" s="13">
        <v>0.41</v>
      </c>
      <c r="D304" s="13">
        <f t="shared" si="7"/>
        <v>2.9</v>
      </c>
    </row>
    <row r="305" spans="2:4" x14ac:dyDescent="0.25">
      <c r="B305" s="13">
        <v>20</v>
      </c>
      <c r="C305" s="13">
        <v>0.17</v>
      </c>
      <c r="D305" s="13">
        <f t="shared" si="7"/>
        <v>2</v>
      </c>
    </row>
    <row r="306" spans="2:4" x14ac:dyDescent="0.25">
      <c r="B306" s="13">
        <v>18</v>
      </c>
      <c r="C306" s="13">
        <v>0.09</v>
      </c>
      <c r="D306" s="13">
        <f t="shared" si="7"/>
        <v>1.8</v>
      </c>
    </row>
    <row r="307" spans="2:4" x14ac:dyDescent="0.25">
      <c r="B307" s="13">
        <v>12</v>
      </c>
      <c r="C307" s="13">
        <v>0.09</v>
      </c>
      <c r="D307" s="13">
        <f t="shared" si="7"/>
        <v>1.2</v>
      </c>
    </row>
    <row r="308" spans="2:4" x14ac:dyDescent="0.25">
      <c r="B308" s="13">
        <v>20</v>
      </c>
      <c r="C308" s="13">
        <v>0.14000000000000001</v>
      </c>
      <c r="D308" s="13">
        <f t="shared" si="7"/>
        <v>2</v>
      </c>
    </row>
    <row r="309" spans="2:4" x14ac:dyDescent="0.25">
      <c r="B309" s="13">
        <v>21</v>
      </c>
      <c r="C309" s="13">
        <v>0.17</v>
      </c>
      <c r="D309" s="13">
        <f t="shared" si="7"/>
        <v>2.1</v>
      </c>
    </row>
    <row r="310" spans="2:4" x14ac:dyDescent="0.25">
      <c r="B310" s="13">
        <v>12</v>
      </c>
      <c r="C310" s="13">
        <v>0.04</v>
      </c>
      <c r="D310" s="13">
        <f t="shared" si="7"/>
        <v>1.2</v>
      </c>
    </row>
    <row r="311" spans="2:4" x14ac:dyDescent="0.25">
      <c r="B311" s="13">
        <v>12</v>
      </c>
      <c r="C311" s="13">
        <v>7.0000000000000007E-2</v>
      </c>
      <c r="D311" s="13">
        <f t="shared" si="7"/>
        <v>1.2</v>
      </c>
    </row>
    <row r="312" spans="2:4" x14ac:dyDescent="0.25">
      <c r="B312" s="13">
        <v>14</v>
      </c>
      <c r="C312" s="13">
        <v>0.06</v>
      </c>
      <c r="D312" s="13">
        <f t="shared" si="7"/>
        <v>1.4</v>
      </c>
    </row>
    <row r="313" spans="2:4" x14ac:dyDescent="0.25">
      <c r="B313" s="13">
        <v>19</v>
      </c>
      <c r="C313" s="13">
        <v>0.13</v>
      </c>
      <c r="D313" s="13">
        <f t="shared" si="7"/>
        <v>1.9</v>
      </c>
    </row>
    <row r="314" spans="2:4" x14ac:dyDescent="0.25">
      <c r="B314" s="13">
        <v>21</v>
      </c>
      <c r="C314" s="13">
        <v>0.16</v>
      </c>
      <c r="D314" s="13">
        <f t="shared" si="7"/>
        <v>2.1</v>
      </c>
    </row>
    <row r="315" spans="2:4" x14ac:dyDescent="0.25">
      <c r="B315" s="13">
        <v>14</v>
      </c>
      <c r="C315" s="13">
        <v>0.04</v>
      </c>
      <c r="D315" s="13">
        <f t="shared" si="7"/>
        <v>1.4</v>
      </c>
    </row>
    <row r="316" spans="2:4" x14ac:dyDescent="0.25">
      <c r="B316" s="13">
        <v>16</v>
      </c>
      <c r="C316" s="13">
        <v>0.08</v>
      </c>
      <c r="D316" s="13">
        <f t="shared" si="7"/>
        <v>1.6</v>
      </c>
    </row>
    <row r="317" spans="2:4" x14ac:dyDescent="0.25">
      <c r="B317" s="13">
        <v>16</v>
      </c>
      <c r="C317" s="13">
        <v>0.06</v>
      </c>
      <c r="D317" s="13">
        <f t="shared" si="7"/>
        <v>1.6</v>
      </c>
    </row>
    <row r="318" spans="2:4" x14ac:dyDescent="0.25">
      <c r="B318" s="13">
        <v>14</v>
      </c>
      <c r="C318" s="13">
        <v>0.1</v>
      </c>
      <c r="D318" s="13">
        <f t="shared" si="7"/>
        <v>1.4</v>
      </c>
    </row>
    <row r="319" spans="2:4" x14ac:dyDescent="0.25">
      <c r="B319" s="13">
        <v>13</v>
      </c>
      <c r="C319" s="13">
        <v>0.06</v>
      </c>
      <c r="D319" s="13">
        <f t="shared" si="7"/>
        <v>1.3</v>
      </c>
    </row>
    <row r="320" spans="2:4" x14ac:dyDescent="0.25">
      <c r="B320" s="13">
        <v>13</v>
      </c>
      <c r="C320" s="13">
        <v>0.09</v>
      </c>
      <c r="D320" s="13">
        <f t="shared" si="7"/>
        <v>1.3</v>
      </c>
    </row>
    <row r="321" spans="2:4" x14ac:dyDescent="0.25">
      <c r="B321" s="13">
        <v>12</v>
      </c>
      <c r="C321" s="13">
        <v>0.04</v>
      </c>
      <c r="D321" s="13">
        <f t="shared" si="7"/>
        <v>1.2</v>
      </c>
    </row>
    <row r="322" spans="2:4" x14ac:dyDescent="0.25">
      <c r="B322" s="13">
        <v>18</v>
      </c>
      <c r="C322" s="13">
        <v>0.1</v>
      </c>
      <c r="D322" s="13">
        <f t="shared" si="7"/>
        <v>1.8</v>
      </c>
    </row>
    <row r="323" spans="2:4" x14ac:dyDescent="0.25">
      <c r="B323" s="13">
        <v>12</v>
      </c>
      <c r="C323" s="13">
        <v>0.02</v>
      </c>
      <c r="D323" s="13">
        <f t="shared" ref="D323:D386" si="8">B323/10</f>
        <v>1.2</v>
      </c>
    </row>
    <row r="324" spans="2:4" x14ac:dyDescent="0.25">
      <c r="B324" s="13">
        <v>13</v>
      </c>
      <c r="C324" s="13">
        <v>0.05</v>
      </c>
      <c r="D324" s="13">
        <f t="shared" si="8"/>
        <v>1.3</v>
      </c>
    </row>
    <row r="325" spans="2:4" x14ac:dyDescent="0.25">
      <c r="B325" s="13">
        <v>16</v>
      </c>
      <c r="C325" s="13">
        <v>7.0000000000000007E-2</v>
      </c>
      <c r="D325" s="13">
        <f t="shared" si="8"/>
        <v>1.6</v>
      </c>
    </row>
    <row r="326" spans="2:4" x14ac:dyDescent="0.25">
      <c r="B326" s="13">
        <v>16</v>
      </c>
      <c r="C326" s="13">
        <v>0.08</v>
      </c>
      <c r="D326" s="13">
        <f t="shared" si="8"/>
        <v>1.6</v>
      </c>
    </row>
    <row r="327" spans="2:4" x14ac:dyDescent="0.25">
      <c r="B327" s="13">
        <v>15</v>
      </c>
      <c r="C327" s="13">
        <v>0.06</v>
      </c>
      <c r="D327" s="13">
        <f t="shared" si="8"/>
        <v>1.5</v>
      </c>
    </row>
    <row r="328" spans="2:4" x14ac:dyDescent="0.25">
      <c r="B328" s="13">
        <v>14</v>
      </c>
      <c r="C328" s="13">
        <v>0.06</v>
      </c>
      <c r="D328" s="13">
        <f t="shared" si="8"/>
        <v>1.4</v>
      </c>
    </row>
    <row r="329" spans="2:4" x14ac:dyDescent="0.25">
      <c r="B329" s="13">
        <v>17</v>
      </c>
      <c r="C329" s="13">
        <v>7.0000000000000007E-2</v>
      </c>
      <c r="D329" s="13">
        <f t="shared" si="8"/>
        <v>1.7</v>
      </c>
    </row>
    <row r="330" spans="2:4" x14ac:dyDescent="0.25">
      <c r="B330" s="13">
        <v>12</v>
      </c>
      <c r="C330" s="13">
        <v>0.03</v>
      </c>
      <c r="D330" s="13">
        <f t="shared" si="8"/>
        <v>1.2</v>
      </c>
    </row>
    <row r="331" spans="2:4" x14ac:dyDescent="0.25">
      <c r="B331" s="13">
        <v>11</v>
      </c>
      <c r="C331" s="13">
        <v>0.02</v>
      </c>
      <c r="D331" s="13">
        <f t="shared" si="8"/>
        <v>1.1000000000000001</v>
      </c>
    </row>
    <row r="332" spans="2:4" x14ac:dyDescent="0.25">
      <c r="B332" s="13">
        <v>12</v>
      </c>
      <c r="C332" s="13">
        <v>0.04</v>
      </c>
      <c r="D332" s="13">
        <f t="shared" si="8"/>
        <v>1.2</v>
      </c>
    </row>
    <row r="333" spans="2:4" x14ac:dyDescent="0.25">
      <c r="B333" s="13">
        <v>13</v>
      </c>
      <c r="C333" s="13">
        <v>0.05</v>
      </c>
      <c r="D333" s="13">
        <f t="shared" si="8"/>
        <v>1.3</v>
      </c>
    </row>
    <row r="334" spans="2:4" x14ac:dyDescent="0.25">
      <c r="B334" s="13">
        <v>12</v>
      </c>
      <c r="C334" s="13">
        <v>0.04</v>
      </c>
      <c r="D334" s="13">
        <f t="shared" si="8"/>
        <v>1.2</v>
      </c>
    </row>
    <row r="335" spans="2:4" x14ac:dyDescent="0.25">
      <c r="B335" s="13">
        <v>12</v>
      </c>
      <c r="C335" s="13">
        <v>0.03</v>
      </c>
      <c r="D335" s="13">
        <f t="shared" si="8"/>
        <v>1.2</v>
      </c>
    </row>
    <row r="336" spans="2:4" x14ac:dyDescent="0.25">
      <c r="B336" s="13">
        <v>11</v>
      </c>
      <c r="C336" s="13">
        <v>0.03</v>
      </c>
      <c r="D336" s="13">
        <f t="shared" si="8"/>
        <v>1.1000000000000001</v>
      </c>
    </row>
    <row r="337" spans="2:4" x14ac:dyDescent="0.25">
      <c r="B337" s="13">
        <v>12</v>
      </c>
      <c r="C337" s="13">
        <v>0.02</v>
      </c>
      <c r="D337" s="13">
        <f t="shared" si="8"/>
        <v>1.2</v>
      </c>
    </row>
    <row r="338" spans="2:4" x14ac:dyDescent="0.25">
      <c r="B338" s="13">
        <v>13</v>
      </c>
      <c r="C338" s="13">
        <v>0.02</v>
      </c>
      <c r="D338" s="13">
        <f t="shared" si="8"/>
        <v>1.3</v>
      </c>
    </row>
    <row r="339" spans="2:4" x14ac:dyDescent="0.25">
      <c r="B339" s="13">
        <v>30</v>
      </c>
      <c r="C339" s="13">
        <v>0.44</v>
      </c>
      <c r="D339" s="13">
        <f t="shared" si="8"/>
        <v>3</v>
      </c>
    </row>
    <row r="340" spans="2:4" x14ac:dyDescent="0.25">
      <c r="B340" s="13">
        <v>29</v>
      </c>
      <c r="C340" s="13">
        <v>0.4</v>
      </c>
      <c r="D340" s="13">
        <f t="shared" si="8"/>
        <v>2.9</v>
      </c>
    </row>
    <row r="341" spans="2:4" x14ac:dyDescent="0.25">
      <c r="B341" s="13">
        <v>21</v>
      </c>
      <c r="C341" s="13">
        <v>0.14000000000000001</v>
      </c>
      <c r="D341" s="13">
        <f t="shared" si="8"/>
        <v>2.1</v>
      </c>
    </row>
    <row r="342" spans="2:4" x14ac:dyDescent="0.25">
      <c r="B342" s="13">
        <v>27</v>
      </c>
      <c r="C342" s="13">
        <v>0.34</v>
      </c>
      <c r="D342" s="13">
        <f t="shared" si="8"/>
        <v>2.7</v>
      </c>
    </row>
    <row r="343" spans="2:4" x14ac:dyDescent="0.25">
      <c r="B343" s="13">
        <v>29</v>
      </c>
      <c r="C343" s="13">
        <v>0.4</v>
      </c>
      <c r="D343" s="13">
        <f t="shared" si="8"/>
        <v>2.9</v>
      </c>
    </row>
    <row r="344" spans="2:4" x14ac:dyDescent="0.25">
      <c r="B344" s="13">
        <v>27</v>
      </c>
      <c r="C344" s="13">
        <v>0.34</v>
      </c>
      <c r="D344" s="13">
        <f t="shared" si="8"/>
        <v>2.7</v>
      </c>
    </row>
    <row r="345" spans="2:4" x14ac:dyDescent="0.25">
      <c r="B345" s="13">
        <v>28</v>
      </c>
      <c r="C345" s="13">
        <v>0.37</v>
      </c>
      <c r="D345" s="13">
        <f t="shared" si="8"/>
        <v>2.8</v>
      </c>
    </row>
    <row r="346" spans="2:4" x14ac:dyDescent="0.25">
      <c r="B346" s="13">
        <v>28</v>
      </c>
      <c r="C346" s="13">
        <v>0.36</v>
      </c>
      <c r="D346" s="13">
        <f t="shared" si="8"/>
        <v>2.8</v>
      </c>
    </row>
    <row r="347" spans="2:4" x14ac:dyDescent="0.25">
      <c r="B347" s="13">
        <v>28</v>
      </c>
      <c r="C347" s="13">
        <v>0.37</v>
      </c>
      <c r="D347" s="13">
        <f t="shared" si="8"/>
        <v>2.8</v>
      </c>
    </row>
    <row r="348" spans="2:4" x14ac:dyDescent="0.25">
      <c r="B348" s="13">
        <v>28</v>
      </c>
      <c r="C348" s="13">
        <v>0.37</v>
      </c>
      <c r="D348" s="13">
        <f t="shared" si="8"/>
        <v>2.8</v>
      </c>
    </row>
    <row r="349" spans="2:4" x14ac:dyDescent="0.25">
      <c r="B349" s="13">
        <v>23</v>
      </c>
      <c r="C349" s="13">
        <v>0.17</v>
      </c>
      <c r="D349" s="13">
        <f t="shared" si="8"/>
        <v>2.2999999999999998</v>
      </c>
    </row>
    <row r="350" spans="2:4" x14ac:dyDescent="0.25">
      <c r="B350" s="13">
        <v>25</v>
      </c>
      <c r="C350" s="13">
        <v>0.22</v>
      </c>
      <c r="D350" s="13">
        <f t="shared" si="8"/>
        <v>2.5</v>
      </c>
    </row>
    <row r="351" spans="2:4" x14ac:dyDescent="0.25">
      <c r="B351" s="13">
        <v>21</v>
      </c>
      <c r="C351" s="13">
        <v>0.15</v>
      </c>
      <c r="D351" s="13">
        <f t="shared" si="8"/>
        <v>2.1</v>
      </c>
    </row>
    <row r="352" spans="2:4" x14ac:dyDescent="0.25">
      <c r="B352" s="13">
        <v>21</v>
      </c>
      <c r="C352" s="13">
        <v>0.15</v>
      </c>
      <c r="D352" s="13">
        <f t="shared" si="8"/>
        <v>2.1</v>
      </c>
    </row>
    <row r="353" spans="2:4" x14ac:dyDescent="0.25">
      <c r="B353" s="51">
        <v>31</v>
      </c>
      <c r="C353" s="51">
        <v>0.45</v>
      </c>
      <c r="D353" s="13">
        <f t="shared" si="8"/>
        <v>3.1</v>
      </c>
    </row>
    <row r="354" spans="2:4" x14ac:dyDescent="0.25">
      <c r="B354" s="51">
        <v>27</v>
      </c>
      <c r="C354" s="51">
        <v>0.32</v>
      </c>
      <c r="D354" s="13">
        <f t="shared" si="8"/>
        <v>2.7</v>
      </c>
    </row>
    <row r="355" spans="2:4" x14ac:dyDescent="0.25">
      <c r="B355" s="51">
        <v>32</v>
      </c>
      <c r="C355" s="51">
        <v>0.37</v>
      </c>
      <c r="D355" s="13">
        <f t="shared" si="8"/>
        <v>3.2</v>
      </c>
    </row>
    <row r="356" spans="2:4" x14ac:dyDescent="0.25">
      <c r="B356" s="51">
        <v>29</v>
      </c>
      <c r="C356" s="51">
        <v>0.4</v>
      </c>
      <c r="D356" s="13">
        <f t="shared" si="8"/>
        <v>2.9</v>
      </c>
    </row>
    <row r="357" spans="2:4" x14ac:dyDescent="0.25">
      <c r="B357" s="51">
        <v>30</v>
      </c>
      <c r="C357" s="51">
        <v>0.43</v>
      </c>
      <c r="D357" s="13">
        <f t="shared" si="8"/>
        <v>3</v>
      </c>
    </row>
    <row r="358" spans="2:4" x14ac:dyDescent="0.25">
      <c r="B358" s="51">
        <v>31</v>
      </c>
      <c r="C358" s="51">
        <v>0.5</v>
      </c>
      <c r="D358" s="13">
        <f t="shared" si="8"/>
        <v>3.1</v>
      </c>
    </row>
    <row r="359" spans="2:4" x14ac:dyDescent="0.25">
      <c r="B359" s="51">
        <v>31</v>
      </c>
      <c r="C359" s="51">
        <v>0.43</v>
      </c>
      <c r="D359" s="13">
        <f t="shared" si="8"/>
        <v>3.1</v>
      </c>
    </row>
    <row r="360" spans="2:4" x14ac:dyDescent="0.25">
      <c r="B360" s="51">
        <v>28</v>
      </c>
      <c r="C360" s="51">
        <v>0.32</v>
      </c>
      <c r="D360" s="13">
        <f t="shared" si="8"/>
        <v>2.8</v>
      </c>
    </row>
    <row r="361" spans="2:4" x14ac:dyDescent="0.25">
      <c r="B361" s="51">
        <v>37</v>
      </c>
      <c r="C361" s="51">
        <v>0.81</v>
      </c>
      <c r="D361" s="13">
        <f t="shared" si="8"/>
        <v>3.7</v>
      </c>
    </row>
    <row r="362" spans="2:4" x14ac:dyDescent="0.25">
      <c r="B362" s="51">
        <v>28</v>
      </c>
      <c r="C362" s="51">
        <v>0.35</v>
      </c>
      <c r="D362" s="13">
        <f t="shared" si="8"/>
        <v>2.8</v>
      </c>
    </row>
    <row r="363" spans="2:4" x14ac:dyDescent="0.25">
      <c r="B363" s="51">
        <v>30</v>
      </c>
      <c r="C363" s="51">
        <v>0.42</v>
      </c>
      <c r="D363" s="13">
        <f t="shared" si="8"/>
        <v>3</v>
      </c>
    </row>
    <row r="364" spans="2:4" x14ac:dyDescent="0.25">
      <c r="B364" s="51">
        <v>23</v>
      </c>
      <c r="C364" s="51">
        <v>0.2</v>
      </c>
      <c r="D364" s="13">
        <f t="shared" si="8"/>
        <v>2.2999999999999998</v>
      </c>
    </row>
    <row r="365" spans="2:4" x14ac:dyDescent="0.25">
      <c r="B365" s="51">
        <v>25</v>
      </c>
      <c r="C365" s="51">
        <v>0.22</v>
      </c>
      <c r="D365" s="13">
        <f t="shared" si="8"/>
        <v>2.5</v>
      </c>
    </row>
    <row r="366" spans="2:4" x14ac:dyDescent="0.25">
      <c r="B366" s="51">
        <v>28</v>
      </c>
      <c r="C366" s="51">
        <v>0.32</v>
      </c>
      <c r="D366" s="13">
        <f t="shared" si="8"/>
        <v>2.8</v>
      </c>
    </row>
    <row r="367" spans="2:4" x14ac:dyDescent="0.25">
      <c r="B367" s="51">
        <v>33</v>
      </c>
      <c r="C367" s="51">
        <v>0.62</v>
      </c>
      <c r="D367" s="13">
        <f t="shared" si="8"/>
        <v>3.3</v>
      </c>
    </row>
    <row r="368" spans="2:4" x14ac:dyDescent="0.25">
      <c r="B368" s="51">
        <v>34</v>
      </c>
      <c r="C368" s="51">
        <v>0.72</v>
      </c>
      <c r="D368" s="13">
        <f t="shared" si="8"/>
        <v>3.4</v>
      </c>
    </row>
    <row r="369" spans="2:4" x14ac:dyDescent="0.25">
      <c r="B369" s="51">
        <v>27</v>
      </c>
      <c r="C369" s="51">
        <v>0.34</v>
      </c>
      <c r="D369" s="13">
        <f t="shared" si="8"/>
        <v>2.7</v>
      </c>
    </row>
    <row r="370" spans="2:4" x14ac:dyDescent="0.25">
      <c r="B370" s="51">
        <v>31</v>
      </c>
      <c r="C370" s="51">
        <v>0.49</v>
      </c>
      <c r="D370" s="13">
        <f t="shared" si="8"/>
        <v>3.1</v>
      </c>
    </row>
    <row r="371" spans="2:4" x14ac:dyDescent="0.25">
      <c r="B371" s="51">
        <v>28</v>
      </c>
      <c r="C371" s="51">
        <v>0.36</v>
      </c>
      <c r="D371" s="13">
        <f t="shared" si="8"/>
        <v>2.8</v>
      </c>
    </row>
    <row r="372" spans="2:4" x14ac:dyDescent="0.25">
      <c r="B372" s="51">
        <v>34</v>
      </c>
      <c r="C372" s="51">
        <v>0.53</v>
      </c>
      <c r="D372" s="13">
        <f t="shared" si="8"/>
        <v>3.4</v>
      </c>
    </row>
    <row r="373" spans="2:4" x14ac:dyDescent="0.25">
      <c r="B373" s="51">
        <v>27</v>
      </c>
      <c r="C373" s="51">
        <v>0.31</v>
      </c>
      <c r="D373" s="13">
        <f t="shared" si="8"/>
        <v>2.7</v>
      </c>
    </row>
    <row r="374" spans="2:4" x14ac:dyDescent="0.25">
      <c r="B374" s="51">
        <v>29</v>
      </c>
      <c r="C374" s="51">
        <v>0.37</v>
      </c>
      <c r="D374" s="13">
        <f t="shared" si="8"/>
        <v>2.9</v>
      </c>
    </row>
    <row r="375" spans="2:4" x14ac:dyDescent="0.25">
      <c r="B375" s="51">
        <v>29</v>
      </c>
      <c r="C375" s="51">
        <v>0.36</v>
      </c>
      <c r="D375" s="13">
        <f t="shared" si="8"/>
        <v>2.9</v>
      </c>
    </row>
    <row r="376" spans="2:4" x14ac:dyDescent="0.25">
      <c r="B376" s="13">
        <v>34</v>
      </c>
      <c r="C376" s="13">
        <v>0.68</v>
      </c>
      <c r="D376" s="13">
        <f t="shared" si="8"/>
        <v>3.4</v>
      </c>
    </row>
    <row r="377" spans="2:4" x14ac:dyDescent="0.25">
      <c r="B377" s="13">
        <v>36</v>
      </c>
      <c r="C377" s="13">
        <v>0.79</v>
      </c>
      <c r="D377" s="13">
        <f t="shared" si="8"/>
        <v>3.6</v>
      </c>
    </row>
    <row r="378" spans="2:4" x14ac:dyDescent="0.25">
      <c r="B378" s="13">
        <v>34</v>
      </c>
      <c r="C378" s="13">
        <v>0.79</v>
      </c>
      <c r="D378" s="13">
        <f t="shared" si="8"/>
        <v>3.4</v>
      </c>
    </row>
    <row r="379" spans="2:4" x14ac:dyDescent="0.25">
      <c r="B379" s="13">
        <v>30</v>
      </c>
      <c r="C379" s="13">
        <v>0.49</v>
      </c>
      <c r="D379" s="13">
        <f t="shared" si="8"/>
        <v>3</v>
      </c>
    </row>
    <row r="380" spans="2:4" x14ac:dyDescent="0.25">
      <c r="B380" s="13">
        <v>28</v>
      </c>
      <c r="C380" s="13">
        <v>0.4</v>
      </c>
      <c r="D380" s="13">
        <f t="shared" si="8"/>
        <v>2.8</v>
      </c>
    </row>
    <row r="381" spans="2:4" x14ac:dyDescent="0.25">
      <c r="B381" s="13">
        <v>26</v>
      </c>
      <c r="C381" s="13">
        <v>0.32</v>
      </c>
      <c r="D381" s="13">
        <f t="shared" si="8"/>
        <v>2.6</v>
      </c>
    </row>
    <row r="382" spans="2:4" x14ac:dyDescent="0.25">
      <c r="B382" s="13">
        <v>16</v>
      </c>
      <c r="C382" s="13">
        <v>7.0000000000000007E-2</v>
      </c>
      <c r="D382" s="13">
        <f t="shared" si="8"/>
        <v>1.6</v>
      </c>
    </row>
    <row r="383" spans="2:4" x14ac:dyDescent="0.25">
      <c r="B383" s="13">
        <v>16</v>
      </c>
      <c r="C383" s="13">
        <v>0.09</v>
      </c>
      <c r="D383" s="13">
        <f t="shared" si="8"/>
        <v>1.6</v>
      </c>
    </row>
    <row r="384" spans="2:4" x14ac:dyDescent="0.25">
      <c r="B384" s="13">
        <v>15</v>
      </c>
      <c r="C384" s="13">
        <v>0.11</v>
      </c>
      <c r="D384" s="13">
        <f t="shared" si="8"/>
        <v>1.5</v>
      </c>
    </row>
    <row r="385" spans="2:4" x14ac:dyDescent="0.25">
      <c r="B385" s="13">
        <v>13</v>
      </c>
      <c r="C385" s="13">
        <v>0.04</v>
      </c>
      <c r="D385" s="13">
        <f t="shared" si="8"/>
        <v>1.3</v>
      </c>
    </row>
    <row r="386" spans="2:4" x14ac:dyDescent="0.25">
      <c r="B386" s="13">
        <v>18</v>
      </c>
      <c r="C386" s="13">
        <v>0.11</v>
      </c>
      <c r="D386" s="13">
        <f t="shared" si="8"/>
        <v>1.8</v>
      </c>
    </row>
    <row r="387" spans="2:4" x14ac:dyDescent="0.25">
      <c r="B387" s="13">
        <v>13</v>
      </c>
      <c r="C387" s="13">
        <v>0.05</v>
      </c>
      <c r="D387" s="13">
        <f t="shared" ref="D387:D450" si="9">B387/10</f>
        <v>1.3</v>
      </c>
    </row>
    <row r="388" spans="2:4" x14ac:dyDescent="0.25">
      <c r="B388" s="13">
        <v>14</v>
      </c>
      <c r="C388" s="13">
        <v>0.05</v>
      </c>
      <c r="D388" s="13">
        <f t="shared" si="9"/>
        <v>1.4</v>
      </c>
    </row>
    <row r="389" spans="2:4" x14ac:dyDescent="0.25">
      <c r="B389" s="13">
        <v>20</v>
      </c>
      <c r="C389" s="13">
        <v>0.15</v>
      </c>
      <c r="D389" s="13">
        <f t="shared" si="9"/>
        <v>2</v>
      </c>
    </row>
    <row r="390" spans="2:4" x14ac:dyDescent="0.25">
      <c r="B390" s="13">
        <v>20</v>
      </c>
      <c r="C390" s="13">
        <v>0.15</v>
      </c>
      <c r="D390" s="13">
        <f t="shared" si="9"/>
        <v>2</v>
      </c>
    </row>
    <row r="391" spans="2:4" x14ac:dyDescent="0.25">
      <c r="B391" s="13">
        <v>15</v>
      </c>
      <c r="C391" s="13">
        <v>0.08</v>
      </c>
      <c r="D391" s="13">
        <f t="shared" si="9"/>
        <v>1.5</v>
      </c>
    </row>
    <row r="392" spans="2:4" x14ac:dyDescent="0.25">
      <c r="B392" s="13">
        <v>23</v>
      </c>
      <c r="C392" s="13">
        <v>0.22</v>
      </c>
      <c r="D392" s="13">
        <f t="shared" si="9"/>
        <v>2.2999999999999998</v>
      </c>
    </row>
    <row r="393" spans="2:4" x14ac:dyDescent="0.25">
      <c r="B393" s="13">
        <v>43</v>
      </c>
      <c r="C393" s="13">
        <v>1.1299999999999999</v>
      </c>
      <c r="D393" s="13">
        <f t="shared" si="9"/>
        <v>4.3</v>
      </c>
    </row>
    <row r="394" spans="2:4" x14ac:dyDescent="0.25">
      <c r="B394" s="13">
        <v>24</v>
      </c>
      <c r="C394" s="13">
        <v>0.25</v>
      </c>
      <c r="D394" s="13">
        <f t="shared" si="9"/>
        <v>2.4</v>
      </c>
    </row>
    <row r="395" spans="2:4" x14ac:dyDescent="0.25">
      <c r="B395" s="13">
        <v>24</v>
      </c>
      <c r="C395" s="13">
        <v>0.27</v>
      </c>
      <c r="D395" s="13">
        <f t="shared" si="9"/>
        <v>2.4</v>
      </c>
    </row>
    <row r="396" spans="2:4" x14ac:dyDescent="0.25">
      <c r="B396" s="13">
        <v>27</v>
      </c>
      <c r="C396" s="13">
        <v>0.31</v>
      </c>
      <c r="D396" s="13">
        <f t="shared" si="9"/>
        <v>2.7</v>
      </c>
    </row>
    <row r="397" spans="2:4" x14ac:dyDescent="0.25">
      <c r="B397" s="13">
        <v>26</v>
      </c>
      <c r="C397" s="13">
        <v>0.26</v>
      </c>
      <c r="D397" s="13">
        <f t="shared" si="9"/>
        <v>2.6</v>
      </c>
    </row>
    <row r="398" spans="2:4" x14ac:dyDescent="0.25">
      <c r="B398" s="13">
        <v>27</v>
      </c>
      <c r="C398" s="13">
        <v>0.32</v>
      </c>
      <c r="D398" s="13">
        <f t="shared" si="9"/>
        <v>2.7</v>
      </c>
    </row>
    <row r="399" spans="2:4" x14ac:dyDescent="0.25">
      <c r="B399" s="13">
        <v>27</v>
      </c>
      <c r="C399" s="13">
        <v>0.34</v>
      </c>
      <c r="D399" s="13">
        <f t="shared" si="9"/>
        <v>2.7</v>
      </c>
    </row>
    <row r="400" spans="2:4" x14ac:dyDescent="0.25">
      <c r="B400" s="13">
        <v>32</v>
      </c>
      <c r="C400" s="13">
        <v>0.55000000000000004</v>
      </c>
      <c r="D400" s="13">
        <f t="shared" si="9"/>
        <v>3.2</v>
      </c>
    </row>
    <row r="401" spans="2:4" x14ac:dyDescent="0.25">
      <c r="B401" s="13">
        <v>38</v>
      </c>
      <c r="C401" s="13">
        <v>0.92</v>
      </c>
      <c r="D401" s="13">
        <f t="shared" si="9"/>
        <v>3.8</v>
      </c>
    </row>
    <row r="402" spans="2:4" x14ac:dyDescent="0.25">
      <c r="B402" s="13">
        <v>29</v>
      </c>
      <c r="C402" s="13">
        <v>0.39</v>
      </c>
      <c r="D402" s="13">
        <f t="shared" si="9"/>
        <v>2.9</v>
      </c>
    </row>
    <row r="403" spans="2:4" x14ac:dyDescent="0.25">
      <c r="B403" s="13">
        <v>29</v>
      </c>
      <c r="C403" s="13">
        <v>0.41</v>
      </c>
      <c r="D403" s="13">
        <f t="shared" si="9"/>
        <v>2.9</v>
      </c>
    </row>
    <row r="404" spans="2:4" x14ac:dyDescent="0.25">
      <c r="B404" s="13">
        <v>29</v>
      </c>
      <c r="C404" s="13">
        <v>0.39</v>
      </c>
      <c r="D404" s="13">
        <f t="shared" si="9"/>
        <v>2.9</v>
      </c>
    </row>
    <row r="405" spans="2:4" x14ac:dyDescent="0.25">
      <c r="B405" s="13">
        <v>31</v>
      </c>
      <c r="C405" s="13">
        <v>0.49</v>
      </c>
      <c r="D405" s="13">
        <f t="shared" si="9"/>
        <v>3.1</v>
      </c>
    </row>
    <row r="406" spans="2:4" x14ac:dyDescent="0.25">
      <c r="B406" s="13">
        <v>30</v>
      </c>
      <c r="C406" s="13">
        <v>0.41</v>
      </c>
      <c r="D406" s="13">
        <f t="shared" si="9"/>
        <v>3</v>
      </c>
    </row>
    <row r="407" spans="2:4" x14ac:dyDescent="0.25">
      <c r="B407" s="13">
        <v>32</v>
      </c>
      <c r="C407" s="13">
        <v>0.52</v>
      </c>
      <c r="D407" s="13">
        <f t="shared" si="9"/>
        <v>3.2</v>
      </c>
    </row>
    <row r="408" spans="2:4" x14ac:dyDescent="0.25">
      <c r="B408" s="13">
        <v>24</v>
      </c>
      <c r="C408" s="13">
        <v>0.23</v>
      </c>
      <c r="D408" s="13">
        <f t="shared" si="9"/>
        <v>2.4</v>
      </c>
    </row>
    <row r="409" spans="2:4" x14ac:dyDescent="0.25">
      <c r="B409" s="13">
        <v>29</v>
      </c>
      <c r="C409" s="13">
        <v>0.42</v>
      </c>
      <c r="D409" s="13">
        <f t="shared" si="9"/>
        <v>2.9</v>
      </c>
    </row>
    <row r="410" spans="2:4" x14ac:dyDescent="0.25">
      <c r="B410" s="13">
        <v>31</v>
      </c>
      <c r="C410" s="13">
        <v>0.46</v>
      </c>
      <c r="D410" s="13">
        <f t="shared" si="9"/>
        <v>3.1</v>
      </c>
    </row>
    <row r="411" spans="2:4" x14ac:dyDescent="0.25">
      <c r="B411" s="13">
        <v>29</v>
      </c>
      <c r="C411" s="13">
        <v>0.43</v>
      </c>
      <c r="D411" s="13">
        <f t="shared" si="9"/>
        <v>2.9</v>
      </c>
    </row>
    <row r="412" spans="2:4" x14ac:dyDescent="0.25">
      <c r="B412" s="13">
        <v>32</v>
      </c>
      <c r="C412" s="13">
        <v>0.56000000000000005</v>
      </c>
      <c r="D412" s="13">
        <f t="shared" si="9"/>
        <v>3.2</v>
      </c>
    </row>
    <row r="413" spans="2:4" x14ac:dyDescent="0.25">
      <c r="B413" s="13">
        <v>31</v>
      </c>
      <c r="C413" s="13">
        <v>0.45</v>
      </c>
      <c r="D413" s="13">
        <f t="shared" si="9"/>
        <v>3.1</v>
      </c>
    </row>
    <row r="414" spans="2:4" x14ac:dyDescent="0.25">
      <c r="B414" s="13">
        <v>11</v>
      </c>
      <c r="C414" s="13">
        <v>0.03</v>
      </c>
      <c r="D414" s="13">
        <f t="shared" si="9"/>
        <v>1.1000000000000001</v>
      </c>
    </row>
    <row r="415" spans="2:4" x14ac:dyDescent="0.25">
      <c r="B415" s="13">
        <v>23</v>
      </c>
      <c r="C415" s="13">
        <v>0.22</v>
      </c>
      <c r="D415" s="13">
        <f t="shared" si="9"/>
        <v>2.2999999999999998</v>
      </c>
    </row>
    <row r="416" spans="2:4" x14ac:dyDescent="0.25">
      <c r="B416" s="13">
        <v>27</v>
      </c>
      <c r="C416" s="13">
        <v>0.33</v>
      </c>
      <c r="D416" s="13">
        <f t="shared" si="9"/>
        <v>2.7</v>
      </c>
    </row>
    <row r="417" spans="2:4" x14ac:dyDescent="0.25">
      <c r="B417" s="13">
        <v>32</v>
      </c>
      <c r="C417" s="13">
        <v>0.56999999999999995</v>
      </c>
      <c r="D417" s="13">
        <f t="shared" si="9"/>
        <v>3.2</v>
      </c>
    </row>
    <row r="418" spans="2:4" x14ac:dyDescent="0.25">
      <c r="B418" s="13">
        <v>23</v>
      </c>
      <c r="C418" s="13">
        <v>0.2</v>
      </c>
      <c r="D418" s="13">
        <f t="shared" si="9"/>
        <v>2.2999999999999998</v>
      </c>
    </row>
    <row r="419" spans="2:4" x14ac:dyDescent="0.25">
      <c r="B419" s="13">
        <v>24</v>
      </c>
      <c r="C419" s="13">
        <v>0.24</v>
      </c>
      <c r="D419" s="13">
        <f t="shared" si="9"/>
        <v>2.4</v>
      </c>
    </row>
    <row r="420" spans="2:4" x14ac:dyDescent="0.25">
      <c r="B420" s="13">
        <v>27</v>
      </c>
      <c r="C420" s="13">
        <v>0.33</v>
      </c>
      <c r="D420" s="13">
        <f t="shared" si="9"/>
        <v>2.7</v>
      </c>
    </row>
    <row r="421" spans="2:4" x14ac:dyDescent="0.25">
      <c r="B421" s="13">
        <v>26</v>
      </c>
      <c r="C421" s="13">
        <v>0.28000000000000003</v>
      </c>
      <c r="D421" s="13">
        <f t="shared" si="9"/>
        <v>2.6</v>
      </c>
    </row>
    <row r="422" spans="2:4" x14ac:dyDescent="0.25">
      <c r="B422" s="13">
        <v>32</v>
      </c>
      <c r="C422" s="13">
        <v>0.56000000000000005</v>
      </c>
      <c r="D422" s="13">
        <f t="shared" si="9"/>
        <v>3.2</v>
      </c>
    </row>
    <row r="423" spans="2:4" x14ac:dyDescent="0.25">
      <c r="B423" s="13">
        <v>24</v>
      </c>
      <c r="C423" s="13">
        <v>0.24</v>
      </c>
      <c r="D423" s="13">
        <f t="shared" si="9"/>
        <v>2.4</v>
      </c>
    </row>
    <row r="424" spans="2:4" x14ac:dyDescent="0.25">
      <c r="B424" s="13">
        <v>27</v>
      </c>
      <c r="C424" s="13">
        <v>0.33</v>
      </c>
      <c r="D424" s="13">
        <f t="shared" si="9"/>
        <v>2.7</v>
      </c>
    </row>
    <row r="425" spans="2:4" x14ac:dyDescent="0.25">
      <c r="B425" s="13">
        <v>26</v>
      </c>
      <c r="C425" s="13">
        <v>0.3</v>
      </c>
      <c r="D425" s="13">
        <f t="shared" si="9"/>
        <v>2.6</v>
      </c>
    </row>
    <row r="426" spans="2:4" x14ac:dyDescent="0.25">
      <c r="B426" s="13">
        <v>30</v>
      </c>
      <c r="C426" s="13">
        <v>0.44</v>
      </c>
      <c r="D426" s="13">
        <f t="shared" si="9"/>
        <v>3</v>
      </c>
    </row>
    <row r="427" spans="2:4" x14ac:dyDescent="0.25">
      <c r="B427" s="13">
        <v>29</v>
      </c>
      <c r="C427" s="13">
        <v>0.42</v>
      </c>
      <c r="D427" s="13">
        <f t="shared" si="9"/>
        <v>2.9</v>
      </c>
    </row>
    <row r="428" spans="2:4" x14ac:dyDescent="0.25">
      <c r="B428" s="13">
        <v>32</v>
      </c>
      <c r="C428" s="13">
        <v>0.53</v>
      </c>
      <c r="D428" s="13">
        <f t="shared" si="9"/>
        <v>3.2</v>
      </c>
    </row>
    <row r="429" spans="2:4" x14ac:dyDescent="0.25">
      <c r="B429" s="13">
        <v>28</v>
      </c>
      <c r="C429" s="13">
        <v>0.34</v>
      </c>
      <c r="D429" s="13">
        <f t="shared" si="9"/>
        <v>2.8</v>
      </c>
    </row>
    <row r="430" spans="2:4" x14ac:dyDescent="0.25">
      <c r="B430" s="13">
        <v>22</v>
      </c>
      <c r="C430" s="13">
        <v>0.19</v>
      </c>
      <c r="D430" s="13">
        <f t="shared" si="9"/>
        <v>2.2000000000000002</v>
      </c>
    </row>
    <row r="431" spans="2:4" x14ac:dyDescent="0.25">
      <c r="B431" s="13">
        <v>27</v>
      </c>
      <c r="C431" s="13">
        <v>0.35</v>
      </c>
      <c r="D431" s="13">
        <f t="shared" si="9"/>
        <v>2.7</v>
      </c>
    </row>
    <row r="432" spans="2:4" x14ac:dyDescent="0.25">
      <c r="B432" s="13">
        <v>25</v>
      </c>
      <c r="C432" s="13">
        <v>0.25</v>
      </c>
      <c r="D432" s="13">
        <f t="shared" si="9"/>
        <v>2.5</v>
      </c>
    </row>
    <row r="433" spans="2:4" x14ac:dyDescent="0.25">
      <c r="B433" s="13">
        <v>33</v>
      </c>
      <c r="C433" s="13">
        <v>0.55000000000000004</v>
      </c>
      <c r="D433" s="13">
        <f t="shared" si="9"/>
        <v>3.3</v>
      </c>
    </row>
    <row r="434" spans="2:4" x14ac:dyDescent="0.25">
      <c r="B434" s="13">
        <v>27</v>
      </c>
      <c r="C434" s="13">
        <v>0.33</v>
      </c>
      <c r="D434" s="13">
        <f t="shared" si="9"/>
        <v>2.7</v>
      </c>
    </row>
    <row r="435" spans="2:4" x14ac:dyDescent="0.25">
      <c r="B435" s="13">
        <v>17</v>
      </c>
      <c r="C435" s="13">
        <v>0.09</v>
      </c>
      <c r="D435" s="13">
        <f t="shared" si="9"/>
        <v>1.7</v>
      </c>
    </row>
    <row r="436" spans="2:4" x14ac:dyDescent="0.25">
      <c r="B436" s="13">
        <v>18</v>
      </c>
      <c r="C436" s="13">
        <v>0.1</v>
      </c>
      <c r="D436" s="13">
        <f t="shared" si="9"/>
        <v>1.8</v>
      </c>
    </row>
    <row r="437" spans="2:4" x14ac:dyDescent="0.25">
      <c r="B437" s="13">
        <v>12</v>
      </c>
      <c r="C437" s="13">
        <v>0.03</v>
      </c>
      <c r="D437" s="13">
        <f t="shared" si="9"/>
        <v>1.2</v>
      </c>
    </row>
    <row r="438" spans="2:4" x14ac:dyDescent="0.25">
      <c r="B438" s="13">
        <v>21</v>
      </c>
      <c r="C438" s="13">
        <v>0.14000000000000001</v>
      </c>
      <c r="D438" s="13">
        <f t="shared" si="9"/>
        <v>2.1</v>
      </c>
    </row>
    <row r="439" spans="2:4" x14ac:dyDescent="0.25">
      <c r="B439" s="13">
        <v>39</v>
      </c>
      <c r="C439" s="13">
        <v>0.88</v>
      </c>
      <c r="D439" s="13">
        <f t="shared" si="9"/>
        <v>3.9</v>
      </c>
    </row>
    <row r="440" spans="2:4" x14ac:dyDescent="0.25">
      <c r="B440" s="13">
        <v>34</v>
      </c>
      <c r="C440" s="13">
        <v>0.63</v>
      </c>
      <c r="D440" s="13">
        <f t="shared" si="9"/>
        <v>3.4</v>
      </c>
    </row>
    <row r="441" spans="2:4" x14ac:dyDescent="0.25">
      <c r="B441" s="13">
        <v>32</v>
      </c>
      <c r="C441" s="13">
        <v>0.51</v>
      </c>
      <c r="D441" s="13">
        <f t="shared" si="9"/>
        <v>3.2</v>
      </c>
    </row>
    <row r="442" spans="2:4" x14ac:dyDescent="0.25">
      <c r="B442" s="13">
        <v>28</v>
      </c>
      <c r="C442" s="13">
        <v>0.39</v>
      </c>
      <c r="D442" s="13">
        <f t="shared" si="9"/>
        <v>2.8</v>
      </c>
    </row>
    <row r="443" spans="2:4" x14ac:dyDescent="0.25">
      <c r="B443" s="13">
        <v>27</v>
      </c>
      <c r="C443" s="13">
        <v>0.32</v>
      </c>
      <c r="D443" s="13">
        <f t="shared" si="9"/>
        <v>2.7</v>
      </c>
    </row>
    <row r="444" spans="2:4" x14ac:dyDescent="0.25">
      <c r="B444" s="13">
        <v>29</v>
      </c>
      <c r="C444" s="13">
        <v>0.44</v>
      </c>
      <c r="D444" s="13">
        <f t="shared" si="9"/>
        <v>2.9</v>
      </c>
    </row>
    <row r="445" spans="2:4" x14ac:dyDescent="0.25">
      <c r="B445" s="13">
        <v>28</v>
      </c>
      <c r="C445" s="13">
        <v>0.4</v>
      </c>
      <c r="D445" s="13">
        <f t="shared" si="9"/>
        <v>2.8</v>
      </c>
    </row>
    <row r="446" spans="2:4" x14ac:dyDescent="0.25">
      <c r="B446" s="13">
        <v>32</v>
      </c>
      <c r="C446" s="13">
        <v>0.53</v>
      </c>
      <c r="D446" s="13">
        <f t="shared" si="9"/>
        <v>3.2</v>
      </c>
    </row>
    <row r="447" spans="2:4" x14ac:dyDescent="0.25">
      <c r="B447" s="13">
        <v>29</v>
      </c>
      <c r="C447" s="13">
        <v>0.37</v>
      </c>
      <c r="D447" s="13">
        <f t="shared" si="9"/>
        <v>2.9</v>
      </c>
    </row>
    <row r="448" spans="2:4" x14ac:dyDescent="0.25">
      <c r="B448" s="13">
        <v>24</v>
      </c>
      <c r="C448" s="13">
        <v>0.23</v>
      </c>
      <c r="D448" s="13">
        <f t="shared" si="9"/>
        <v>2.4</v>
      </c>
    </row>
    <row r="449" spans="2:4" x14ac:dyDescent="0.25">
      <c r="B449" s="13">
        <v>30</v>
      </c>
      <c r="C449" s="13">
        <v>0.45</v>
      </c>
      <c r="D449" s="13">
        <f t="shared" si="9"/>
        <v>3</v>
      </c>
    </row>
    <row r="450" spans="2:4" x14ac:dyDescent="0.25">
      <c r="B450" s="13">
        <v>27</v>
      </c>
      <c r="C450" s="13">
        <v>0.35</v>
      </c>
      <c r="D450" s="13">
        <f t="shared" si="9"/>
        <v>2.7</v>
      </c>
    </row>
    <row r="451" spans="2:4" x14ac:dyDescent="0.25">
      <c r="B451" s="13">
        <v>31</v>
      </c>
      <c r="C451" s="13">
        <v>0.57999999999999996</v>
      </c>
      <c r="D451" s="13">
        <f t="shared" ref="D451:D514" si="10">B451/10</f>
        <v>3.1</v>
      </c>
    </row>
    <row r="452" spans="2:4" x14ac:dyDescent="0.25">
      <c r="B452" s="13">
        <v>28</v>
      </c>
      <c r="C452" s="13">
        <v>0.42</v>
      </c>
      <c r="D452" s="13">
        <f t="shared" si="10"/>
        <v>2.8</v>
      </c>
    </row>
    <row r="453" spans="2:4" x14ac:dyDescent="0.25">
      <c r="B453" s="13">
        <v>24</v>
      </c>
      <c r="C453" s="13">
        <v>0.26</v>
      </c>
      <c r="D453" s="13">
        <f t="shared" si="10"/>
        <v>2.4</v>
      </c>
    </row>
    <row r="454" spans="2:4" x14ac:dyDescent="0.25">
      <c r="B454" s="13">
        <v>29</v>
      </c>
      <c r="C454" s="13">
        <v>0.54</v>
      </c>
      <c r="D454" s="13">
        <f t="shared" si="10"/>
        <v>2.9</v>
      </c>
    </row>
    <row r="455" spans="2:4" x14ac:dyDescent="0.25">
      <c r="B455" s="13">
        <v>23</v>
      </c>
      <c r="C455" s="13">
        <v>0.2</v>
      </c>
      <c r="D455" s="13">
        <f t="shared" si="10"/>
        <v>2.2999999999999998</v>
      </c>
    </row>
    <row r="456" spans="2:4" x14ac:dyDescent="0.25">
      <c r="B456" s="13">
        <v>27</v>
      </c>
      <c r="C456" s="13">
        <v>0.34</v>
      </c>
      <c r="D456" s="13">
        <f t="shared" si="10"/>
        <v>2.7</v>
      </c>
    </row>
    <row r="457" spans="2:4" x14ac:dyDescent="0.25">
      <c r="B457" s="13">
        <v>29</v>
      </c>
      <c r="C457" s="13">
        <v>0.36</v>
      </c>
      <c r="D457" s="13">
        <f t="shared" si="10"/>
        <v>2.9</v>
      </c>
    </row>
    <row r="458" spans="2:4" x14ac:dyDescent="0.25">
      <c r="B458" s="13">
        <v>32</v>
      </c>
      <c r="C458" s="13">
        <v>0.55000000000000004</v>
      </c>
      <c r="D458" s="13">
        <f t="shared" si="10"/>
        <v>3.2</v>
      </c>
    </row>
    <row r="459" spans="2:4" x14ac:dyDescent="0.25">
      <c r="B459" s="13">
        <v>23</v>
      </c>
      <c r="C459" s="13">
        <v>0.17</v>
      </c>
      <c r="D459" s="13">
        <f t="shared" si="10"/>
        <v>2.2999999999999998</v>
      </c>
    </row>
    <row r="460" spans="2:4" x14ac:dyDescent="0.25">
      <c r="B460" s="13">
        <v>23</v>
      </c>
      <c r="C460" s="13">
        <v>0.25</v>
      </c>
      <c r="D460" s="13">
        <f t="shared" si="10"/>
        <v>2.2999999999999998</v>
      </c>
    </row>
    <row r="461" spans="2:4" x14ac:dyDescent="0.25">
      <c r="B461" s="13">
        <v>27</v>
      </c>
      <c r="C461" s="13">
        <v>0.37</v>
      </c>
      <c r="D461" s="13">
        <f t="shared" si="10"/>
        <v>2.7</v>
      </c>
    </row>
    <row r="462" spans="2:4" x14ac:dyDescent="0.25">
      <c r="B462" s="13">
        <v>30</v>
      </c>
      <c r="C462" s="13">
        <v>0.46</v>
      </c>
      <c r="D462" s="13">
        <f t="shared" si="10"/>
        <v>3</v>
      </c>
    </row>
    <row r="463" spans="2:4" x14ac:dyDescent="0.25">
      <c r="B463" s="13">
        <v>26</v>
      </c>
      <c r="C463" s="13">
        <v>0.31</v>
      </c>
      <c r="D463" s="13">
        <f t="shared" si="10"/>
        <v>2.6</v>
      </c>
    </row>
    <row r="464" spans="2:4" x14ac:dyDescent="0.25">
      <c r="B464" s="13">
        <v>26</v>
      </c>
      <c r="C464" s="13">
        <v>0.41</v>
      </c>
      <c r="D464" s="13">
        <f t="shared" si="10"/>
        <v>2.6</v>
      </c>
    </row>
    <row r="465" spans="2:4" x14ac:dyDescent="0.25">
      <c r="B465" s="13">
        <v>24</v>
      </c>
      <c r="C465" s="13">
        <v>0.23</v>
      </c>
      <c r="D465" s="13">
        <f t="shared" si="10"/>
        <v>2.4</v>
      </c>
    </row>
    <row r="466" spans="2:4" x14ac:dyDescent="0.25">
      <c r="B466" s="13">
        <v>29</v>
      </c>
      <c r="C466" s="13">
        <v>0.39</v>
      </c>
      <c r="D466" s="13">
        <f t="shared" si="10"/>
        <v>2.9</v>
      </c>
    </row>
    <row r="467" spans="2:4" x14ac:dyDescent="0.25">
      <c r="B467" s="13">
        <v>23</v>
      </c>
      <c r="C467" s="13">
        <v>0.22</v>
      </c>
      <c r="D467" s="13">
        <f t="shared" si="10"/>
        <v>2.2999999999999998</v>
      </c>
    </row>
    <row r="468" spans="2:4" x14ac:dyDescent="0.25">
      <c r="B468" s="13">
        <v>28</v>
      </c>
      <c r="C468" s="13">
        <v>0.34</v>
      </c>
      <c r="D468" s="13">
        <f t="shared" si="10"/>
        <v>2.8</v>
      </c>
    </row>
    <row r="469" spans="2:4" x14ac:dyDescent="0.25">
      <c r="B469" s="13">
        <v>26</v>
      </c>
      <c r="C469" s="13">
        <v>0.27</v>
      </c>
      <c r="D469" s="13">
        <f t="shared" si="10"/>
        <v>2.6</v>
      </c>
    </row>
    <row r="470" spans="2:4" x14ac:dyDescent="0.25">
      <c r="B470" s="13">
        <v>28</v>
      </c>
      <c r="C470" s="13">
        <v>0.48</v>
      </c>
      <c r="D470" s="13">
        <f t="shared" si="10"/>
        <v>2.8</v>
      </c>
    </row>
    <row r="471" spans="2:4" x14ac:dyDescent="0.25">
      <c r="B471" s="13">
        <v>31</v>
      </c>
      <c r="C471" s="13">
        <v>0.48</v>
      </c>
      <c r="D471" s="13">
        <f t="shared" si="10"/>
        <v>3.1</v>
      </c>
    </row>
    <row r="472" spans="2:4" x14ac:dyDescent="0.25">
      <c r="B472" s="13">
        <v>31</v>
      </c>
      <c r="C472" s="13">
        <v>0.47</v>
      </c>
      <c r="D472" s="13">
        <f t="shared" si="10"/>
        <v>3.1</v>
      </c>
    </row>
    <row r="473" spans="2:4" x14ac:dyDescent="0.25">
      <c r="B473" s="13">
        <v>23</v>
      </c>
      <c r="C473" s="13">
        <v>0.18</v>
      </c>
      <c r="D473" s="13">
        <f t="shared" si="10"/>
        <v>2.2999999999999998</v>
      </c>
    </row>
    <row r="474" spans="2:4" x14ac:dyDescent="0.25">
      <c r="B474" s="13">
        <v>20</v>
      </c>
      <c r="C474" s="13">
        <v>0.15</v>
      </c>
      <c r="D474" s="13">
        <f t="shared" si="10"/>
        <v>2</v>
      </c>
    </row>
    <row r="475" spans="2:4" x14ac:dyDescent="0.25">
      <c r="B475" s="13">
        <v>23</v>
      </c>
      <c r="C475" s="13">
        <v>0.24</v>
      </c>
      <c r="D475" s="13">
        <f t="shared" si="10"/>
        <v>2.2999999999999998</v>
      </c>
    </row>
    <row r="476" spans="2:4" x14ac:dyDescent="0.25">
      <c r="B476" s="13">
        <v>26</v>
      </c>
      <c r="C476" s="13">
        <v>0.32</v>
      </c>
      <c r="D476" s="13">
        <f t="shared" si="10"/>
        <v>2.6</v>
      </c>
    </row>
    <row r="477" spans="2:4" x14ac:dyDescent="0.25">
      <c r="B477" s="13">
        <v>26</v>
      </c>
      <c r="C477" s="13">
        <v>0.31</v>
      </c>
      <c r="D477" s="13">
        <f t="shared" si="10"/>
        <v>2.6</v>
      </c>
    </row>
    <row r="478" spans="2:4" x14ac:dyDescent="0.25">
      <c r="B478" s="13">
        <v>30</v>
      </c>
      <c r="C478" s="13">
        <v>0.48</v>
      </c>
      <c r="D478" s="13">
        <f t="shared" si="10"/>
        <v>3</v>
      </c>
    </row>
    <row r="479" spans="2:4" x14ac:dyDescent="0.25">
      <c r="B479" s="13">
        <v>28</v>
      </c>
      <c r="C479" s="13">
        <v>0.34</v>
      </c>
      <c r="D479" s="13">
        <f t="shared" si="10"/>
        <v>2.8</v>
      </c>
    </row>
    <row r="480" spans="2:4" x14ac:dyDescent="0.25">
      <c r="B480" s="13">
        <v>23</v>
      </c>
      <c r="C480" s="13">
        <v>0.2</v>
      </c>
      <c r="D480" s="13">
        <f t="shared" si="10"/>
        <v>2.2999999999999998</v>
      </c>
    </row>
    <row r="481" spans="2:4" x14ac:dyDescent="0.25">
      <c r="B481" s="13">
        <v>23</v>
      </c>
      <c r="C481" s="13">
        <v>0.23</v>
      </c>
      <c r="D481" s="13">
        <f t="shared" si="10"/>
        <v>2.2999999999999998</v>
      </c>
    </row>
    <row r="482" spans="2:4" x14ac:dyDescent="0.25">
      <c r="B482" s="13">
        <v>25</v>
      </c>
      <c r="C482" s="13">
        <v>0.25</v>
      </c>
      <c r="D482" s="13">
        <f t="shared" si="10"/>
        <v>2.5</v>
      </c>
    </row>
    <row r="483" spans="2:4" x14ac:dyDescent="0.25">
      <c r="B483" s="13">
        <v>24</v>
      </c>
      <c r="C483" s="13">
        <v>0.25</v>
      </c>
      <c r="D483" s="13">
        <f t="shared" si="10"/>
        <v>2.4</v>
      </c>
    </row>
    <row r="484" spans="2:4" x14ac:dyDescent="0.25">
      <c r="B484" s="13">
        <v>24</v>
      </c>
      <c r="C484" s="13">
        <v>0.23</v>
      </c>
      <c r="D484" s="13">
        <f t="shared" si="10"/>
        <v>2.4</v>
      </c>
    </row>
    <row r="485" spans="2:4" x14ac:dyDescent="0.25">
      <c r="B485" s="13">
        <v>30</v>
      </c>
      <c r="C485" s="13">
        <v>0.43</v>
      </c>
      <c r="D485" s="13">
        <f t="shared" si="10"/>
        <v>3</v>
      </c>
    </row>
    <row r="486" spans="2:4" x14ac:dyDescent="0.25">
      <c r="B486" s="13">
        <v>25</v>
      </c>
      <c r="C486" s="13">
        <v>0.28000000000000003</v>
      </c>
      <c r="D486" s="13">
        <f t="shared" si="10"/>
        <v>2.5</v>
      </c>
    </row>
    <row r="487" spans="2:4" x14ac:dyDescent="0.25">
      <c r="B487" s="13">
        <v>32</v>
      </c>
      <c r="C487" s="13">
        <v>0.65</v>
      </c>
      <c r="D487" s="13">
        <f t="shared" si="10"/>
        <v>3.2</v>
      </c>
    </row>
    <row r="488" spans="2:4" x14ac:dyDescent="0.25">
      <c r="B488" s="13">
        <v>30</v>
      </c>
      <c r="C488" s="13">
        <v>0.48</v>
      </c>
      <c r="D488" s="13">
        <f t="shared" si="10"/>
        <v>3</v>
      </c>
    </row>
    <row r="489" spans="2:4" x14ac:dyDescent="0.25">
      <c r="B489" s="13">
        <v>32</v>
      </c>
      <c r="C489" s="13">
        <v>0.6</v>
      </c>
      <c r="D489" s="13">
        <f t="shared" si="10"/>
        <v>3.2</v>
      </c>
    </row>
    <row r="490" spans="2:4" x14ac:dyDescent="0.25">
      <c r="B490" s="13">
        <v>26</v>
      </c>
      <c r="C490" s="13">
        <v>0.28999999999999998</v>
      </c>
      <c r="D490" s="13">
        <f t="shared" si="10"/>
        <v>2.6</v>
      </c>
    </row>
    <row r="491" spans="2:4" x14ac:dyDescent="0.25">
      <c r="B491" s="13">
        <v>28</v>
      </c>
      <c r="C491" s="13">
        <v>0.36</v>
      </c>
      <c r="D491" s="13">
        <f t="shared" si="10"/>
        <v>2.8</v>
      </c>
    </row>
    <row r="492" spans="2:4" x14ac:dyDescent="0.25">
      <c r="B492" s="13">
        <v>31</v>
      </c>
      <c r="C492" s="13">
        <v>0.45</v>
      </c>
      <c r="D492" s="13">
        <f t="shared" si="10"/>
        <v>3.1</v>
      </c>
    </row>
    <row r="493" spans="2:4" x14ac:dyDescent="0.25">
      <c r="B493" s="13">
        <v>29</v>
      </c>
      <c r="C493" s="13">
        <v>0.41</v>
      </c>
      <c r="D493" s="13">
        <f t="shared" si="10"/>
        <v>2.9</v>
      </c>
    </row>
    <row r="494" spans="2:4" x14ac:dyDescent="0.25">
      <c r="B494" s="13">
        <v>30</v>
      </c>
      <c r="C494" s="13">
        <v>0.44</v>
      </c>
      <c r="D494" s="13">
        <f t="shared" si="10"/>
        <v>3</v>
      </c>
    </row>
    <row r="495" spans="2:4" x14ac:dyDescent="0.25">
      <c r="B495" s="13">
        <v>30</v>
      </c>
      <c r="C495" s="13">
        <v>0.31</v>
      </c>
      <c r="D495" s="13">
        <f t="shared" si="10"/>
        <v>3</v>
      </c>
    </row>
    <row r="496" spans="2:4" x14ac:dyDescent="0.25">
      <c r="B496" s="13">
        <v>21</v>
      </c>
      <c r="C496" s="13">
        <v>0.17</v>
      </c>
      <c r="D496" s="13">
        <f t="shared" si="10"/>
        <v>2.1</v>
      </c>
    </row>
    <row r="497" spans="2:4" x14ac:dyDescent="0.25">
      <c r="B497" s="13">
        <v>26</v>
      </c>
      <c r="C497" s="13">
        <v>0.35</v>
      </c>
      <c r="D497" s="13">
        <f t="shared" si="10"/>
        <v>2.6</v>
      </c>
    </row>
    <row r="498" spans="2:4" x14ac:dyDescent="0.25">
      <c r="B498" s="13">
        <v>33</v>
      </c>
      <c r="C498" s="13">
        <v>0.64</v>
      </c>
      <c r="D498" s="13">
        <f t="shared" si="10"/>
        <v>3.3</v>
      </c>
    </row>
    <row r="499" spans="2:4" x14ac:dyDescent="0.25">
      <c r="B499" s="13">
        <v>29</v>
      </c>
      <c r="C499" s="13">
        <v>0.4</v>
      </c>
      <c r="D499" s="13">
        <f t="shared" si="10"/>
        <v>2.9</v>
      </c>
    </row>
    <row r="500" spans="2:4" x14ac:dyDescent="0.25">
      <c r="B500" s="13">
        <v>26</v>
      </c>
      <c r="C500" s="13">
        <v>0.31</v>
      </c>
      <c r="D500" s="13">
        <f t="shared" si="10"/>
        <v>2.6</v>
      </c>
    </row>
    <row r="501" spans="2:4" x14ac:dyDescent="0.25">
      <c r="B501" s="13">
        <v>23</v>
      </c>
      <c r="C501" s="13">
        <v>0.21</v>
      </c>
      <c r="D501" s="13">
        <f t="shared" si="10"/>
        <v>2.2999999999999998</v>
      </c>
    </row>
    <row r="502" spans="2:4" x14ac:dyDescent="0.25">
      <c r="B502" s="13">
        <v>30</v>
      </c>
      <c r="C502" s="13">
        <v>0.47</v>
      </c>
      <c r="D502" s="13">
        <f t="shared" si="10"/>
        <v>3</v>
      </c>
    </row>
    <row r="503" spans="2:4" x14ac:dyDescent="0.25">
      <c r="B503" s="13">
        <v>29</v>
      </c>
      <c r="C503" s="13">
        <v>0.42</v>
      </c>
      <c r="D503" s="13">
        <f t="shared" si="10"/>
        <v>2.9</v>
      </c>
    </row>
    <row r="504" spans="2:4" x14ac:dyDescent="0.25">
      <c r="B504" s="13">
        <v>30</v>
      </c>
      <c r="C504" s="13">
        <v>0.45</v>
      </c>
      <c r="D504" s="13">
        <f t="shared" si="10"/>
        <v>3</v>
      </c>
    </row>
    <row r="505" spans="2:4" x14ac:dyDescent="0.25">
      <c r="B505" s="13">
        <v>24</v>
      </c>
      <c r="C505" s="13">
        <v>0.26</v>
      </c>
      <c r="D505" s="13">
        <f t="shared" si="10"/>
        <v>2.4</v>
      </c>
    </row>
    <row r="506" spans="2:4" x14ac:dyDescent="0.25">
      <c r="B506" s="13">
        <v>28</v>
      </c>
      <c r="C506" s="13">
        <v>0.44</v>
      </c>
      <c r="D506" s="13">
        <f t="shared" si="10"/>
        <v>2.8</v>
      </c>
    </row>
    <row r="507" spans="2:4" x14ac:dyDescent="0.25">
      <c r="B507" s="13">
        <v>33</v>
      </c>
      <c r="C507" s="13">
        <v>0.59</v>
      </c>
      <c r="D507" s="13">
        <f t="shared" si="10"/>
        <v>3.3</v>
      </c>
    </row>
    <row r="508" spans="2:4" x14ac:dyDescent="0.25">
      <c r="B508" s="13">
        <v>25</v>
      </c>
      <c r="C508" s="13">
        <v>0.31</v>
      </c>
      <c r="D508" s="13">
        <f t="shared" si="10"/>
        <v>2.5</v>
      </c>
    </row>
    <row r="509" spans="2:4" x14ac:dyDescent="0.25">
      <c r="B509" s="13">
        <v>29</v>
      </c>
      <c r="C509" s="13">
        <v>0.43</v>
      </c>
      <c r="D509" s="13">
        <f t="shared" si="10"/>
        <v>2.9</v>
      </c>
    </row>
    <row r="510" spans="2:4" x14ac:dyDescent="0.25">
      <c r="B510" s="13">
        <v>34</v>
      </c>
      <c r="C510" s="13">
        <v>0.74</v>
      </c>
      <c r="D510" s="13">
        <f t="shared" si="10"/>
        <v>3.4</v>
      </c>
    </row>
    <row r="511" spans="2:4" x14ac:dyDescent="0.25">
      <c r="B511" s="13">
        <v>29</v>
      </c>
      <c r="C511" s="13">
        <v>0.37</v>
      </c>
      <c r="D511" s="13">
        <f t="shared" si="10"/>
        <v>2.9</v>
      </c>
    </row>
    <row r="512" spans="2:4" x14ac:dyDescent="0.25">
      <c r="B512" s="13">
        <v>29</v>
      </c>
      <c r="C512" s="13">
        <v>0.43</v>
      </c>
      <c r="D512" s="13">
        <f t="shared" si="10"/>
        <v>2.9</v>
      </c>
    </row>
    <row r="513" spans="2:4" x14ac:dyDescent="0.25">
      <c r="B513" s="13">
        <v>33</v>
      </c>
      <c r="C513" s="13">
        <v>0.56000000000000005</v>
      </c>
      <c r="D513" s="13">
        <f t="shared" si="10"/>
        <v>3.3</v>
      </c>
    </row>
    <row r="514" spans="2:4" x14ac:dyDescent="0.25">
      <c r="B514" s="13">
        <v>27</v>
      </c>
      <c r="C514" s="13">
        <v>0.34</v>
      </c>
      <c r="D514" s="13">
        <f t="shared" si="10"/>
        <v>2.7</v>
      </c>
    </row>
    <row r="515" spans="2:4" x14ac:dyDescent="0.25">
      <c r="B515" s="13">
        <v>34</v>
      </c>
      <c r="C515" s="13">
        <v>0.73</v>
      </c>
      <c r="D515" s="13">
        <f t="shared" ref="D515:D578" si="11">B515/10</f>
        <v>3.4</v>
      </c>
    </row>
    <row r="516" spans="2:4" x14ac:dyDescent="0.25">
      <c r="B516" s="13">
        <v>27</v>
      </c>
      <c r="C516" s="13">
        <v>0.33</v>
      </c>
      <c r="D516" s="13">
        <f t="shared" si="11"/>
        <v>2.7</v>
      </c>
    </row>
    <row r="517" spans="2:4" x14ac:dyDescent="0.25">
      <c r="B517" s="13">
        <v>26</v>
      </c>
      <c r="C517" s="13">
        <v>0.32</v>
      </c>
      <c r="D517" s="13">
        <f t="shared" si="11"/>
        <v>2.6</v>
      </c>
    </row>
    <row r="518" spans="2:4" x14ac:dyDescent="0.25">
      <c r="B518" s="13">
        <v>31</v>
      </c>
      <c r="C518" s="13">
        <v>0.46</v>
      </c>
      <c r="D518" s="13">
        <f t="shared" si="11"/>
        <v>3.1</v>
      </c>
    </row>
    <row r="519" spans="2:4" x14ac:dyDescent="0.25">
      <c r="B519" s="13">
        <v>31</v>
      </c>
      <c r="C519" s="13">
        <v>0.44</v>
      </c>
      <c r="D519" s="13">
        <f t="shared" si="11"/>
        <v>3.1</v>
      </c>
    </row>
    <row r="520" spans="2:4" x14ac:dyDescent="0.25">
      <c r="B520" s="13">
        <v>28</v>
      </c>
      <c r="C520" s="13">
        <v>0.46</v>
      </c>
      <c r="D520" s="13">
        <f t="shared" si="11"/>
        <v>2.8</v>
      </c>
    </row>
    <row r="521" spans="2:4" x14ac:dyDescent="0.25">
      <c r="B521" s="13">
        <v>28</v>
      </c>
      <c r="C521" s="13">
        <v>0.36</v>
      </c>
      <c r="D521" s="13">
        <f t="shared" si="11"/>
        <v>2.8</v>
      </c>
    </row>
    <row r="522" spans="2:4" x14ac:dyDescent="0.25">
      <c r="B522" s="13">
        <v>25</v>
      </c>
      <c r="C522" s="13">
        <v>0.31</v>
      </c>
      <c r="D522" s="13">
        <f t="shared" si="11"/>
        <v>2.5</v>
      </c>
    </row>
    <row r="523" spans="2:4" x14ac:dyDescent="0.25">
      <c r="B523" s="13">
        <v>28</v>
      </c>
      <c r="C523" s="13">
        <v>0.41</v>
      </c>
      <c r="D523" s="13">
        <f t="shared" si="11"/>
        <v>2.8</v>
      </c>
    </row>
    <row r="524" spans="2:4" x14ac:dyDescent="0.25">
      <c r="B524" s="13">
        <v>30</v>
      </c>
      <c r="C524" s="13">
        <v>0.49</v>
      </c>
      <c r="D524" s="13">
        <f t="shared" si="11"/>
        <v>3</v>
      </c>
    </row>
    <row r="525" spans="2:4" x14ac:dyDescent="0.25">
      <c r="B525" s="13">
        <v>31</v>
      </c>
      <c r="C525" s="13">
        <v>0.54</v>
      </c>
      <c r="D525" s="13">
        <f t="shared" si="11"/>
        <v>3.1</v>
      </c>
    </row>
    <row r="526" spans="2:4" x14ac:dyDescent="0.25">
      <c r="B526" s="13">
        <v>31</v>
      </c>
      <c r="C526" s="13">
        <v>0.51</v>
      </c>
      <c r="D526" s="13">
        <f t="shared" si="11"/>
        <v>3.1</v>
      </c>
    </row>
    <row r="527" spans="2:4" x14ac:dyDescent="0.25">
      <c r="B527" s="13">
        <v>28</v>
      </c>
      <c r="C527" s="13">
        <v>0.36</v>
      </c>
      <c r="D527" s="13">
        <f t="shared" si="11"/>
        <v>2.8</v>
      </c>
    </row>
    <row r="528" spans="2:4" x14ac:dyDescent="0.25">
      <c r="B528" s="13">
        <v>30</v>
      </c>
      <c r="C528" s="13">
        <v>0.45</v>
      </c>
      <c r="D528" s="13">
        <f t="shared" si="11"/>
        <v>3</v>
      </c>
    </row>
    <row r="529" spans="2:4" x14ac:dyDescent="0.25">
      <c r="B529" s="13">
        <v>29</v>
      </c>
      <c r="C529" s="13">
        <v>0.4</v>
      </c>
      <c r="D529" s="13">
        <f t="shared" si="11"/>
        <v>2.9</v>
      </c>
    </row>
    <row r="530" spans="2:4" x14ac:dyDescent="0.25">
      <c r="B530" s="13">
        <v>30</v>
      </c>
      <c r="C530" s="13">
        <v>0.47</v>
      </c>
      <c r="D530" s="13">
        <f t="shared" si="11"/>
        <v>3</v>
      </c>
    </row>
    <row r="531" spans="2:4" x14ac:dyDescent="0.25">
      <c r="B531" s="13">
        <v>25</v>
      </c>
      <c r="C531" s="13">
        <v>0.3</v>
      </c>
      <c r="D531" s="13">
        <f t="shared" si="11"/>
        <v>2.5</v>
      </c>
    </row>
    <row r="532" spans="2:4" x14ac:dyDescent="0.25">
      <c r="B532" s="13">
        <v>29</v>
      </c>
      <c r="C532" s="13">
        <v>0.46</v>
      </c>
      <c r="D532" s="13">
        <f t="shared" si="11"/>
        <v>2.9</v>
      </c>
    </row>
    <row r="533" spans="2:4" x14ac:dyDescent="0.25">
      <c r="B533" s="13">
        <v>28</v>
      </c>
      <c r="C533" s="13">
        <v>0.36</v>
      </c>
      <c r="D533" s="13">
        <f t="shared" si="11"/>
        <v>2.8</v>
      </c>
    </row>
    <row r="534" spans="2:4" x14ac:dyDescent="0.25">
      <c r="B534" s="13">
        <v>25</v>
      </c>
      <c r="C534" s="13">
        <v>0.27</v>
      </c>
      <c r="D534" s="13">
        <f t="shared" si="11"/>
        <v>2.5</v>
      </c>
    </row>
    <row r="535" spans="2:4" x14ac:dyDescent="0.25">
      <c r="B535" s="13">
        <v>30</v>
      </c>
      <c r="C535" s="13">
        <v>0.42</v>
      </c>
      <c r="D535" s="13">
        <f t="shared" si="11"/>
        <v>3</v>
      </c>
    </row>
    <row r="536" spans="2:4" x14ac:dyDescent="0.25">
      <c r="B536" s="13">
        <v>29</v>
      </c>
      <c r="C536" s="13">
        <v>0.45</v>
      </c>
      <c r="D536" s="13">
        <f t="shared" si="11"/>
        <v>2.9</v>
      </c>
    </row>
    <row r="537" spans="2:4" x14ac:dyDescent="0.25">
      <c r="B537" s="13">
        <v>32</v>
      </c>
      <c r="C537" s="13">
        <v>0.53</v>
      </c>
      <c r="D537" s="13">
        <f t="shared" si="11"/>
        <v>3.2</v>
      </c>
    </row>
    <row r="538" spans="2:4" x14ac:dyDescent="0.25">
      <c r="B538" s="13">
        <v>26</v>
      </c>
      <c r="C538" s="13">
        <v>0.26</v>
      </c>
      <c r="D538" s="13">
        <f t="shared" si="11"/>
        <v>2.6</v>
      </c>
    </row>
    <row r="539" spans="2:4" x14ac:dyDescent="0.25">
      <c r="B539" s="13">
        <v>29</v>
      </c>
      <c r="C539" s="13">
        <v>0.45</v>
      </c>
      <c r="D539" s="13">
        <f t="shared" si="11"/>
        <v>2.9</v>
      </c>
    </row>
    <row r="540" spans="2:4" x14ac:dyDescent="0.25">
      <c r="B540" s="13">
        <v>24</v>
      </c>
      <c r="C540" s="13">
        <v>0.25</v>
      </c>
      <c r="D540" s="13">
        <f t="shared" si="11"/>
        <v>2.4</v>
      </c>
    </row>
    <row r="541" spans="2:4" x14ac:dyDescent="0.25">
      <c r="B541" s="13">
        <v>31</v>
      </c>
      <c r="C541" s="13">
        <v>0.51</v>
      </c>
      <c r="D541" s="13">
        <f t="shared" si="11"/>
        <v>3.1</v>
      </c>
    </row>
    <row r="542" spans="2:4" x14ac:dyDescent="0.25">
      <c r="B542" s="13">
        <v>32</v>
      </c>
      <c r="C542" s="13">
        <v>0.43</v>
      </c>
      <c r="D542" s="13">
        <f t="shared" si="11"/>
        <v>3.2</v>
      </c>
    </row>
    <row r="543" spans="2:4" x14ac:dyDescent="0.25">
      <c r="B543" s="13">
        <v>29</v>
      </c>
      <c r="C543" s="13">
        <v>0.33</v>
      </c>
      <c r="D543" s="13">
        <f t="shared" si="11"/>
        <v>2.9</v>
      </c>
    </row>
    <row r="544" spans="2:4" x14ac:dyDescent="0.25">
      <c r="B544" s="13">
        <v>32</v>
      </c>
      <c r="C544" s="13">
        <v>0.6</v>
      </c>
      <c r="D544" s="13">
        <f t="shared" si="11"/>
        <v>3.2</v>
      </c>
    </row>
    <row r="545" spans="2:4" x14ac:dyDescent="0.25">
      <c r="B545" s="13">
        <v>24</v>
      </c>
      <c r="C545" s="13">
        <v>0.23</v>
      </c>
      <c r="D545" s="13">
        <f t="shared" si="11"/>
        <v>2.4</v>
      </c>
    </row>
    <row r="546" spans="2:4" x14ac:dyDescent="0.25">
      <c r="B546" s="13">
        <v>29</v>
      </c>
      <c r="C546" s="13">
        <v>0.49</v>
      </c>
      <c r="D546" s="13">
        <f t="shared" si="11"/>
        <v>2.9</v>
      </c>
    </row>
    <row r="547" spans="2:4" x14ac:dyDescent="0.25">
      <c r="B547" s="13">
        <v>31</v>
      </c>
      <c r="C547" s="13">
        <v>0.52</v>
      </c>
      <c r="D547" s="13">
        <f t="shared" si="11"/>
        <v>3.1</v>
      </c>
    </row>
    <row r="548" spans="2:4" x14ac:dyDescent="0.25">
      <c r="B548" s="13">
        <v>25</v>
      </c>
      <c r="C548" s="13">
        <v>0.28000000000000003</v>
      </c>
      <c r="D548" s="13">
        <f t="shared" si="11"/>
        <v>2.5</v>
      </c>
    </row>
    <row r="549" spans="2:4" x14ac:dyDescent="0.25">
      <c r="B549" s="13">
        <v>26</v>
      </c>
      <c r="C549" s="13">
        <v>0.3</v>
      </c>
      <c r="D549" s="13">
        <f t="shared" si="11"/>
        <v>2.6</v>
      </c>
    </row>
    <row r="550" spans="2:4" x14ac:dyDescent="0.25">
      <c r="B550" s="13">
        <v>31</v>
      </c>
      <c r="C550" s="13">
        <v>0.53</v>
      </c>
      <c r="D550" s="13">
        <f t="shared" si="11"/>
        <v>3.1</v>
      </c>
    </row>
    <row r="551" spans="2:4" x14ac:dyDescent="0.25">
      <c r="B551" s="13">
        <v>30</v>
      </c>
      <c r="C551" s="13">
        <v>0.48</v>
      </c>
      <c r="D551" s="13">
        <f t="shared" si="11"/>
        <v>3</v>
      </c>
    </row>
    <row r="552" spans="2:4" x14ac:dyDescent="0.25">
      <c r="B552" s="13">
        <v>24</v>
      </c>
      <c r="C552" s="13">
        <v>0.24</v>
      </c>
      <c r="D552" s="13">
        <f t="shared" si="11"/>
        <v>2.4</v>
      </c>
    </row>
    <row r="553" spans="2:4" x14ac:dyDescent="0.25">
      <c r="B553" s="13">
        <v>24</v>
      </c>
      <c r="C553" s="13">
        <v>0.26</v>
      </c>
      <c r="D553" s="13">
        <f t="shared" si="11"/>
        <v>2.4</v>
      </c>
    </row>
    <row r="554" spans="2:4" x14ac:dyDescent="0.25">
      <c r="B554" s="13">
        <v>31</v>
      </c>
      <c r="C554" s="13">
        <v>0.48</v>
      </c>
      <c r="D554" s="13">
        <f t="shared" si="11"/>
        <v>3.1</v>
      </c>
    </row>
    <row r="555" spans="2:4" x14ac:dyDescent="0.25">
      <c r="B555" s="13">
        <v>41</v>
      </c>
      <c r="C555" s="13">
        <v>0.91</v>
      </c>
      <c r="D555" s="13">
        <f t="shared" si="11"/>
        <v>4.0999999999999996</v>
      </c>
    </row>
    <row r="556" spans="2:4" x14ac:dyDescent="0.25">
      <c r="B556" s="13">
        <v>31</v>
      </c>
      <c r="C556" s="13">
        <v>0.41</v>
      </c>
      <c r="D556" s="13">
        <f t="shared" si="11"/>
        <v>3.1</v>
      </c>
    </row>
    <row r="557" spans="2:4" x14ac:dyDescent="0.25">
      <c r="B557" s="13">
        <v>31</v>
      </c>
      <c r="C557" s="13">
        <v>0.44</v>
      </c>
      <c r="D557" s="13">
        <f t="shared" si="11"/>
        <v>3.1</v>
      </c>
    </row>
    <row r="558" spans="2:4" x14ac:dyDescent="0.25">
      <c r="B558" s="13">
        <v>31</v>
      </c>
      <c r="C558" s="13">
        <v>0.43</v>
      </c>
      <c r="D558" s="13">
        <f t="shared" si="11"/>
        <v>3.1</v>
      </c>
    </row>
    <row r="559" spans="2:4" x14ac:dyDescent="0.25">
      <c r="B559" s="13">
        <v>28</v>
      </c>
      <c r="C559" s="13">
        <v>0.34</v>
      </c>
      <c r="D559" s="13">
        <f t="shared" si="11"/>
        <v>2.8</v>
      </c>
    </row>
    <row r="560" spans="2:4" x14ac:dyDescent="0.25">
      <c r="B560" s="13">
        <v>29</v>
      </c>
      <c r="C560" s="13">
        <v>0.47</v>
      </c>
      <c r="D560" s="13">
        <f t="shared" si="11"/>
        <v>2.9</v>
      </c>
    </row>
    <row r="561" spans="2:4" x14ac:dyDescent="0.25">
      <c r="B561" s="13">
        <v>30</v>
      </c>
      <c r="C561" s="13">
        <v>0.44</v>
      </c>
      <c r="D561" s="13">
        <f t="shared" si="11"/>
        <v>3</v>
      </c>
    </row>
    <row r="562" spans="2:4" x14ac:dyDescent="0.25">
      <c r="B562" s="13">
        <v>34</v>
      </c>
      <c r="C562" s="13">
        <v>0.55000000000000004</v>
      </c>
      <c r="D562" s="13">
        <f t="shared" si="11"/>
        <v>3.4</v>
      </c>
    </row>
    <row r="563" spans="2:4" x14ac:dyDescent="0.25">
      <c r="B563" s="13">
        <v>28</v>
      </c>
      <c r="C563" s="13">
        <v>0.41</v>
      </c>
      <c r="D563" s="13">
        <f t="shared" si="11"/>
        <v>2.8</v>
      </c>
    </row>
    <row r="564" spans="2:4" x14ac:dyDescent="0.25">
      <c r="B564" s="13">
        <v>30</v>
      </c>
      <c r="C564" s="13">
        <v>0.52</v>
      </c>
      <c r="D564" s="13">
        <f t="shared" si="11"/>
        <v>3</v>
      </c>
    </row>
    <row r="565" spans="2:4" x14ac:dyDescent="0.25">
      <c r="B565" s="13">
        <v>27</v>
      </c>
      <c r="C565" s="13">
        <v>0.38</v>
      </c>
      <c r="D565" s="13">
        <f t="shared" si="11"/>
        <v>2.7</v>
      </c>
    </row>
    <row r="566" spans="2:4" x14ac:dyDescent="0.25">
      <c r="B566" s="13">
        <v>26</v>
      </c>
      <c r="C566" s="13">
        <v>0.27</v>
      </c>
      <c r="D566" s="13">
        <f t="shared" si="11"/>
        <v>2.6</v>
      </c>
    </row>
    <row r="567" spans="2:4" x14ac:dyDescent="0.25">
      <c r="B567" s="13">
        <v>32</v>
      </c>
      <c r="C567" s="13">
        <v>0.64</v>
      </c>
      <c r="D567" s="13">
        <f t="shared" si="11"/>
        <v>3.2</v>
      </c>
    </row>
    <row r="568" spans="2:4" x14ac:dyDescent="0.25">
      <c r="B568" s="13">
        <v>34</v>
      </c>
      <c r="C568" s="13">
        <v>0.63</v>
      </c>
      <c r="D568" s="13">
        <f t="shared" si="11"/>
        <v>3.4</v>
      </c>
    </row>
    <row r="569" spans="2:4" x14ac:dyDescent="0.25">
      <c r="B569" s="13">
        <v>38</v>
      </c>
      <c r="C569" s="13">
        <v>0.73</v>
      </c>
      <c r="D569" s="13">
        <f t="shared" si="11"/>
        <v>3.8</v>
      </c>
    </row>
    <row r="570" spans="2:4" x14ac:dyDescent="0.25">
      <c r="B570" s="13">
        <v>36</v>
      </c>
      <c r="C570" s="13">
        <v>0.88</v>
      </c>
      <c r="D570" s="13">
        <f t="shared" si="11"/>
        <v>3.6</v>
      </c>
    </row>
    <row r="571" spans="2:4" x14ac:dyDescent="0.25">
      <c r="B571" s="13">
        <v>24</v>
      </c>
      <c r="C571" s="13">
        <v>0.26</v>
      </c>
      <c r="D571" s="13">
        <f t="shared" si="11"/>
        <v>2.4</v>
      </c>
    </row>
    <row r="572" spans="2:4" x14ac:dyDescent="0.25">
      <c r="B572" s="13">
        <v>28</v>
      </c>
      <c r="C572" s="13">
        <v>0.39</v>
      </c>
      <c r="D572" s="13">
        <f t="shared" si="11"/>
        <v>2.8</v>
      </c>
    </row>
    <row r="573" spans="2:4" x14ac:dyDescent="0.25">
      <c r="B573" s="13">
        <v>22</v>
      </c>
      <c r="C573" s="13">
        <v>0.2</v>
      </c>
      <c r="D573" s="13">
        <f t="shared" si="11"/>
        <v>2.2000000000000002</v>
      </c>
    </row>
    <row r="574" spans="2:4" x14ac:dyDescent="0.25">
      <c r="B574" s="13">
        <v>28</v>
      </c>
      <c r="C574" s="13">
        <v>0.36</v>
      </c>
      <c r="D574" s="13">
        <f t="shared" si="11"/>
        <v>2.8</v>
      </c>
    </row>
    <row r="575" spans="2:4" x14ac:dyDescent="0.25">
      <c r="B575" s="13">
        <v>31</v>
      </c>
      <c r="C575" s="13">
        <v>0.44</v>
      </c>
      <c r="D575" s="13">
        <f t="shared" si="11"/>
        <v>3.1</v>
      </c>
    </row>
    <row r="576" spans="2:4" x14ac:dyDescent="0.25">
      <c r="B576" s="13">
        <v>33</v>
      </c>
      <c r="C576" s="13">
        <v>0.54</v>
      </c>
      <c r="D576" s="13">
        <f t="shared" si="11"/>
        <v>3.3</v>
      </c>
    </row>
    <row r="577" spans="2:4" x14ac:dyDescent="0.25">
      <c r="B577" s="13">
        <v>29</v>
      </c>
      <c r="C577" s="13">
        <v>0.51</v>
      </c>
      <c r="D577" s="13">
        <f t="shared" si="11"/>
        <v>2.9</v>
      </c>
    </row>
    <row r="578" spans="2:4" x14ac:dyDescent="0.25">
      <c r="B578" s="13">
        <v>33</v>
      </c>
      <c r="C578" s="13">
        <v>0.54</v>
      </c>
      <c r="D578" s="13">
        <f t="shared" si="11"/>
        <v>3.3</v>
      </c>
    </row>
    <row r="579" spans="2:4" x14ac:dyDescent="0.25">
      <c r="B579" s="13">
        <v>30</v>
      </c>
      <c r="C579" s="13">
        <v>0.47</v>
      </c>
      <c r="D579" s="13">
        <f t="shared" ref="D579:D642" si="12">B579/10</f>
        <v>3</v>
      </c>
    </row>
    <row r="580" spans="2:4" x14ac:dyDescent="0.25">
      <c r="B580" s="13">
        <v>30</v>
      </c>
      <c r="C580" s="13">
        <v>0.46</v>
      </c>
      <c r="D580" s="13">
        <f t="shared" si="12"/>
        <v>3</v>
      </c>
    </row>
    <row r="581" spans="2:4" x14ac:dyDescent="0.25">
      <c r="B581" s="13">
        <v>28</v>
      </c>
      <c r="C581" s="13">
        <v>0.39</v>
      </c>
      <c r="D581" s="13">
        <f t="shared" si="12"/>
        <v>2.8</v>
      </c>
    </row>
    <row r="582" spans="2:4" x14ac:dyDescent="0.25">
      <c r="B582" s="13">
        <v>26</v>
      </c>
      <c r="C582" s="13">
        <v>0.36</v>
      </c>
      <c r="D582" s="13">
        <f t="shared" si="12"/>
        <v>2.6</v>
      </c>
    </row>
    <row r="583" spans="2:4" x14ac:dyDescent="0.25">
      <c r="B583" s="13">
        <v>31</v>
      </c>
      <c r="C583" s="13">
        <v>0.59</v>
      </c>
      <c r="D583" s="13">
        <f t="shared" si="12"/>
        <v>3.1</v>
      </c>
    </row>
    <row r="584" spans="2:4" x14ac:dyDescent="0.25">
      <c r="B584" s="13">
        <v>33</v>
      </c>
      <c r="C584" s="13">
        <v>0.55000000000000004</v>
      </c>
      <c r="D584" s="13">
        <f t="shared" si="12"/>
        <v>3.3</v>
      </c>
    </row>
    <row r="585" spans="2:4" x14ac:dyDescent="0.25">
      <c r="B585" s="13">
        <v>32</v>
      </c>
      <c r="C585" s="13">
        <v>0.54</v>
      </c>
      <c r="D585" s="13">
        <f t="shared" si="12"/>
        <v>3.2</v>
      </c>
    </row>
    <row r="586" spans="2:4" x14ac:dyDescent="0.25">
      <c r="B586" s="13">
        <v>30</v>
      </c>
      <c r="C586" s="13">
        <v>0.41</v>
      </c>
      <c r="D586" s="13">
        <f t="shared" si="12"/>
        <v>3</v>
      </c>
    </row>
    <row r="587" spans="2:4" x14ac:dyDescent="0.25">
      <c r="B587" s="13">
        <v>36</v>
      </c>
      <c r="C587" s="13">
        <v>0.84</v>
      </c>
      <c r="D587" s="13">
        <f t="shared" si="12"/>
        <v>3.6</v>
      </c>
    </row>
    <row r="588" spans="2:4" x14ac:dyDescent="0.25">
      <c r="B588" s="13">
        <v>29</v>
      </c>
      <c r="C588" s="13">
        <v>0.42</v>
      </c>
      <c r="D588" s="13">
        <f t="shared" si="12"/>
        <v>2.9</v>
      </c>
    </row>
    <row r="589" spans="2:4" x14ac:dyDescent="0.25">
      <c r="B589" s="13">
        <v>30</v>
      </c>
      <c r="C589" s="13">
        <v>0.44</v>
      </c>
      <c r="D589" s="13">
        <f t="shared" si="12"/>
        <v>3</v>
      </c>
    </row>
    <row r="590" spans="2:4" x14ac:dyDescent="0.25">
      <c r="B590" s="13">
        <v>30</v>
      </c>
      <c r="C590" s="13">
        <v>0.46</v>
      </c>
      <c r="D590" s="13">
        <f t="shared" si="12"/>
        <v>3</v>
      </c>
    </row>
    <row r="591" spans="2:4" x14ac:dyDescent="0.25">
      <c r="B591" s="13">
        <v>22</v>
      </c>
      <c r="C591" s="13">
        <v>0.18</v>
      </c>
      <c r="D591" s="13">
        <f t="shared" si="12"/>
        <v>2.2000000000000002</v>
      </c>
    </row>
    <row r="592" spans="2:4" x14ac:dyDescent="0.25">
      <c r="B592" s="13">
        <v>28</v>
      </c>
      <c r="C592" s="13">
        <v>0.41</v>
      </c>
      <c r="D592" s="13">
        <f t="shared" si="12"/>
        <v>2.8</v>
      </c>
    </row>
    <row r="593" spans="2:4" x14ac:dyDescent="0.25">
      <c r="B593" s="13">
        <v>26</v>
      </c>
      <c r="C593" s="13">
        <v>0.25</v>
      </c>
      <c r="D593" s="13">
        <f t="shared" si="12"/>
        <v>2.6</v>
      </c>
    </row>
    <row r="594" spans="2:4" x14ac:dyDescent="0.25">
      <c r="B594" s="13">
        <v>32</v>
      </c>
      <c r="C594" s="13">
        <v>0.52</v>
      </c>
      <c r="D594" s="13">
        <f t="shared" si="12"/>
        <v>3.2</v>
      </c>
    </row>
    <row r="595" spans="2:4" x14ac:dyDescent="0.25">
      <c r="B595" s="13">
        <v>25</v>
      </c>
      <c r="C595" s="13">
        <v>0.24</v>
      </c>
      <c r="D595" s="13">
        <f t="shared" si="12"/>
        <v>2.5</v>
      </c>
    </row>
    <row r="596" spans="2:4" x14ac:dyDescent="0.25">
      <c r="B596" s="13">
        <v>22</v>
      </c>
      <c r="C596" s="13">
        <v>0.18</v>
      </c>
      <c r="D596" s="13">
        <f t="shared" si="12"/>
        <v>2.2000000000000002</v>
      </c>
    </row>
    <row r="597" spans="2:4" x14ac:dyDescent="0.25">
      <c r="B597" s="13">
        <v>29</v>
      </c>
      <c r="C597" s="13">
        <v>0.39</v>
      </c>
      <c r="D597" s="13">
        <f t="shared" si="12"/>
        <v>2.9</v>
      </c>
    </row>
    <row r="598" spans="2:4" x14ac:dyDescent="0.25">
      <c r="B598" s="13">
        <v>29</v>
      </c>
      <c r="C598" s="13">
        <v>0.41</v>
      </c>
      <c r="D598" s="13">
        <f t="shared" si="12"/>
        <v>2.9</v>
      </c>
    </row>
    <row r="599" spans="2:4" x14ac:dyDescent="0.25">
      <c r="B599" s="13">
        <v>27</v>
      </c>
      <c r="C599" s="13">
        <v>0.39</v>
      </c>
      <c r="D599" s="13">
        <f t="shared" si="12"/>
        <v>2.7</v>
      </c>
    </row>
    <row r="600" spans="2:4" x14ac:dyDescent="0.25">
      <c r="B600" s="13">
        <v>25</v>
      </c>
      <c r="C600" s="13">
        <v>0.25</v>
      </c>
      <c r="D600" s="13">
        <f t="shared" si="12"/>
        <v>2.5</v>
      </c>
    </row>
    <row r="601" spans="2:4" x14ac:dyDescent="0.25">
      <c r="B601" s="13">
        <v>27</v>
      </c>
      <c r="C601" s="13">
        <v>0.34</v>
      </c>
      <c r="D601" s="13">
        <f t="shared" si="12"/>
        <v>2.7</v>
      </c>
    </row>
    <row r="602" spans="2:4" x14ac:dyDescent="0.25">
      <c r="B602" s="13">
        <v>25</v>
      </c>
      <c r="C602" s="13">
        <v>0.27</v>
      </c>
      <c r="D602" s="13">
        <f t="shared" si="12"/>
        <v>2.5</v>
      </c>
    </row>
    <row r="603" spans="2:4" x14ac:dyDescent="0.25">
      <c r="B603" s="13">
        <v>29</v>
      </c>
      <c r="C603" s="13">
        <v>0.45</v>
      </c>
      <c r="D603" s="13">
        <f t="shared" si="12"/>
        <v>2.9</v>
      </c>
    </row>
    <row r="604" spans="2:4" x14ac:dyDescent="0.25">
      <c r="B604" s="13">
        <v>30</v>
      </c>
      <c r="C604" s="13">
        <v>0.43</v>
      </c>
      <c r="D604" s="13">
        <f t="shared" si="12"/>
        <v>3</v>
      </c>
    </row>
    <row r="605" spans="2:4" x14ac:dyDescent="0.25">
      <c r="B605" s="13">
        <v>26</v>
      </c>
      <c r="C605" s="13">
        <v>0.26</v>
      </c>
      <c r="D605" s="13">
        <f t="shared" si="12"/>
        <v>2.6</v>
      </c>
    </row>
    <row r="606" spans="2:4" x14ac:dyDescent="0.25">
      <c r="B606" s="13">
        <v>30</v>
      </c>
      <c r="C606" s="13">
        <v>0.46</v>
      </c>
      <c r="D606" s="13">
        <f t="shared" si="12"/>
        <v>3</v>
      </c>
    </row>
    <row r="607" spans="2:4" x14ac:dyDescent="0.25">
      <c r="B607" s="13">
        <v>28</v>
      </c>
      <c r="C607" s="13">
        <v>0.36</v>
      </c>
      <c r="D607" s="13">
        <f t="shared" si="12"/>
        <v>2.8</v>
      </c>
    </row>
    <row r="608" spans="2:4" x14ac:dyDescent="0.25">
      <c r="B608" s="13">
        <v>37</v>
      </c>
      <c r="C608" s="13">
        <v>0.73</v>
      </c>
      <c r="D608" s="13">
        <f t="shared" si="12"/>
        <v>3.7</v>
      </c>
    </row>
    <row r="609" spans="2:4" x14ac:dyDescent="0.25">
      <c r="B609" s="13">
        <v>30</v>
      </c>
      <c r="C609" s="13">
        <v>0.46</v>
      </c>
      <c r="D609" s="13">
        <f t="shared" si="12"/>
        <v>3</v>
      </c>
    </row>
    <row r="610" spans="2:4" x14ac:dyDescent="0.25">
      <c r="B610" s="13">
        <v>30</v>
      </c>
      <c r="C610" s="13">
        <v>0.47</v>
      </c>
      <c r="D610" s="13">
        <f t="shared" si="12"/>
        <v>3</v>
      </c>
    </row>
    <row r="611" spans="2:4" x14ac:dyDescent="0.25">
      <c r="B611" s="13">
        <v>28</v>
      </c>
      <c r="C611" s="13">
        <v>0.37</v>
      </c>
      <c r="D611" s="13">
        <f t="shared" si="12"/>
        <v>2.8</v>
      </c>
    </row>
    <row r="612" spans="2:4" x14ac:dyDescent="0.25">
      <c r="B612" s="13">
        <v>31</v>
      </c>
      <c r="C612" s="13">
        <v>0.47</v>
      </c>
      <c r="D612" s="13">
        <f t="shared" si="12"/>
        <v>3.1</v>
      </c>
    </row>
    <row r="613" spans="2:4" x14ac:dyDescent="0.25">
      <c r="B613" s="13">
        <v>21</v>
      </c>
      <c r="C613" s="13">
        <v>0.14000000000000001</v>
      </c>
      <c r="D613" s="13">
        <f t="shared" si="12"/>
        <v>2.1</v>
      </c>
    </row>
    <row r="614" spans="2:4" x14ac:dyDescent="0.25">
      <c r="B614" s="13">
        <v>31</v>
      </c>
      <c r="C614" s="13">
        <v>0.45</v>
      </c>
      <c r="D614" s="13">
        <f t="shared" si="12"/>
        <v>3.1</v>
      </c>
    </row>
    <row r="615" spans="2:4" x14ac:dyDescent="0.25">
      <c r="B615" s="13">
        <v>29</v>
      </c>
      <c r="C615" s="13">
        <v>0.35</v>
      </c>
      <c r="D615" s="13">
        <f t="shared" si="12"/>
        <v>2.9</v>
      </c>
    </row>
    <row r="616" spans="2:4" x14ac:dyDescent="0.25">
      <c r="B616" s="13">
        <v>31</v>
      </c>
      <c r="C616" s="13">
        <v>0.48</v>
      </c>
      <c r="D616" s="13">
        <f t="shared" si="12"/>
        <v>3.1</v>
      </c>
    </row>
    <row r="617" spans="2:4" x14ac:dyDescent="0.25">
      <c r="B617" s="13">
        <v>32</v>
      </c>
      <c r="C617" s="13">
        <v>0.53</v>
      </c>
      <c r="D617" s="13">
        <f t="shared" si="12"/>
        <v>3.2</v>
      </c>
    </row>
    <row r="618" spans="2:4" x14ac:dyDescent="0.25">
      <c r="B618" s="13">
        <v>30</v>
      </c>
      <c r="C618" s="13">
        <v>0.45</v>
      </c>
      <c r="D618" s="13">
        <f t="shared" si="12"/>
        <v>3</v>
      </c>
    </row>
    <row r="619" spans="2:4" x14ac:dyDescent="0.25">
      <c r="B619" s="13">
        <v>32</v>
      </c>
      <c r="C619" s="13">
        <v>0.55000000000000004</v>
      </c>
      <c r="D619" s="13">
        <f t="shared" si="12"/>
        <v>3.2</v>
      </c>
    </row>
    <row r="620" spans="2:4" x14ac:dyDescent="0.25">
      <c r="B620" s="13">
        <v>34</v>
      </c>
      <c r="C620" s="13">
        <v>0.57999999999999996</v>
      </c>
      <c r="D620" s="13">
        <f t="shared" si="12"/>
        <v>3.4</v>
      </c>
    </row>
    <row r="621" spans="2:4" x14ac:dyDescent="0.25">
      <c r="B621" s="13">
        <v>30</v>
      </c>
      <c r="C621" s="13">
        <v>0.38</v>
      </c>
      <c r="D621" s="13">
        <f t="shared" si="12"/>
        <v>3</v>
      </c>
    </row>
    <row r="622" spans="2:4" x14ac:dyDescent="0.25">
      <c r="B622" s="13">
        <v>29</v>
      </c>
      <c r="C622" s="13">
        <v>0.39</v>
      </c>
      <c r="D622" s="13">
        <f t="shared" si="12"/>
        <v>2.9</v>
      </c>
    </row>
    <row r="623" spans="2:4" x14ac:dyDescent="0.25">
      <c r="B623" s="13">
        <v>24</v>
      </c>
      <c r="C623" s="13">
        <v>0.23</v>
      </c>
      <c r="D623" s="13">
        <f t="shared" si="12"/>
        <v>2.4</v>
      </c>
    </row>
    <row r="624" spans="2:4" x14ac:dyDescent="0.25">
      <c r="B624" s="13">
        <v>36</v>
      </c>
      <c r="C624" s="13">
        <v>0.69</v>
      </c>
      <c r="D624" s="13">
        <f t="shared" si="12"/>
        <v>3.6</v>
      </c>
    </row>
    <row r="625" spans="2:4" x14ac:dyDescent="0.25">
      <c r="B625" s="13">
        <v>22</v>
      </c>
      <c r="C625" s="13">
        <v>0.2</v>
      </c>
      <c r="D625" s="13">
        <f t="shared" si="12"/>
        <v>2.2000000000000002</v>
      </c>
    </row>
    <row r="626" spans="2:4" x14ac:dyDescent="0.25">
      <c r="B626" s="13">
        <v>32</v>
      </c>
      <c r="C626" s="13">
        <v>0.5</v>
      </c>
      <c r="D626" s="13">
        <f t="shared" si="12"/>
        <v>3.2</v>
      </c>
    </row>
    <row r="627" spans="2:4" x14ac:dyDescent="0.25">
      <c r="B627" s="13">
        <v>30</v>
      </c>
      <c r="C627" s="13">
        <v>0.44</v>
      </c>
      <c r="D627" s="13">
        <f t="shared" si="12"/>
        <v>3</v>
      </c>
    </row>
    <row r="628" spans="2:4" x14ac:dyDescent="0.25">
      <c r="B628" s="13">
        <v>29</v>
      </c>
      <c r="C628" s="13">
        <v>0.38</v>
      </c>
      <c r="D628" s="13">
        <f t="shared" si="12"/>
        <v>2.9</v>
      </c>
    </row>
    <row r="629" spans="2:4" x14ac:dyDescent="0.25">
      <c r="B629" s="13">
        <v>31</v>
      </c>
      <c r="C629" s="13">
        <v>0.51</v>
      </c>
      <c r="D629" s="13">
        <f t="shared" si="12"/>
        <v>3.1</v>
      </c>
    </row>
    <row r="630" spans="2:4" x14ac:dyDescent="0.25">
      <c r="B630" s="13">
        <v>31</v>
      </c>
      <c r="C630" s="13">
        <v>0.5</v>
      </c>
      <c r="D630" s="13">
        <f t="shared" si="12"/>
        <v>3.1</v>
      </c>
    </row>
    <row r="631" spans="2:4" x14ac:dyDescent="0.25">
      <c r="B631" s="13">
        <v>31</v>
      </c>
      <c r="C631" s="13">
        <v>0.41</v>
      </c>
      <c r="D631" s="13">
        <f t="shared" si="12"/>
        <v>3.1</v>
      </c>
    </row>
    <row r="632" spans="2:4" x14ac:dyDescent="0.25">
      <c r="B632" s="13">
        <v>31</v>
      </c>
      <c r="C632" s="13">
        <v>0.46</v>
      </c>
      <c r="D632" s="13">
        <f t="shared" si="12"/>
        <v>3.1</v>
      </c>
    </row>
    <row r="633" spans="2:4" x14ac:dyDescent="0.25">
      <c r="B633" s="13">
        <v>28</v>
      </c>
      <c r="C633" s="13">
        <v>0.34</v>
      </c>
      <c r="D633" s="13">
        <f t="shared" si="12"/>
        <v>2.8</v>
      </c>
    </row>
    <row r="634" spans="2:4" x14ac:dyDescent="0.25">
      <c r="B634" s="13">
        <v>31</v>
      </c>
      <c r="C634" s="13">
        <v>0.56999999999999995</v>
      </c>
      <c r="D634" s="13">
        <f t="shared" si="12"/>
        <v>3.1</v>
      </c>
    </row>
    <row r="635" spans="2:4" x14ac:dyDescent="0.25">
      <c r="B635" s="13">
        <v>26</v>
      </c>
      <c r="C635" s="13">
        <v>0.28999999999999998</v>
      </c>
      <c r="D635" s="13">
        <f t="shared" si="12"/>
        <v>2.6</v>
      </c>
    </row>
    <row r="636" spans="2:4" x14ac:dyDescent="0.25">
      <c r="B636" s="13">
        <v>24</v>
      </c>
      <c r="C636" s="13">
        <v>0.17</v>
      </c>
      <c r="D636" s="13">
        <f t="shared" si="12"/>
        <v>2.4</v>
      </c>
    </row>
    <row r="637" spans="2:4" x14ac:dyDescent="0.25">
      <c r="B637" s="13">
        <v>22</v>
      </c>
      <c r="C637" s="13">
        <v>0.18</v>
      </c>
      <c r="D637" s="13">
        <f t="shared" si="12"/>
        <v>2.2000000000000002</v>
      </c>
    </row>
    <row r="638" spans="2:4" x14ac:dyDescent="0.25">
      <c r="B638" s="13">
        <v>31</v>
      </c>
      <c r="C638" s="13">
        <v>0.41</v>
      </c>
      <c r="D638" s="13">
        <f t="shared" si="12"/>
        <v>3.1</v>
      </c>
    </row>
    <row r="639" spans="2:4" x14ac:dyDescent="0.25">
      <c r="B639" s="13">
        <v>27</v>
      </c>
      <c r="C639" s="13">
        <v>0.39</v>
      </c>
      <c r="D639" s="13">
        <f t="shared" si="12"/>
        <v>2.7</v>
      </c>
    </row>
    <row r="640" spans="2:4" x14ac:dyDescent="0.25">
      <c r="B640" s="13">
        <v>31</v>
      </c>
      <c r="C640" s="13">
        <v>0.56000000000000005</v>
      </c>
      <c r="D640" s="13">
        <f t="shared" si="12"/>
        <v>3.1</v>
      </c>
    </row>
    <row r="641" spans="2:4" x14ac:dyDescent="0.25">
      <c r="B641" s="13">
        <v>31</v>
      </c>
      <c r="C641" s="13">
        <v>0.5</v>
      </c>
      <c r="D641" s="13">
        <f t="shared" si="12"/>
        <v>3.1</v>
      </c>
    </row>
    <row r="642" spans="2:4" x14ac:dyDescent="0.25">
      <c r="B642" s="13">
        <v>26</v>
      </c>
      <c r="C642" s="13">
        <v>0.21</v>
      </c>
      <c r="D642" s="13">
        <f t="shared" si="12"/>
        <v>2.6</v>
      </c>
    </row>
    <row r="643" spans="2:4" x14ac:dyDescent="0.25">
      <c r="B643" s="13">
        <v>30</v>
      </c>
      <c r="C643" s="13">
        <v>0.48</v>
      </c>
      <c r="D643" s="13">
        <f t="shared" ref="D643:D706" si="13">B643/10</f>
        <v>3</v>
      </c>
    </row>
    <row r="644" spans="2:4" x14ac:dyDescent="0.25">
      <c r="B644" s="13">
        <v>27</v>
      </c>
      <c r="C644" s="13">
        <v>0.32</v>
      </c>
      <c r="D644" s="13">
        <f t="shared" si="13"/>
        <v>2.7</v>
      </c>
    </row>
    <row r="645" spans="2:4" x14ac:dyDescent="0.25">
      <c r="B645" s="13">
        <v>33</v>
      </c>
      <c r="C645" s="13">
        <v>0.63</v>
      </c>
      <c r="D645" s="13">
        <f t="shared" si="13"/>
        <v>3.3</v>
      </c>
    </row>
    <row r="646" spans="2:4" x14ac:dyDescent="0.25">
      <c r="B646" s="13">
        <v>28</v>
      </c>
      <c r="C646" s="13">
        <v>0.39</v>
      </c>
      <c r="D646" s="13">
        <f t="shared" si="13"/>
        <v>2.8</v>
      </c>
    </row>
    <row r="647" spans="2:4" x14ac:dyDescent="0.25">
      <c r="B647" s="13">
        <v>23</v>
      </c>
      <c r="C647" s="13">
        <v>0.18</v>
      </c>
      <c r="D647" s="13">
        <f t="shared" si="13"/>
        <v>2.2999999999999998</v>
      </c>
    </row>
    <row r="648" spans="2:4" x14ac:dyDescent="0.25">
      <c r="B648" s="13">
        <v>29</v>
      </c>
      <c r="C648" s="13">
        <v>0.4</v>
      </c>
      <c r="D648" s="13">
        <f t="shared" si="13"/>
        <v>2.9</v>
      </c>
    </row>
    <row r="649" spans="2:4" x14ac:dyDescent="0.25">
      <c r="B649" s="13">
        <v>31</v>
      </c>
      <c r="C649" s="13">
        <v>0.41</v>
      </c>
      <c r="D649" s="13">
        <f t="shared" si="13"/>
        <v>3.1</v>
      </c>
    </row>
    <row r="650" spans="2:4" x14ac:dyDescent="0.25">
      <c r="B650" s="13">
        <v>27</v>
      </c>
      <c r="C650" s="13">
        <v>0.36</v>
      </c>
      <c r="D650" s="13">
        <f t="shared" si="13"/>
        <v>2.7</v>
      </c>
    </row>
    <row r="651" spans="2:4" x14ac:dyDescent="0.25">
      <c r="B651" s="13">
        <v>28</v>
      </c>
      <c r="C651" s="13">
        <v>0.43</v>
      </c>
      <c r="D651" s="13">
        <f t="shared" si="13"/>
        <v>2.8</v>
      </c>
    </row>
    <row r="652" spans="2:4" x14ac:dyDescent="0.25">
      <c r="B652" s="13">
        <v>32</v>
      </c>
      <c r="C652" s="13">
        <v>0.53</v>
      </c>
      <c r="D652" s="13">
        <f t="shared" si="13"/>
        <v>3.2</v>
      </c>
    </row>
    <row r="653" spans="2:4" x14ac:dyDescent="0.25">
      <c r="B653" s="13">
        <v>26</v>
      </c>
      <c r="C653" s="13">
        <v>0.26</v>
      </c>
      <c r="D653" s="13">
        <f t="shared" si="13"/>
        <v>2.6</v>
      </c>
    </row>
    <row r="654" spans="2:4" x14ac:dyDescent="0.25">
      <c r="B654" s="13">
        <v>22</v>
      </c>
      <c r="C654" s="13">
        <v>0.2</v>
      </c>
      <c r="D654" s="13">
        <f t="shared" si="13"/>
        <v>2.2000000000000002</v>
      </c>
    </row>
    <row r="655" spans="2:4" x14ac:dyDescent="0.25">
      <c r="B655" s="13">
        <v>29</v>
      </c>
      <c r="C655" s="13">
        <v>0.41</v>
      </c>
      <c r="D655" s="13">
        <f t="shared" si="13"/>
        <v>2.9</v>
      </c>
    </row>
    <row r="656" spans="2:4" x14ac:dyDescent="0.25">
      <c r="B656" s="13">
        <v>31</v>
      </c>
      <c r="C656" s="13">
        <v>0.4</v>
      </c>
      <c r="D656" s="13">
        <f t="shared" si="13"/>
        <v>3.1</v>
      </c>
    </row>
    <row r="657" spans="2:4" x14ac:dyDescent="0.25">
      <c r="B657" s="13">
        <v>29</v>
      </c>
      <c r="C657" s="13">
        <v>0.4</v>
      </c>
      <c r="D657" s="13">
        <f t="shared" si="13"/>
        <v>2.9</v>
      </c>
    </row>
    <row r="658" spans="2:4" x14ac:dyDescent="0.25">
      <c r="B658" s="13">
        <v>30</v>
      </c>
      <c r="C658" s="13">
        <v>0.44</v>
      </c>
      <c r="D658" s="13">
        <f t="shared" si="13"/>
        <v>3</v>
      </c>
    </row>
    <row r="659" spans="2:4" x14ac:dyDescent="0.25">
      <c r="B659" s="13">
        <v>31</v>
      </c>
      <c r="C659" s="13">
        <v>0.52</v>
      </c>
      <c r="D659" s="13">
        <f t="shared" si="13"/>
        <v>3.1</v>
      </c>
    </row>
    <row r="660" spans="2:4" x14ac:dyDescent="0.25">
      <c r="B660" s="13">
        <v>33</v>
      </c>
      <c r="C660" s="13">
        <v>0.66</v>
      </c>
      <c r="D660" s="13">
        <f t="shared" si="13"/>
        <v>3.3</v>
      </c>
    </row>
    <row r="661" spans="2:4" x14ac:dyDescent="0.25">
      <c r="B661" s="13">
        <v>23</v>
      </c>
      <c r="C661" s="13">
        <v>0.22</v>
      </c>
      <c r="D661" s="13">
        <f t="shared" si="13"/>
        <v>2.2999999999999998</v>
      </c>
    </row>
    <row r="662" spans="2:4" x14ac:dyDescent="0.25">
      <c r="B662" s="13">
        <v>33</v>
      </c>
      <c r="C662" s="13">
        <v>0.57999999999999996</v>
      </c>
      <c r="D662" s="13">
        <f t="shared" si="13"/>
        <v>3.3</v>
      </c>
    </row>
    <row r="663" spans="2:4" x14ac:dyDescent="0.25">
      <c r="B663" s="13">
        <v>28</v>
      </c>
      <c r="C663" s="13">
        <v>0.44</v>
      </c>
      <c r="D663" s="13">
        <f t="shared" si="13"/>
        <v>2.8</v>
      </c>
    </row>
    <row r="664" spans="2:4" x14ac:dyDescent="0.25">
      <c r="B664" s="13">
        <v>33</v>
      </c>
      <c r="C664" s="13">
        <v>0.5</v>
      </c>
      <c r="D664" s="13">
        <f t="shared" si="13"/>
        <v>3.3</v>
      </c>
    </row>
    <row r="665" spans="2:4" x14ac:dyDescent="0.25">
      <c r="B665" s="13">
        <v>33</v>
      </c>
      <c r="C665" s="13">
        <v>0.43</v>
      </c>
      <c r="D665" s="13">
        <f t="shared" si="13"/>
        <v>3.3</v>
      </c>
    </row>
    <row r="666" spans="2:4" x14ac:dyDescent="0.25">
      <c r="B666" s="13">
        <v>31</v>
      </c>
      <c r="C666" s="13">
        <v>0.55000000000000004</v>
      </c>
      <c r="D666" s="13">
        <f t="shared" si="13"/>
        <v>3.1</v>
      </c>
    </row>
    <row r="667" spans="2:4" x14ac:dyDescent="0.25">
      <c r="B667" s="13">
        <v>31</v>
      </c>
      <c r="C667" s="13">
        <v>0.5</v>
      </c>
      <c r="D667" s="13">
        <f t="shared" si="13"/>
        <v>3.1</v>
      </c>
    </row>
    <row r="668" spans="2:4" x14ac:dyDescent="0.25">
      <c r="B668" s="13">
        <v>30</v>
      </c>
      <c r="C668" s="13">
        <v>0.38</v>
      </c>
      <c r="D668" s="13">
        <f t="shared" si="13"/>
        <v>3</v>
      </c>
    </row>
    <row r="669" spans="2:4" x14ac:dyDescent="0.25">
      <c r="B669" s="13">
        <v>30</v>
      </c>
      <c r="C669" s="13">
        <v>0.41</v>
      </c>
      <c r="D669" s="13">
        <f t="shared" si="13"/>
        <v>3</v>
      </c>
    </row>
    <row r="670" spans="2:4" x14ac:dyDescent="0.25">
      <c r="B670" s="13">
        <v>34</v>
      </c>
      <c r="C670" s="13">
        <v>0.56000000000000005</v>
      </c>
      <c r="D670" s="13">
        <f t="shared" si="13"/>
        <v>3.4</v>
      </c>
    </row>
    <row r="671" spans="2:4" x14ac:dyDescent="0.25">
      <c r="B671" s="13">
        <v>34</v>
      </c>
      <c r="C671" s="13">
        <v>0.61</v>
      </c>
      <c r="D671" s="13">
        <f t="shared" si="13"/>
        <v>3.4</v>
      </c>
    </row>
    <row r="672" spans="2:4" x14ac:dyDescent="0.25">
      <c r="B672" s="13">
        <v>27</v>
      </c>
      <c r="C672" s="13">
        <v>0.33</v>
      </c>
      <c r="D672" s="13">
        <f t="shared" si="13"/>
        <v>2.7</v>
      </c>
    </row>
    <row r="673" spans="1:12" x14ac:dyDescent="0.25">
      <c r="B673" s="13">
        <v>32</v>
      </c>
      <c r="C673" s="13">
        <v>0.49</v>
      </c>
      <c r="D673" s="13">
        <f t="shared" si="13"/>
        <v>3.2</v>
      </c>
    </row>
    <row r="674" spans="1:12" x14ac:dyDescent="0.25">
      <c r="B674" s="13">
        <v>27</v>
      </c>
      <c r="C674" s="13">
        <v>0.31</v>
      </c>
      <c r="D674" s="13">
        <f t="shared" si="13"/>
        <v>2.7</v>
      </c>
    </row>
    <row r="675" spans="1:12" x14ac:dyDescent="0.25">
      <c r="B675" s="13">
        <v>27</v>
      </c>
      <c r="C675" s="13">
        <v>0.52</v>
      </c>
      <c r="D675" s="13">
        <f t="shared" si="13"/>
        <v>2.7</v>
      </c>
    </row>
    <row r="676" spans="1:12" s="52" customFormat="1" ht="16.5" thickBot="1" x14ac:dyDescent="0.3">
      <c r="B676" s="52">
        <v>27</v>
      </c>
      <c r="C676" s="52">
        <v>0.35</v>
      </c>
      <c r="D676" s="13">
        <f t="shared" si="13"/>
        <v>2.7</v>
      </c>
    </row>
    <row r="677" spans="1:12" x14ac:dyDescent="0.25">
      <c r="A677" s="13">
        <v>6</v>
      </c>
      <c r="B677" s="20">
        <v>30</v>
      </c>
      <c r="C677" s="20">
        <v>0.43</v>
      </c>
      <c r="D677" s="20">
        <f t="shared" si="13"/>
        <v>3</v>
      </c>
      <c r="E677" s="20" t="s">
        <v>116</v>
      </c>
      <c r="F677" s="20" t="s">
        <v>238</v>
      </c>
      <c r="G677" s="20" t="s">
        <v>318</v>
      </c>
      <c r="L677" s="20" t="s">
        <v>329</v>
      </c>
    </row>
    <row r="678" spans="1:12" x14ac:dyDescent="0.25">
      <c r="A678" s="13">
        <v>6</v>
      </c>
      <c r="B678" s="13">
        <v>29</v>
      </c>
      <c r="C678" s="13">
        <v>0.42</v>
      </c>
      <c r="D678" s="13">
        <f t="shared" si="13"/>
        <v>2.9</v>
      </c>
      <c r="E678" s="13" t="s">
        <v>116</v>
      </c>
      <c r="F678" s="13" t="s">
        <v>238</v>
      </c>
    </row>
    <row r="679" spans="1:12" x14ac:dyDescent="0.25">
      <c r="A679" s="13">
        <v>6</v>
      </c>
      <c r="B679" s="13">
        <v>31</v>
      </c>
      <c r="C679" s="13">
        <v>0.56999999999999995</v>
      </c>
      <c r="D679" s="13">
        <f t="shared" si="13"/>
        <v>3.1</v>
      </c>
      <c r="E679" s="13" t="s">
        <v>116</v>
      </c>
      <c r="F679" s="13" t="s">
        <v>238</v>
      </c>
      <c r="G679" s="13" t="s">
        <v>275</v>
      </c>
    </row>
    <row r="680" spans="1:12" x14ac:dyDescent="0.25">
      <c r="A680" s="13">
        <v>6</v>
      </c>
      <c r="B680" s="13">
        <v>29</v>
      </c>
      <c r="C680" s="13">
        <v>0.51</v>
      </c>
      <c r="D680" s="13">
        <f t="shared" si="13"/>
        <v>2.9</v>
      </c>
      <c r="E680" s="13" t="s">
        <v>116</v>
      </c>
      <c r="F680" s="13" t="s">
        <v>238</v>
      </c>
    </row>
    <row r="681" spans="1:12" x14ac:dyDescent="0.25">
      <c r="A681" s="13">
        <v>6</v>
      </c>
      <c r="B681" s="13">
        <v>32</v>
      </c>
      <c r="C681" s="13">
        <v>0.59</v>
      </c>
      <c r="D681" s="13">
        <f t="shared" si="13"/>
        <v>3.2</v>
      </c>
      <c r="E681" s="13" t="s">
        <v>116</v>
      </c>
      <c r="F681" s="13" t="s">
        <v>238</v>
      </c>
    </row>
    <row r="682" spans="1:12" x14ac:dyDescent="0.25">
      <c r="A682" s="13">
        <v>6</v>
      </c>
      <c r="B682" s="13">
        <v>31</v>
      </c>
      <c r="C682" s="13">
        <v>0.52</v>
      </c>
      <c r="D682" s="13">
        <f t="shared" si="13"/>
        <v>3.1</v>
      </c>
      <c r="E682" s="13" t="s">
        <v>116</v>
      </c>
      <c r="F682" s="13" t="s">
        <v>319</v>
      </c>
    </row>
    <row r="683" spans="1:12" x14ac:dyDescent="0.25">
      <c r="A683" s="13">
        <v>6</v>
      </c>
      <c r="B683" s="13">
        <v>31</v>
      </c>
      <c r="C683" s="13">
        <v>0.52</v>
      </c>
      <c r="D683" s="13">
        <f t="shared" si="13"/>
        <v>3.1</v>
      </c>
      <c r="E683" s="13" t="s">
        <v>116</v>
      </c>
      <c r="F683" s="13" t="s">
        <v>238</v>
      </c>
    </row>
    <row r="684" spans="1:12" x14ac:dyDescent="0.25">
      <c r="A684" s="13">
        <v>6</v>
      </c>
      <c r="B684" s="13">
        <v>30</v>
      </c>
      <c r="C684" s="13">
        <v>0.42</v>
      </c>
      <c r="D684" s="13">
        <f t="shared" si="13"/>
        <v>3</v>
      </c>
      <c r="E684" s="13" t="s">
        <v>116</v>
      </c>
      <c r="F684" s="13" t="s">
        <v>238</v>
      </c>
    </row>
    <row r="685" spans="1:12" x14ac:dyDescent="0.25">
      <c r="A685" s="13">
        <v>6</v>
      </c>
      <c r="B685" s="13">
        <v>30</v>
      </c>
      <c r="C685" s="13">
        <v>0.57999999999999996</v>
      </c>
      <c r="D685" s="13">
        <f t="shared" si="13"/>
        <v>3</v>
      </c>
      <c r="E685" s="13" t="s">
        <v>116</v>
      </c>
      <c r="F685" s="13" t="s">
        <v>238</v>
      </c>
    </row>
    <row r="686" spans="1:12" x14ac:dyDescent="0.25">
      <c r="A686" s="13">
        <v>6</v>
      </c>
      <c r="B686" s="13">
        <v>28</v>
      </c>
      <c r="C686" s="13">
        <v>0.36</v>
      </c>
      <c r="D686" s="13">
        <f t="shared" si="13"/>
        <v>2.8</v>
      </c>
      <c r="E686" s="13" t="s">
        <v>115</v>
      </c>
      <c r="F686" s="13" t="s">
        <v>238</v>
      </c>
    </row>
    <row r="687" spans="1:12" x14ac:dyDescent="0.25">
      <c r="A687" s="13">
        <v>6</v>
      </c>
      <c r="B687" s="13">
        <v>29</v>
      </c>
      <c r="C687" s="13">
        <v>0.47</v>
      </c>
      <c r="D687" s="13">
        <f t="shared" si="13"/>
        <v>2.9</v>
      </c>
      <c r="E687" s="13" t="s">
        <v>116</v>
      </c>
      <c r="F687" s="13" t="s">
        <v>238</v>
      </c>
    </row>
    <row r="688" spans="1:12" x14ac:dyDescent="0.25">
      <c r="A688" s="13">
        <v>6</v>
      </c>
      <c r="B688" s="13">
        <v>34</v>
      </c>
      <c r="C688" s="13">
        <v>0.72</v>
      </c>
      <c r="D688" s="13">
        <f t="shared" si="13"/>
        <v>3.4</v>
      </c>
      <c r="E688" s="13" t="s">
        <v>320</v>
      </c>
      <c r="F688" s="13" t="s">
        <v>238</v>
      </c>
      <c r="G688" s="13" t="s">
        <v>275</v>
      </c>
    </row>
    <row r="689" spans="1:7" x14ac:dyDescent="0.25">
      <c r="A689" s="13">
        <v>6</v>
      </c>
      <c r="B689" s="13">
        <v>32</v>
      </c>
      <c r="C689" s="13">
        <v>0.61</v>
      </c>
      <c r="D689" s="13">
        <f t="shared" si="13"/>
        <v>3.2</v>
      </c>
      <c r="E689" s="13" t="s">
        <v>116</v>
      </c>
      <c r="F689" s="13" t="s">
        <v>238</v>
      </c>
    </row>
    <row r="690" spans="1:7" x14ac:dyDescent="0.25">
      <c r="A690" s="13">
        <v>6</v>
      </c>
      <c r="B690" s="13">
        <v>29</v>
      </c>
      <c r="C690" s="13">
        <v>0.46</v>
      </c>
      <c r="D690" s="13">
        <f t="shared" si="13"/>
        <v>2.9</v>
      </c>
      <c r="E690" s="13" t="s">
        <v>116</v>
      </c>
      <c r="F690" s="13" t="s">
        <v>238</v>
      </c>
    </row>
    <row r="691" spans="1:7" x14ac:dyDescent="0.25">
      <c r="A691" s="13">
        <v>6</v>
      </c>
      <c r="B691" s="13">
        <v>30</v>
      </c>
      <c r="C691" s="13">
        <v>0.49</v>
      </c>
      <c r="D691" s="13">
        <f t="shared" si="13"/>
        <v>3</v>
      </c>
      <c r="E691" s="13" t="s">
        <v>116</v>
      </c>
      <c r="F691" s="13" t="s">
        <v>238</v>
      </c>
    </row>
    <row r="692" spans="1:7" x14ac:dyDescent="0.25">
      <c r="A692" s="13">
        <v>6</v>
      </c>
      <c r="B692" s="13">
        <v>31</v>
      </c>
      <c r="C692" s="13">
        <v>0.53</v>
      </c>
      <c r="D692" s="13">
        <f t="shared" si="13"/>
        <v>3.1</v>
      </c>
      <c r="E692" s="13" t="s">
        <v>116</v>
      </c>
      <c r="F692" s="13" t="s">
        <v>238</v>
      </c>
    </row>
    <row r="693" spans="1:7" x14ac:dyDescent="0.25">
      <c r="A693" s="13">
        <v>6</v>
      </c>
      <c r="B693" s="13">
        <v>25</v>
      </c>
      <c r="C693" s="13">
        <v>0.26</v>
      </c>
      <c r="D693" s="13">
        <f t="shared" si="13"/>
        <v>2.5</v>
      </c>
      <c r="E693" s="13" t="s">
        <v>115</v>
      </c>
      <c r="F693" s="13" t="s">
        <v>238</v>
      </c>
    </row>
    <row r="694" spans="1:7" x14ac:dyDescent="0.25">
      <c r="A694" s="13">
        <v>6</v>
      </c>
      <c r="B694" s="13">
        <v>24</v>
      </c>
      <c r="C694" s="13">
        <v>0.25</v>
      </c>
      <c r="D694" s="13">
        <f t="shared" si="13"/>
        <v>2.4</v>
      </c>
      <c r="E694" s="13" t="s">
        <v>116</v>
      </c>
      <c r="F694" s="13" t="s">
        <v>238</v>
      </c>
      <c r="G694" s="13" t="s">
        <v>275</v>
      </c>
    </row>
    <row r="695" spans="1:7" x14ac:dyDescent="0.25">
      <c r="A695" s="13">
        <v>6</v>
      </c>
      <c r="B695" s="13">
        <v>28</v>
      </c>
      <c r="C695" s="13">
        <v>0.46</v>
      </c>
      <c r="D695" s="13">
        <f t="shared" si="13"/>
        <v>2.8</v>
      </c>
      <c r="E695" s="13" t="s">
        <v>116</v>
      </c>
      <c r="F695" s="13" t="s">
        <v>238</v>
      </c>
    </row>
    <row r="696" spans="1:7" x14ac:dyDescent="0.25">
      <c r="A696" s="13">
        <v>6</v>
      </c>
      <c r="B696" s="13">
        <v>32</v>
      </c>
      <c r="C696" s="13">
        <v>0.67</v>
      </c>
      <c r="D696" s="13">
        <f t="shared" si="13"/>
        <v>3.2</v>
      </c>
      <c r="E696" s="13" t="s">
        <v>116</v>
      </c>
      <c r="F696" s="13" t="s">
        <v>321</v>
      </c>
    </row>
    <row r="697" spans="1:7" x14ac:dyDescent="0.25">
      <c r="A697" s="13">
        <v>6</v>
      </c>
      <c r="B697" s="13">
        <v>31</v>
      </c>
      <c r="C697" s="13">
        <v>0.53</v>
      </c>
      <c r="D697" s="13">
        <f t="shared" si="13"/>
        <v>3.1</v>
      </c>
      <c r="E697" s="13" t="s">
        <v>116</v>
      </c>
      <c r="F697" s="13" t="s">
        <v>238</v>
      </c>
    </row>
    <row r="698" spans="1:7" x14ac:dyDescent="0.25">
      <c r="A698" s="13">
        <v>6</v>
      </c>
      <c r="B698" s="13">
        <v>20</v>
      </c>
      <c r="C698" s="13">
        <v>0.15</v>
      </c>
      <c r="D698" s="13">
        <f t="shared" si="13"/>
        <v>2</v>
      </c>
      <c r="E698" s="13" t="s">
        <v>117</v>
      </c>
      <c r="F698" s="13" t="s">
        <v>238</v>
      </c>
    </row>
    <row r="699" spans="1:7" x14ac:dyDescent="0.25">
      <c r="A699" s="13">
        <v>6</v>
      </c>
      <c r="B699" s="13">
        <v>34</v>
      </c>
      <c r="C699" s="13">
        <v>0.77</v>
      </c>
      <c r="D699" s="13">
        <f t="shared" si="13"/>
        <v>3.4</v>
      </c>
      <c r="E699" s="13" t="s">
        <v>320</v>
      </c>
      <c r="F699" s="13" t="s">
        <v>238</v>
      </c>
    </row>
    <row r="700" spans="1:7" x14ac:dyDescent="0.25">
      <c r="A700" s="13">
        <v>6</v>
      </c>
      <c r="B700" s="13">
        <v>29</v>
      </c>
      <c r="C700" s="13">
        <v>0.45</v>
      </c>
      <c r="D700" s="13">
        <f t="shared" si="13"/>
        <v>2.9</v>
      </c>
      <c r="E700" s="13" t="s">
        <v>116</v>
      </c>
      <c r="F700" s="13" t="s">
        <v>319</v>
      </c>
    </row>
    <row r="701" spans="1:7" x14ac:dyDescent="0.25">
      <c r="A701" s="13">
        <v>6</v>
      </c>
      <c r="B701" s="13">
        <v>24</v>
      </c>
      <c r="C701" s="13">
        <v>0.25</v>
      </c>
      <c r="D701" s="13">
        <f t="shared" si="13"/>
        <v>2.4</v>
      </c>
      <c r="E701" s="13" t="s">
        <v>115</v>
      </c>
      <c r="F701" s="13" t="s">
        <v>238</v>
      </c>
    </row>
    <row r="702" spans="1:7" x14ac:dyDescent="0.25">
      <c r="A702" s="13">
        <v>6</v>
      </c>
      <c r="B702" s="13">
        <v>29</v>
      </c>
      <c r="C702" s="13">
        <v>0.43</v>
      </c>
      <c r="D702" s="13">
        <f t="shared" si="13"/>
        <v>2.9</v>
      </c>
      <c r="E702" s="13" t="s">
        <v>116</v>
      </c>
      <c r="F702" s="13" t="s">
        <v>238</v>
      </c>
    </row>
    <row r="703" spans="1:7" x14ac:dyDescent="0.25">
      <c r="A703" s="13">
        <v>6</v>
      </c>
      <c r="B703" s="13">
        <v>27</v>
      </c>
      <c r="C703" s="13">
        <v>0.38</v>
      </c>
      <c r="D703" s="13">
        <f t="shared" si="13"/>
        <v>2.7</v>
      </c>
      <c r="E703" s="13" t="s">
        <v>116</v>
      </c>
      <c r="F703" s="13" t="s">
        <v>238</v>
      </c>
    </row>
    <row r="704" spans="1:7" x14ac:dyDescent="0.25">
      <c r="A704" s="13">
        <v>6</v>
      </c>
      <c r="B704" s="13">
        <v>19</v>
      </c>
      <c r="C704" s="13">
        <v>0.13</v>
      </c>
      <c r="D704" s="13">
        <f t="shared" si="13"/>
        <v>1.9</v>
      </c>
      <c r="E704" s="13" t="s">
        <v>117</v>
      </c>
      <c r="F704" s="13" t="s">
        <v>238</v>
      </c>
    </row>
    <row r="705" spans="1:7" x14ac:dyDescent="0.25">
      <c r="A705" s="13">
        <v>6</v>
      </c>
      <c r="B705" s="13">
        <v>31</v>
      </c>
      <c r="C705" s="13">
        <v>0.49</v>
      </c>
      <c r="D705" s="13">
        <f t="shared" si="13"/>
        <v>3.1</v>
      </c>
      <c r="E705" s="13" t="s">
        <v>115</v>
      </c>
      <c r="F705" s="13" t="s">
        <v>238</v>
      </c>
    </row>
    <row r="706" spans="1:7" x14ac:dyDescent="0.25">
      <c r="A706" s="13">
        <v>6</v>
      </c>
      <c r="B706" s="13">
        <v>26</v>
      </c>
      <c r="C706" s="13">
        <v>0.34</v>
      </c>
      <c r="D706" s="13">
        <f t="shared" si="13"/>
        <v>2.6</v>
      </c>
      <c r="E706" s="13" t="s">
        <v>115</v>
      </c>
      <c r="F706" s="13" t="s">
        <v>238</v>
      </c>
    </row>
    <row r="707" spans="1:7" x14ac:dyDescent="0.25">
      <c r="A707" s="13">
        <v>6</v>
      </c>
      <c r="B707" s="13">
        <v>30</v>
      </c>
      <c r="C707" s="13">
        <v>0.49</v>
      </c>
      <c r="D707" s="13">
        <f t="shared" ref="D707:D770" si="14">B707/10</f>
        <v>3</v>
      </c>
      <c r="E707" s="13" t="s">
        <v>116</v>
      </c>
      <c r="F707" s="13" t="s">
        <v>238</v>
      </c>
    </row>
    <row r="708" spans="1:7" x14ac:dyDescent="0.25">
      <c r="A708" s="13">
        <v>6</v>
      </c>
      <c r="B708" s="13">
        <v>29</v>
      </c>
      <c r="C708" s="13">
        <v>0.48</v>
      </c>
      <c r="D708" s="13">
        <f t="shared" si="14"/>
        <v>2.9</v>
      </c>
      <c r="E708" s="13" t="s">
        <v>116</v>
      </c>
      <c r="F708" s="13" t="s">
        <v>238</v>
      </c>
    </row>
    <row r="709" spans="1:7" x14ac:dyDescent="0.25">
      <c r="A709" s="13">
        <v>6</v>
      </c>
      <c r="B709" s="13">
        <v>28</v>
      </c>
      <c r="C709" s="13">
        <v>0.42</v>
      </c>
      <c r="D709" s="13">
        <f t="shared" si="14"/>
        <v>2.8</v>
      </c>
      <c r="E709" s="13" t="s">
        <v>116</v>
      </c>
      <c r="F709" s="13" t="s">
        <v>238</v>
      </c>
      <c r="G709" s="13" t="s">
        <v>275</v>
      </c>
    </row>
    <row r="710" spans="1:7" x14ac:dyDescent="0.25">
      <c r="A710" s="13">
        <v>6</v>
      </c>
      <c r="B710" s="13">
        <v>31</v>
      </c>
      <c r="C710" s="13">
        <v>0.5</v>
      </c>
      <c r="D710" s="13">
        <f t="shared" si="14"/>
        <v>3.1</v>
      </c>
      <c r="E710" s="13" t="s">
        <v>116</v>
      </c>
      <c r="F710" s="13" t="s">
        <v>238</v>
      </c>
    </row>
    <row r="711" spans="1:7" x14ac:dyDescent="0.25">
      <c r="A711" s="13">
        <v>6</v>
      </c>
      <c r="B711" s="13">
        <v>29</v>
      </c>
      <c r="C711" s="13">
        <v>0.48</v>
      </c>
      <c r="D711" s="13">
        <f t="shared" si="14"/>
        <v>2.9</v>
      </c>
      <c r="E711" s="13" t="s">
        <v>116</v>
      </c>
      <c r="F711" s="13" t="s">
        <v>319</v>
      </c>
    </row>
    <row r="712" spans="1:7" x14ac:dyDescent="0.25">
      <c r="A712" s="13">
        <v>6</v>
      </c>
      <c r="B712" s="13">
        <v>31</v>
      </c>
      <c r="C712" s="13">
        <v>0.51</v>
      </c>
      <c r="D712" s="13">
        <f t="shared" si="14"/>
        <v>3.1</v>
      </c>
      <c r="E712" s="13" t="s">
        <v>320</v>
      </c>
      <c r="F712" s="13" t="s">
        <v>238</v>
      </c>
    </row>
    <row r="713" spans="1:7" x14ac:dyDescent="0.25">
      <c r="A713" s="13">
        <v>6</v>
      </c>
      <c r="B713" s="13">
        <v>28</v>
      </c>
      <c r="C713" s="13">
        <v>0.36</v>
      </c>
      <c r="D713" s="13">
        <f t="shared" si="14"/>
        <v>2.8</v>
      </c>
      <c r="E713" s="13" t="s">
        <v>116</v>
      </c>
      <c r="F713" s="13" t="s">
        <v>238</v>
      </c>
    </row>
    <row r="714" spans="1:7" x14ac:dyDescent="0.25">
      <c r="A714" s="13">
        <v>6</v>
      </c>
      <c r="B714" s="13">
        <v>29</v>
      </c>
      <c r="C714" s="13">
        <v>0.49</v>
      </c>
      <c r="D714" s="13">
        <f t="shared" si="14"/>
        <v>2.9</v>
      </c>
      <c r="E714" s="13" t="s">
        <v>116</v>
      </c>
      <c r="F714" s="13" t="s">
        <v>319</v>
      </c>
    </row>
    <row r="715" spans="1:7" x14ac:dyDescent="0.25">
      <c r="A715" s="13">
        <v>6</v>
      </c>
      <c r="B715" s="13">
        <v>30</v>
      </c>
      <c r="C715" s="13">
        <v>0.46</v>
      </c>
      <c r="D715" s="13">
        <f t="shared" si="14"/>
        <v>3</v>
      </c>
      <c r="E715" s="13" t="s">
        <v>116</v>
      </c>
      <c r="F715" s="13" t="s">
        <v>238</v>
      </c>
    </row>
    <row r="716" spans="1:7" x14ac:dyDescent="0.25">
      <c r="A716" s="13">
        <v>6</v>
      </c>
      <c r="B716" s="13">
        <v>27</v>
      </c>
      <c r="C716" s="13">
        <v>0.42</v>
      </c>
      <c r="D716" s="13">
        <f t="shared" si="14"/>
        <v>2.7</v>
      </c>
      <c r="E716" s="13" t="s">
        <v>116</v>
      </c>
      <c r="F716" s="13" t="s">
        <v>319</v>
      </c>
    </row>
    <row r="717" spans="1:7" x14ac:dyDescent="0.25">
      <c r="A717" s="13">
        <v>6</v>
      </c>
      <c r="B717" s="13">
        <v>26</v>
      </c>
      <c r="C717" s="13">
        <v>0.32</v>
      </c>
      <c r="D717" s="13">
        <f t="shared" si="14"/>
        <v>2.6</v>
      </c>
      <c r="E717" s="13" t="s">
        <v>116</v>
      </c>
      <c r="F717" s="13" t="s">
        <v>238</v>
      </c>
    </row>
    <row r="718" spans="1:7" x14ac:dyDescent="0.25">
      <c r="A718" s="13">
        <v>6</v>
      </c>
      <c r="B718" s="13">
        <v>26</v>
      </c>
      <c r="C718" s="13">
        <v>0.43</v>
      </c>
      <c r="D718" s="13">
        <f t="shared" si="14"/>
        <v>2.6</v>
      </c>
      <c r="E718" s="13" t="s">
        <v>116</v>
      </c>
      <c r="F718" s="13" t="s">
        <v>238</v>
      </c>
    </row>
    <row r="719" spans="1:7" x14ac:dyDescent="0.25">
      <c r="A719" s="13">
        <v>6</v>
      </c>
      <c r="B719" s="13">
        <v>21</v>
      </c>
      <c r="C719" s="13">
        <v>0.19</v>
      </c>
      <c r="D719" s="13">
        <f t="shared" si="14"/>
        <v>2.1</v>
      </c>
      <c r="E719" s="13" t="s">
        <v>116</v>
      </c>
      <c r="F719" s="13" t="s">
        <v>238</v>
      </c>
    </row>
    <row r="720" spans="1:7" x14ac:dyDescent="0.25">
      <c r="A720" s="13">
        <v>6</v>
      </c>
      <c r="B720" s="13">
        <v>30</v>
      </c>
      <c r="C720" s="13">
        <v>0.5</v>
      </c>
      <c r="D720" s="13">
        <f t="shared" si="14"/>
        <v>3</v>
      </c>
      <c r="E720" s="13" t="s">
        <v>116</v>
      </c>
      <c r="F720" s="13" t="s">
        <v>238</v>
      </c>
    </row>
    <row r="721" spans="1:7" x14ac:dyDescent="0.25">
      <c r="A721" s="13">
        <v>6</v>
      </c>
      <c r="B721" s="13">
        <v>27</v>
      </c>
      <c r="C721" s="13">
        <v>0.38</v>
      </c>
      <c r="D721" s="13">
        <f t="shared" si="14"/>
        <v>2.7</v>
      </c>
      <c r="E721" s="13" t="s">
        <v>115</v>
      </c>
      <c r="F721" s="13" t="s">
        <v>238</v>
      </c>
    </row>
    <row r="722" spans="1:7" x14ac:dyDescent="0.25">
      <c r="A722" s="13">
        <v>6</v>
      </c>
      <c r="B722" s="13">
        <v>42</v>
      </c>
      <c r="C722" s="13">
        <v>1.1299999999999999</v>
      </c>
      <c r="D722" s="13">
        <f t="shared" si="14"/>
        <v>4.2</v>
      </c>
      <c r="E722" s="13" t="s">
        <v>115</v>
      </c>
      <c r="F722" s="13" t="s">
        <v>238</v>
      </c>
    </row>
    <row r="723" spans="1:7" x14ac:dyDescent="0.25">
      <c r="A723" s="13">
        <v>6</v>
      </c>
      <c r="B723" s="13">
        <v>27</v>
      </c>
      <c r="C723" s="13">
        <v>0.45</v>
      </c>
      <c r="D723" s="13">
        <f t="shared" si="14"/>
        <v>2.7</v>
      </c>
      <c r="E723" s="13" t="s">
        <v>116</v>
      </c>
      <c r="F723" s="13" t="s">
        <v>319</v>
      </c>
    </row>
    <row r="724" spans="1:7" x14ac:dyDescent="0.25">
      <c r="A724" s="13">
        <v>6</v>
      </c>
      <c r="B724" s="13">
        <v>33</v>
      </c>
      <c r="C724" s="13">
        <v>0.65</v>
      </c>
      <c r="D724" s="13">
        <f t="shared" si="14"/>
        <v>3.3</v>
      </c>
      <c r="E724" s="13" t="s">
        <v>116</v>
      </c>
      <c r="F724" s="13" t="s">
        <v>238</v>
      </c>
    </row>
    <row r="725" spans="1:7" x14ac:dyDescent="0.25">
      <c r="A725" s="13">
        <v>6</v>
      </c>
      <c r="B725" s="13">
        <v>29</v>
      </c>
      <c r="C725" s="13">
        <v>0.49</v>
      </c>
      <c r="D725" s="13">
        <f t="shared" si="14"/>
        <v>2.9</v>
      </c>
      <c r="E725" s="13" t="s">
        <v>116</v>
      </c>
      <c r="F725" s="13" t="s">
        <v>319</v>
      </c>
    </row>
    <row r="726" spans="1:7" x14ac:dyDescent="0.25">
      <c r="A726" s="13">
        <v>6</v>
      </c>
      <c r="B726" s="13">
        <v>30</v>
      </c>
      <c r="C726" s="13">
        <v>0.45</v>
      </c>
      <c r="D726" s="13">
        <f t="shared" si="14"/>
        <v>3</v>
      </c>
      <c r="E726" s="13" t="s">
        <v>116</v>
      </c>
      <c r="F726" s="13" t="s">
        <v>319</v>
      </c>
    </row>
    <row r="727" spans="1:7" x14ac:dyDescent="0.25">
      <c r="A727" s="13">
        <v>6</v>
      </c>
      <c r="B727" s="13">
        <v>23</v>
      </c>
      <c r="C727" s="13">
        <v>0.19</v>
      </c>
      <c r="D727" s="13">
        <f t="shared" si="14"/>
        <v>2.2999999999999998</v>
      </c>
      <c r="E727" s="13" t="s">
        <v>116</v>
      </c>
      <c r="F727" s="13" t="s">
        <v>238</v>
      </c>
    </row>
    <row r="728" spans="1:7" x14ac:dyDescent="0.25">
      <c r="A728" s="13">
        <v>6</v>
      </c>
      <c r="B728" s="13">
        <v>29</v>
      </c>
      <c r="C728" s="13">
        <v>0.35</v>
      </c>
      <c r="D728" s="13">
        <f t="shared" si="14"/>
        <v>2.9</v>
      </c>
      <c r="E728" s="13" t="s">
        <v>116</v>
      </c>
      <c r="F728" s="13" t="s">
        <v>238</v>
      </c>
    </row>
    <row r="729" spans="1:7" x14ac:dyDescent="0.25">
      <c r="A729" s="13">
        <v>6</v>
      </c>
      <c r="B729" s="13">
        <v>23</v>
      </c>
      <c r="C729" s="13">
        <v>0.24</v>
      </c>
      <c r="D729" s="13">
        <f t="shared" si="14"/>
        <v>2.2999999999999998</v>
      </c>
      <c r="E729" s="13" t="s">
        <v>115</v>
      </c>
      <c r="F729" s="13" t="s">
        <v>238</v>
      </c>
    </row>
    <row r="730" spans="1:7" x14ac:dyDescent="0.25">
      <c r="A730" s="13">
        <v>6</v>
      </c>
      <c r="B730" s="13">
        <v>22</v>
      </c>
      <c r="C730" s="13">
        <v>0.19</v>
      </c>
      <c r="D730" s="13">
        <f t="shared" si="14"/>
        <v>2.2000000000000002</v>
      </c>
      <c r="E730" s="13" t="s">
        <v>116</v>
      </c>
      <c r="F730" s="13" t="s">
        <v>238</v>
      </c>
    </row>
    <row r="731" spans="1:7" x14ac:dyDescent="0.25">
      <c r="A731" s="13">
        <v>6</v>
      </c>
      <c r="B731" s="13">
        <v>27</v>
      </c>
      <c r="C731" s="13">
        <v>0.33</v>
      </c>
      <c r="D731" s="13">
        <f t="shared" si="14"/>
        <v>2.7</v>
      </c>
      <c r="E731" s="13" t="s">
        <v>116</v>
      </c>
      <c r="F731" s="13" t="s">
        <v>238</v>
      </c>
    </row>
    <row r="732" spans="1:7" x14ac:dyDescent="0.25">
      <c r="A732" s="13">
        <v>6</v>
      </c>
      <c r="B732" s="13">
        <v>29</v>
      </c>
      <c r="C732" s="13">
        <v>0.46</v>
      </c>
      <c r="D732" s="13">
        <f t="shared" si="14"/>
        <v>2.9</v>
      </c>
      <c r="E732" s="13" t="s">
        <v>116</v>
      </c>
      <c r="F732" s="13" t="s">
        <v>238</v>
      </c>
    </row>
    <row r="733" spans="1:7" x14ac:dyDescent="0.25">
      <c r="A733" s="13">
        <v>6</v>
      </c>
      <c r="B733" s="13">
        <v>29</v>
      </c>
      <c r="C733" s="13">
        <v>0.49</v>
      </c>
      <c r="D733" s="13">
        <f t="shared" si="14"/>
        <v>2.9</v>
      </c>
      <c r="E733" s="13" t="s">
        <v>116</v>
      </c>
      <c r="F733" s="13" t="s">
        <v>238</v>
      </c>
    </row>
    <row r="734" spans="1:7" x14ac:dyDescent="0.25">
      <c r="A734" s="13">
        <v>6</v>
      </c>
      <c r="B734" s="13">
        <v>22</v>
      </c>
      <c r="C734" s="13">
        <v>0.22</v>
      </c>
      <c r="D734" s="13">
        <f t="shared" si="14"/>
        <v>2.2000000000000002</v>
      </c>
      <c r="E734" s="13" t="s">
        <v>116</v>
      </c>
      <c r="F734" s="13" t="s">
        <v>238</v>
      </c>
    </row>
    <row r="735" spans="1:7" x14ac:dyDescent="0.25">
      <c r="A735" s="13">
        <v>6</v>
      </c>
      <c r="B735" s="13">
        <v>27</v>
      </c>
      <c r="C735" s="13">
        <v>0.38</v>
      </c>
      <c r="D735" s="13">
        <f t="shared" si="14"/>
        <v>2.7</v>
      </c>
      <c r="E735" s="13" t="s">
        <v>116</v>
      </c>
      <c r="F735" s="13" t="s">
        <v>238</v>
      </c>
    </row>
    <row r="736" spans="1:7" x14ac:dyDescent="0.25">
      <c r="A736" s="13">
        <v>6</v>
      </c>
      <c r="B736" s="13">
        <v>26</v>
      </c>
      <c r="C736" s="13">
        <v>0.38</v>
      </c>
      <c r="D736" s="13">
        <f t="shared" si="14"/>
        <v>2.6</v>
      </c>
      <c r="E736" s="13" t="s">
        <v>116</v>
      </c>
      <c r="F736" s="13" t="s">
        <v>238</v>
      </c>
      <c r="G736" s="13" t="s">
        <v>322</v>
      </c>
    </row>
    <row r="737" spans="1:7" x14ac:dyDescent="0.25">
      <c r="A737" s="13">
        <v>6</v>
      </c>
      <c r="B737" s="13">
        <v>29</v>
      </c>
      <c r="C737" s="13">
        <v>0.47</v>
      </c>
      <c r="D737" s="13">
        <f t="shared" si="14"/>
        <v>2.9</v>
      </c>
      <c r="E737" s="13" t="s">
        <v>320</v>
      </c>
      <c r="F737" s="13" t="s">
        <v>238</v>
      </c>
    </row>
    <row r="738" spans="1:7" x14ac:dyDescent="0.25">
      <c r="A738" s="13">
        <v>6</v>
      </c>
      <c r="B738" s="13">
        <v>24</v>
      </c>
      <c r="C738" s="13">
        <v>0.23</v>
      </c>
      <c r="D738" s="13">
        <f t="shared" si="14"/>
        <v>2.4</v>
      </c>
      <c r="E738" s="13" t="s">
        <v>320</v>
      </c>
      <c r="F738" s="13" t="s">
        <v>238</v>
      </c>
    </row>
    <row r="739" spans="1:7" x14ac:dyDescent="0.25">
      <c r="A739" s="13">
        <v>6</v>
      </c>
      <c r="B739" s="13">
        <v>29</v>
      </c>
      <c r="C739" s="13">
        <v>0.44</v>
      </c>
      <c r="D739" s="13">
        <f t="shared" si="14"/>
        <v>2.9</v>
      </c>
      <c r="E739" s="13" t="s">
        <v>116</v>
      </c>
      <c r="F739" s="13" t="s">
        <v>238</v>
      </c>
    </row>
    <row r="740" spans="1:7" x14ac:dyDescent="0.25">
      <c r="A740" s="13">
        <v>6</v>
      </c>
      <c r="B740" s="13">
        <v>27</v>
      </c>
      <c r="C740" s="13">
        <v>0.32</v>
      </c>
      <c r="D740" s="13">
        <f t="shared" si="14"/>
        <v>2.7</v>
      </c>
      <c r="E740" s="13" t="s">
        <v>116</v>
      </c>
      <c r="F740" s="13" t="s">
        <v>238</v>
      </c>
    </row>
    <row r="741" spans="1:7" x14ac:dyDescent="0.25">
      <c r="A741" s="13">
        <v>6</v>
      </c>
      <c r="B741" s="13">
        <v>30</v>
      </c>
      <c r="C741" s="13">
        <v>0.43</v>
      </c>
      <c r="D741" s="13">
        <f t="shared" si="14"/>
        <v>3</v>
      </c>
      <c r="E741" s="13" t="s">
        <v>320</v>
      </c>
      <c r="F741" s="13" t="s">
        <v>238</v>
      </c>
      <c r="G741" s="13" t="s">
        <v>275</v>
      </c>
    </row>
    <row r="742" spans="1:7" x14ac:dyDescent="0.25">
      <c r="A742" s="13">
        <v>6</v>
      </c>
      <c r="B742" s="13">
        <v>34</v>
      </c>
      <c r="C742" s="13">
        <v>0.72</v>
      </c>
      <c r="D742" s="13">
        <f t="shared" si="14"/>
        <v>3.4</v>
      </c>
      <c r="E742" s="13" t="s">
        <v>320</v>
      </c>
      <c r="F742" s="13" t="s">
        <v>238</v>
      </c>
    </row>
    <row r="743" spans="1:7" x14ac:dyDescent="0.25">
      <c r="A743" s="13">
        <v>6</v>
      </c>
      <c r="B743" s="13">
        <v>26</v>
      </c>
      <c r="C743" s="13">
        <v>0.36</v>
      </c>
      <c r="D743" s="13">
        <f t="shared" si="14"/>
        <v>2.6</v>
      </c>
      <c r="E743" s="13" t="s">
        <v>116</v>
      </c>
      <c r="F743" s="13" t="s">
        <v>238</v>
      </c>
    </row>
    <row r="744" spans="1:7" x14ac:dyDescent="0.25">
      <c r="A744" s="13">
        <v>6</v>
      </c>
      <c r="B744" s="13">
        <v>29</v>
      </c>
      <c r="C744" s="13">
        <v>0.39</v>
      </c>
      <c r="D744" s="13">
        <f t="shared" si="14"/>
        <v>2.9</v>
      </c>
      <c r="E744" s="13" t="s">
        <v>116</v>
      </c>
      <c r="F744" s="13" t="s">
        <v>238</v>
      </c>
    </row>
    <row r="745" spans="1:7" x14ac:dyDescent="0.25">
      <c r="A745" s="13">
        <v>6</v>
      </c>
      <c r="B745" s="13">
        <v>29</v>
      </c>
      <c r="C745" s="13">
        <v>0.46</v>
      </c>
      <c r="D745" s="13">
        <f t="shared" si="14"/>
        <v>2.9</v>
      </c>
      <c r="E745" s="13" t="s">
        <v>116</v>
      </c>
      <c r="F745" s="13" t="s">
        <v>238</v>
      </c>
    </row>
    <row r="746" spans="1:7" x14ac:dyDescent="0.25">
      <c r="A746" s="13">
        <v>6</v>
      </c>
      <c r="B746" s="13">
        <v>37</v>
      </c>
      <c r="C746" s="13">
        <v>0.87</v>
      </c>
      <c r="D746" s="13">
        <f t="shared" si="14"/>
        <v>3.7</v>
      </c>
      <c r="E746" s="13" t="s">
        <v>115</v>
      </c>
      <c r="F746" s="13" t="s">
        <v>238</v>
      </c>
    </row>
    <row r="747" spans="1:7" x14ac:dyDescent="0.25">
      <c r="A747" s="13">
        <v>6</v>
      </c>
      <c r="B747" s="13">
        <v>27</v>
      </c>
      <c r="C747" s="13">
        <v>0.4</v>
      </c>
      <c r="D747" s="13">
        <f t="shared" si="14"/>
        <v>2.7</v>
      </c>
      <c r="E747" s="13" t="s">
        <v>116</v>
      </c>
      <c r="F747" s="13" t="s">
        <v>238</v>
      </c>
    </row>
    <row r="748" spans="1:7" x14ac:dyDescent="0.25">
      <c r="A748" s="13">
        <v>6</v>
      </c>
      <c r="B748" s="13">
        <v>32</v>
      </c>
      <c r="C748" s="13">
        <v>0.61</v>
      </c>
      <c r="D748" s="13">
        <f t="shared" si="14"/>
        <v>3.2</v>
      </c>
      <c r="E748" s="13" t="s">
        <v>116</v>
      </c>
      <c r="F748" s="13" t="s">
        <v>238</v>
      </c>
    </row>
    <row r="749" spans="1:7" x14ac:dyDescent="0.25">
      <c r="A749" s="13">
        <v>6</v>
      </c>
      <c r="B749" s="13">
        <v>27</v>
      </c>
      <c r="C749" s="13">
        <v>0.36</v>
      </c>
      <c r="D749" s="13">
        <f t="shared" si="14"/>
        <v>2.7</v>
      </c>
      <c r="E749" s="13" t="s">
        <v>116</v>
      </c>
      <c r="F749" s="13" t="s">
        <v>238</v>
      </c>
    </row>
    <row r="750" spans="1:7" x14ac:dyDescent="0.25">
      <c r="A750" s="13">
        <v>6</v>
      </c>
      <c r="B750" s="13">
        <v>26</v>
      </c>
      <c r="C750" s="13">
        <v>0.28999999999999998</v>
      </c>
      <c r="D750" s="13">
        <f t="shared" si="14"/>
        <v>2.6</v>
      </c>
      <c r="E750" s="13" t="s">
        <v>116</v>
      </c>
      <c r="F750" s="13" t="s">
        <v>238</v>
      </c>
    </row>
    <row r="751" spans="1:7" x14ac:dyDescent="0.25">
      <c r="A751" s="13">
        <v>6</v>
      </c>
      <c r="B751" s="13">
        <v>31</v>
      </c>
      <c r="C751" s="13">
        <v>0.52</v>
      </c>
      <c r="D751" s="13">
        <f t="shared" si="14"/>
        <v>3.1</v>
      </c>
      <c r="E751" s="13" t="s">
        <v>115</v>
      </c>
      <c r="F751" s="13" t="s">
        <v>238</v>
      </c>
    </row>
    <row r="752" spans="1:7" x14ac:dyDescent="0.25">
      <c r="A752" s="13">
        <v>6</v>
      </c>
      <c r="B752" s="13">
        <v>25</v>
      </c>
      <c r="C752" s="13">
        <v>0.32</v>
      </c>
      <c r="D752" s="13">
        <f t="shared" si="14"/>
        <v>2.5</v>
      </c>
      <c r="E752" s="13" t="s">
        <v>115</v>
      </c>
      <c r="F752" s="13" t="s">
        <v>238</v>
      </c>
    </row>
    <row r="753" spans="1:6" x14ac:dyDescent="0.25">
      <c r="A753" s="13">
        <v>6</v>
      </c>
      <c r="B753" s="13">
        <v>33</v>
      </c>
      <c r="C753" s="13">
        <v>0.61</v>
      </c>
      <c r="D753" s="13">
        <f t="shared" si="14"/>
        <v>3.3</v>
      </c>
      <c r="E753" s="13" t="s">
        <v>115</v>
      </c>
      <c r="F753" s="13" t="s">
        <v>238</v>
      </c>
    </row>
    <row r="754" spans="1:6" x14ac:dyDescent="0.25">
      <c r="A754" s="13">
        <v>6</v>
      </c>
      <c r="B754" s="13">
        <v>34</v>
      </c>
      <c r="C754" s="13">
        <v>0.6</v>
      </c>
      <c r="D754" s="13">
        <f t="shared" si="14"/>
        <v>3.4</v>
      </c>
      <c r="E754" s="13" t="s">
        <v>320</v>
      </c>
      <c r="F754" s="13" t="s">
        <v>238</v>
      </c>
    </row>
    <row r="755" spans="1:6" x14ac:dyDescent="0.25">
      <c r="A755" s="13">
        <v>6</v>
      </c>
      <c r="B755" s="13">
        <v>25</v>
      </c>
      <c r="C755" s="13">
        <v>0.31</v>
      </c>
      <c r="D755" s="13">
        <f t="shared" si="14"/>
        <v>2.5</v>
      </c>
      <c r="E755" s="13" t="s">
        <v>116</v>
      </c>
      <c r="F755" s="13" t="s">
        <v>238</v>
      </c>
    </row>
    <row r="756" spans="1:6" x14ac:dyDescent="0.25">
      <c r="A756" s="13">
        <v>6</v>
      </c>
      <c r="B756" s="13">
        <v>19</v>
      </c>
      <c r="C756" s="13">
        <v>0.13</v>
      </c>
      <c r="D756" s="13">
        <f t="shared" si="14"/>
        <v>1.9</v>
      </c>
      <c r="E756" s="13" t="s">
        <v>117</v>
      </c>
      <c r="F756" s="13" t="s">
        <v>238</v>
      </c>
    </row>
    <row r="757" spans="1:6" x14ac:dyDescent="0.25">
      <c r="A757" s="13">
        <v>6</v>
      </c>
      <c r="B757" s="13">
        <v>27</v>
      </c>
      <c r="C757" s="13">
        <v>0.35</v>
      </c>
      <c r="D757" s="13">
        <f t="shared" si="14"/>
        <v>2.7</v>
      </c>
      <c r="E757" s="13" t="s">
        <v>116</v>
      </c>
      <c r="F757" s="13" t="s">
        <v>238</v>
      </c>
    </row>
    <row r="758" spans="1:6" x14ac:dyDescent="0.25">
      <c r="A758" s="13">
        <v>6</v>
      </c>
      <c r="B758" s="13">
        <v>19</v>
      </c>
      <c r="C758" s="13">
        <v>0.12</v>
      </c>
      <c r="D758" s="13">
        <f t="shared" si="14"/>
        <v>1.9</v>
      </c>
      <c r="E758" s="13" t="s">
        <v>117</v>
      </c>
      <c r="F758" s="13" t="s">
        <v>238</v>
      </c>
    </row>
    <row r="759" spans="1:6" x14ac:dyDescent="0.25">
      <c r="A759" s="13">
        <v>6</v>
      </c>
      <c r="B759" s="13">
        <v>23</v>
      </c>
      <c r="C759" s="13">
        <v>0.24</v>
      </c>
      <c r="D759" s="13">
        <f t="shared" si="14"/>
        <v>2.2999999999999998</v>
      </c>
      <c r="E759" s="13" t="s">
        <v>116</v>
      </c>
      <c r="F759" s="13" t="s">
        <v>238</v>
      </c>
    </row>
    <row r="760" spans="1:6" x14ac:dyDescent="0.25">
      <c r="A760" s="13">
        <v>6</v>
      </c>
      <c r="B760" s="13">
        <v>22</v>
      </c>
      <c r="C760" s="13">
        <v>0.21</v>
      </c>
      <c r="D760" s="13">
        <f t="shared" si="14"/>
        <v>2.2000000000000002</v>
      </c>
      <c r="E760" s="13" t="s">
        <v>117</v>
      </c>
      <c r="F760" s="13" t="s">
        <v>238</v>
      </c>
    </row>
    <row r="761" spans="1:6" x14ac:dyDescent="0.25">
      <c r="A761" s="13">
        <v>6</v>
      </c>
      <c r="B761" s="13">
        <v>11</v>
      </c>
      <c r="C761" s="13">
        <v>0.02</v>
      </c>
      <c r="D761" s="13">
        <f t="shared" si="14"/>
        <v>1.1000000000000001</v>
      </c>
      <c r="E761" s="13" t="s">
        <v>117</v>
      </c>
      <c r="F761" s="13" t="s">
        <v>238</v>
      </c>
    </row>
    <row r="762" spans="1:6" x14ac:dyDescent="0.25">
      <c r="A762" s="13">
        <v>6</v>
      </c>
      <c r="B762" s="13">
        <v>21</v>
      </c>
      <c r="C762" s="13">
        <v>0.17</v>
      </c>
      <c r="D762" s="13">
        <f t="shared" si="14"/>
        <v>2.1</v>
      </c>
      <c r="E762" s="13" t="s">
        <v>115</v>
      </c>
      <c r="F762" s="13" t="s">
        <v>238</v>
      </c>
    </row>
    <row r="763" spans="1:6" x14ac:dyDescent="0.25">
      <c r="A763" s="13">
        <v>6</v>
      </c>
      <c r="B763" s="13">
        <v>35</v>
      </c>
      <c r="C763" s="13">
        <v>0.72</v>
      </c>
      <c r="D763" s="13">
        <f t="shared" si="14"/>
        <v>3.5</v>
      </c>
      <c r="E763" s="13" t="s">
        <v>116</v>
      </c>
      <c r="F763" s="13" t="s">
        <v>238</v>
      </c>
    </row>
    <row r="764" spans="1:6" x14ac:dyDescent="0.25">
      <c r="A764" s="13">
        <v>6</v>
      </c>
      <c r="B764" s="13">
        <v>23</v>
      </c>
      <c r="C764" s="13">
        <v>0.24</v>
      </c>
      <c r="D764" s="13">
        <f t="shared" si="14"/>
        <v>2.2999999999999998</v>
      </c>
      <c r="E764" s="13" t="s">
        <v>116</v>
      </c>
      <c r="F764" s="13" t="s">
        <v>238</v>
      </c>
    </row>
    <row r="765" spans="1:6" x14ac:dyDescent="0.25">
      <c r="A765" s="13">
        <v>6</v>
      </c>
      <c r="B765" s="13">
        <v>26</v>
      </c>
      <c r="C765" s="13">
        <v>0.28999999999999998</v>
      </c>
      <c r="D765" s="13">
        <f t="shared" si="14"/>
        <v>2.6</v>
      </c>
      <c r="E765" s="13" t="s">
        <v>116</v>
      </c>
      <c r="F765" s="13" t="s">
        <v>238</v>
      </c>
    </row>
    <row r="766" spans="1:6" x14ac:dyDescent="0.25">
      <c r="A766" s="13">
        <v>6</v>
      </c>
      <c r="B766" s="13">
        <v>24</v>
      </c>
      <c r="C766" s="13">
        <v>0.27</v>
      </c>
      <c r="D766" s="13">
        <f t="shared" si="14"/>
        <v>2.4</v>
      </c>
      <c r="E766" s="13" t="s">
        <v>116</v>
      </c>
      <c r="F766" s="13" t="s">
        <v>238</v>
      </c>
    </row>
    <row r="767" spans="1:6" x14ac:dyDescent="0.25">
      <c r="A767" s="13">
        <v>6</v>
      </c>
      <c r="B767" s="13">
        <v>27</v>
      </c>
      <c r="C767" s="13">
        <v>0.39</v>
      </c>
      <c r="D767" s="13">
        <f t="shared" si="14"/>
        <v>2.7</v>
      </c>
      <c r="E767" s="13" t="s">
        <v>116</v>
      </c>
      <c r="F767" s="13" t="s">
        <v>238</v>
      </c>
    </row>
    <row r="768" spans="1:6" x14ac:dyDescent="0.25">
      <c r="A768" s="13">
        <v>6</v>
      </c>
      <c r="B768" s="13">
        <v>35</v>
      </c>
      <c r="C768" s="13">
        <v>0.7</v>
      </c>
      <c r="D768" s="13">
        <f t="shared" si="14"/>
        <v>3.5</v>
      </c>
      <c r="E768" s="13" t="s">
        <v>115</v>
      </c>
      <c r="F768" s="13" t="s">
        <v>238</v>
      </c>
    </row>
    <row r="769" spans="1:7" x14ac:dyDescent="0.25">
      <c r="A769" s="13">
        <v>6</v>
      </c>
      <c r="B769" s="13">
        <v>30</v>
      </c>
      <c r="C769" s="13">
        <v>0.46</v>
      </c>
      <c r="D769" s="13">
        <f t="shared" si="14"/>
        <v>3</v>
      </c>
      <c r="E769" s="13" t="s">
        <v>116</v>
      </c>
      <c r="F769" s="13" t="s">
        <v>238</v>
      </c>
    </row>
    <row r="770" spans="1:7" x14ac:dyDescent="0.25">
      <c r="A770" s="13">
        <v>6</v>
      </c>
      <c r="B770" s="13">
        <v>22</v>
      </c>
      <c r="C770" s="13">
        <v>0.2</v>
      </c>
      <c r="D770" s="13">
        <f t="shared" si="14"/>
        <v>2.2000000000000002</v>
      </c>
      <c r="E770" s="13" t="s">
        <v>116</v>
      </c>
      <c r="F770" s="13" t="s">
        <v>238</v>
      </c>
    </row>
    <row r="771" spans="1:7" x14ac:dyDescent="0.25">
      <c r="A771" s="13">
        <v>6</v>
      </c>
      <c r="B771" s="13">
        <v>23</v>
      </c>
      <c r="C771" s="13">
        <v>0.24</v>
      </c>
      <c r="D771" s="13">
        <f t="shared" ref="D771:D819" si="15">B771/10</f>
        <v>2.2999999999999998</v>
      </c>
      <c r="E771" s="13" t="s">
        <v>116</v>
      </c>
      <c r="F771" s="13" t="s">
        <v>238</v>
      </c>
    </row>
    <row r="772" spans="1:7" x14ac:dyDescent="0.25">
      <c r="A772" s="13">
        <v>6</v>
      </c>
      <c r="B772" s="13">
        <v>19</v>
      </c>
      <c r="C772" s="13">
        <v>0.15</v>
      </c>
      <c r="D772" s="13">
        <f t="shared" si="15"/>
        <v>1.9</v>
      </c>
      <c r="E772" s="13" t="s">
        <v>116</v>
      </c>
      <c r="F772" s="13" t="s">
        <v>238</v>
      </c>
      <c r="G772" s="13" t="s">
        <v>323</v>
      </c>
    </row>
    <row r="773" spans="1:7" x14ac:dyDescent="0.25">
      <c r="A773" s="13">
        <v>6</v>
      </c>
      <c r="B773" s="13">
        <v>27</v>
      </c>
      <c r="C773" s="13">
        <v>0.34</v>
      </c>
      <c r="D773" s="13">
        <f t="shared" si="15"/>
        <v>2.7</v>
      </c>
      <c r="E773" s="13" t="s">
        <v>116</v>
      </c>
      <c r="F773" s="13" t="s">
        <v>238</v>
      </c>
    </row>
    <row r="774" spans="1:7" x14ac:dyDescent="0.25">
      <c r="A774" s="13">
        <v>6</v>
      </c>
      <c r="B774" s="13">
        <v>21</v>
      </c>
      <c r="C774" s="13">
        <v>0.27</v>
      </c>
      <c r="D774" s="13">
        <f t="shared" si="15"/>
        <v>2.1</v>
      </c>
      <c r="E774" s="13" t="s">
        <v>116</v>
      </c>
      <c r="F774" s="13" t="s">
        <v>238</v>
      </c>
    </row>
    <row r="775" spans="1:7" x14ac:dyDescent="0.25">
      <c r="A775" s="13">
        <v>6</v>
      </c>
      <c r="B775" s="13">
        <v>24</v>
      </c>
      <c r="C775" s="13">
        <v>0.25</v>
      </c>
      <c r="D775" s="13">
        <f t="shared" si="15"/>
        <v>2.4</v>
      </c>
      <c r="E775" s="13" t="s">
        <v>116</v>
      </c>
      <c r="F775" s="13" t="s">
        <v>238</v>
      </c>
    </row>
    <row r="776" spans="1:7" x14ac:dyDescent="0.25">
      <c r="A776" s="13">
        <v>6</v>
      </c>
      <c r="B776" s="13">
        <v>22</v>
      </c>
      <c r="C776" s="13">
        <v>0.21</v>
      </c>
      <c r="D776" s="13">
        <f t="shared" si="15"/>
        <v>2.2000000000000002</v>
      </c>
      <c r="E776" s="13" t="s">
        <v>116</v>
      </c>
      <c r="F776" s="13" t="s">
        <v>238</v>
      </c>
      <c r="G776" s="13" t="s">
        <v>324</v>
      </c>
    </row>
    <row r="777" spans="1:7" x14ac:dyDescent="0.25">
      <c r="A777" s="13">
        <v>6</v>
      </c>
      <c r="B777" s="13">
        <v>30</v>
      </c>
      <c r="C777" s="13">
        <v>0.46</v>
      </c>
      <c r="D777" s="13">
        <f t="shared" si="15"/>
        <v>3</v>
      </c>
      <c r="E777" s="13" t="s">
        <v>116</v>
      </c>
      <c r="F777" s="13" t="s">
        <v>238</v>
      </c>
      <c r="G777" s="13" t="s">
        <v>325</v>
      </c>
    </row>
    <row r="778" spans="1:7" x14ac:dyDescent="0.25">
      <c r="A778" s="13">
        <v>6</v>
      </c>
      <c r="B778" s="13">
        <v>23</v>
      </c>
      <c r="C778" s="13">
        <v>0.26</v>
      </c>
      <c r="D778" s="13">
        <f t="shared" si="15"/>
        <v>2.2999999999999998</v>
      </c>
      <c r="E778" s="13" t="s">
        <v>116</v>
      </c>
      <c r="F778" s="13" t="s">
        <v>238</v>
      </c>
    </row>
    <row r="779" spans="1:7" x14ac:dyDescent="0.25">
      <c r="A779" s="13">
        <v>6</v>
      </c>
      <c r="B779" s="13">
        <v>22</v>
      </c>
      <c r="C779" s="13">
        <v>0.19</v>
      </c>
      <c r="D779" s="13">
        <f t="shared" si="15"/>
        <v>2.2000000000000002</v>
      </c>
      <c r="E779" s="13" t="s">
        <v>115</v>
      </c>
      <c r="F779" s="13" t="s">
        <v>238</v>
      </c>
    </row>
    <row r="780" spans="1:7" x14ac:dyDescent="0.25">
      <c r="A780" s="13">
        <v>6</v>
      </c>
      <c r="B780" s="13">
        <v>28</v>
      </c>
      <c r="C780" s="13">
        <v>0.39</v>
      </c>
      <c r="D780" s="13">
        <f t="shared" si="15"/>
        <v>2.8</v>
      </c>
      <c r="E780" s="13" t="s">
        <v>116</v>
      </c>
      <c r="F780" s="13" t="s">
        <v>238</v>
      </c>
    </row>
    <row r="781" spans="1:7" x14ac:dyDescent="0.25">
      <c r="A781" s="13">
        <v>6</v>
      </c>
      <c r="B781" s="13">
        <v>23</v>
      </c>
      <c r="C781" s="13">
        <v>0.23</v>
      </c>
      <c r="D781" s="13">
        <f t="shared" si="15"/>
        <v>2.2999999999999998</v>
      </c>
      <c r="E781" s="13" t="s">
        <v>116</v>
      </c>
      <c r="F781" s="13" t="s">
        <v>238</v>
      </c>
    </row>
    <row r="782" spans="1:7" x14ac:dyDescent="0.25">
      <c r="A782" s="13">
        <v>6</v>
      </c>
      <c r="B782" s="13">
        <v>30</v>
      </c>
      <c r="C782" s="13">
        <v>0.48</v>
      </c>
      <c r="D782" s="13">
        <f t="shared" si="15"/>
        <v>3</v>
      </c>
      <c r="E782" s="13" t="s">
        <v>116</v>
      </c>
      <c r="F782" s="13" t="s">
        <v>238</v>
      </c>
    </row>
    <row r="783" spans="1:7" x14ac:dyDescent="0.25">
      <c r="A783" s="13">
        <v>6</v>
      </c>
      <c r="B783" s="13">
        <v>29</v>
      </c>
      <c r="C783" s="13">
        <v>0.44</v>
      </c>
      <c r="D783" s="13">
        <f t="shared" si="15"/>
        <v>2.9</v>
      </c>
      <c r="E783" s="13" t="s">
        <v>116</v>
      </c>
      <c r="F783" s="13" t="s">
        <v>238</v>
      </c>
    </row>
    <row r="784" spans="1:7" x14ac:dyDescent="0.25">
      <c r="A784" s="13">
        <v>6</v>
      </c>
      <c r="B784" s="13">
        <v>29</v>
      </c>
      <c r="C784" s="13">
        <v>0.44</v>
      </c>
      <c r="D784" s="13">
        <f t="shared" si="15"/>
        <v>2.9</v>
      </c>
      <c r="E784" s="13" t="s">
        <v>116</v>
      </c>
      <c r="F784" s="13" t="s">
        <v>238</v>
      </c>
    </row>
    <row r="785" spans="1:7" x14ac:dyDescent="0.25">
      <c r="A785" s="13">
        <v>6</v>
      </c>
      <c r="B785" s="13">
        <v>22</v>
      </c>
      <c r="C785" s="13">
        <v>0.16</v>
      </c>
      <c r="D785" s="13">
        <f t="shared" si="15"/>
        <v>2.2000000000000002</v>
      </c>
      <c r="E785" s="13" t="s">
        <v>116</v>
      </c>
      <c r="F785" s="13" t="s">
        <v>238</v>
      </c>
    </row>
    <row r="786" spans="1:7" x14ac:dyDescent="0.25">
      <c r="A786" s="13">
        <v>6</v>
      </c>
      <c r="B786" s="13">
        <v>24</v>
      </c>
      <c r="C786" s="13">
        <v>0.27</v>
      </c>
      <c r="D786" s="13">
        <f t="shared" si="15"/>
        <v>2.4</v>
      </c>
      <c r="E786" s="13" t="s">
        <v>116</v>
      </c>
      <c r="F786" s="13" t="s">
        <v>238</v>
      </c>
      <c r="G786" s="13" t="s">
        <v>326</v>
      </c>
    </row>
    <row r="787" spans="1:7" x14ac:dyDescent="0.25">
      <c r="A787" s="13">
        <v>6</v>
      </c>
      <c r="B787" s="13">
        <v>26</v>
      </c>
      <c r="C787" s="13">
        <v>0.28999999999999998</v>
      </c>
      <c r="D787" s="13">
        <f t="shared" si="15"/>
        <v>2.6</v>
      </c>
      <c r="E787" s="13" t="s">
        <v>115</v>
      </c>
      <c r="F787" s="13" t="s">
        <v>238</v>
      </c>
    </row>
    <row r="788" spans="1:7" x14ac:dyDescent="0.25">
      <c r="A788" s="13">
        <v>6</v>
      </c>
      <c r="B788" s="13">
        <v>23</v>
      </c>
      <c r="C788" s="13">
        <v>0.23</v>
      </c>
      <c r="D788" s="13">
        <f t="shared" si="15"/>
        <v>2.2999999999999998</v>
      </c>
      <c r="E788" s="13" t="s">
        <v>116</v>
      </c>
      <c r="F788" s="13" t="s">
        <v>238</v>
      </c>
    </row>
    <row r="789" spans="1:7" x14ac:dyDescent="0.25">
      <c r="A789" s="13">
        <v>6</v>
      </c>
      <c r="B789" s="13">
        <v>24</v>
      </c>
      <c r="C789" s="13">
        <v>0.26</v>
      </c>
      <c r="D789" s="13">
        <f t="shared" si="15"/>
        <v>2.4</v>
      </c>
      <c r="E789" s="13" t="s">
        <v>116</v>
      </c>
      <c r="F789" s="13" t="s">
        <v>238</v>
      </c>
    </row>
    <row r="790" spans="1:7" x14ac:dyDescent="0.25">
      <c r="A790" s="13">
        <v>6</v>
      </c>
      <c r="B790" s="13">
        <v>20</v>
      </c>
      <c r="C790" s="13">
        <v>0.18</v>
      </c>
      <c r="D790" s="13">
        <f t="shared" si="15"/>
        <v>2</v>
      </c>
      <c r="E790" s="13" t="s">
        <v>116</v>
      </c>
      <c r="F790" s="13" t="s">
        <v>319</v>
      </c>
    </row>
    <row r="791" spans="1:7" x14ac:dyDescent="0.25">
      <c r="A791" s="13">
        <v>6</v>
      </c>
      <c r="B791" s="13">
        <v>30</v>
      </c>
      <c r="C791" s="13">
        <v>0.46</v>
      </c>
      <c r="D791" s="13">
        <f t="shared" si="15"/>
        <v>3</v>
      </c>
      <c r="E791" s="13" t="s">
        <v>116</v>
      </c>
      <c r="F791" s="13" t="s">
        <v>238</v>
      </c>
    </row>
    <row r="792" spans="1:7" x14ac:dyDescent="0.25">
      <c r="A792" s="13">
        <v>6</v>
      </c>
      <c r="B792" s="13">
        <v>30</v>
      </c>
      <c r="C792" s="13">
        <v>0.46</v>
      </c>
      <c r="D792" s="13">
        <f t="shared" si="15"/>
        <v>3</v>
      </c>
      <c r="E792" s="13" t="s">
        <v>116</v>
      </c>
      <c r="F792" s="13" t="s">
        <v>321</v>
      </c>
    </row>
    <row r="793" spans="1:7" x14ac:dyDescent="0.25">
      <c r="A793" s="13">
        <v>6</v>
      </c>
      <c r="B793" s="13">
        <v>23</v>
      </c>
      <c r="C793" s="13">
        <v>0.26</v>
      </c>
      <c r="D793" s="13">
        <f t="shared" si="15"/>
        <v>2.2999999999999998</v>
      </c>
      <c r="E793" s="13" t="s">
        <v>116</v>
      </c>
      <c r="F793" s="13" t="s">
        <v>238</v>
      </c>
    </row>
    <row r="794" spans="1:7" x14ac:dyDescent="0.25">
      <c r="A794" s="13">
        <v>6</v>
      </c>
      <c r="B794" s="13">
        <v>20</v>
      </c>
      <c r="C794" s="13">
        <v>0.12</v>
      </c>
      <c r="D794" s="13">
        <f t="shared" si="15"/>
        <v>2</v>
      </c>
      <c r="E794" s="13" t="s">
        <v>116</v>
      </c>
      <c r="F794" s="13" t="s">
        <v>238</v>
      </c>
    </row>
    <row r="795" spans="1:7" x14ac:dyDescent="0.25">
      <c r="A795" s="13">
        <v>6</v>
      </c>
      <c r="B795" s="20">
        <v>17</v>
      </c>
      <c r="C795" s="20">
        <v>0.08</v>
      </c>
      <c r="D795" s="13">
        <f t="shared" si="15"/>
        <v>1.7</v>
      </c>
      <c r="E795" s="20" t="s">
        <v>117</v>
      </c>
      <c r="F795" s="20" t="s">
        <v>238</v>
      </c>
    </row>
    <row r="796" spans="1:7" x14ac:dyDescent="0.25">
      <c r="A796" s="13">
        <v>6</v>
      </c>
      <c r="B796" s="13">
        <v>29</v>
      </c>
      <c r="C796" s="13">
        <v>0.5</v>
      </c>
      <c r="D796" s="13">
        <f t="shared" si="15"/>
        <v>2.9</v>
      </c>
      <c r="E796" s="13" t="s">
        <v>116</v>
      </c>
      <c r="F796" s="13" t="s">
        <v>238</v>
      </c>
    </row>
    <row r="797" spans="1:7" x14ac:dyDescent="0.25">
      <c r="A797" s="13">
        <v>6</v>
      </c>
      <c r="B797" s="13">
        <v>20</v>
      </c>
      <c r="C797" s="13">
        <v>0.12</v>
      </c>
      <c r="D797" s="13">
        <f t="shared" si="15"/>
        <v>2</v>
      </c>
      <c r="E797" s="13" t="s">
        <v>117</v>
      </c>
      <c r="F797" s="13" t="s">
        <v>238</v>
      </c>
    </row>
    <row r="798" spans="1:7" x14ac:dyDescent="0.25">
      <c r="A798" s="13">
        <v>6</v>
      </c>
      <c r="B798" s="13">
        <v>25</v>
      </c>
      <c r="C798" s="13">
        <v>0.28000000000000003</v>
      </c>
      <c r="D798" s="13">
        <f t="shared" si="15"/>
        <v>2.5</v>
      </c>
      <c r="E798" s="13" t="s">
        <v>116</v>
      </c>
      <c r="F798" s="13" t="s">
        <v>238</v>
      </c>
    </row>
    <row r="799" spans="1:7" x14ac:dyDescent="0.25">
      <c r="A799" s="13">
        <v>6</v>
      </c>
      <c r="B799" s="13">
        <v>24</v>
      </c>
      <c r="C799" s="13">
        <v>0.24</v>
      </c>
      <c r="D799" s="13">
        <f t="shared" si="15"/>
        <v>2.4</v>
      </c>
      <c r="E799" s="13" t="s">
        <v>115</v>
      </c>
      <c r="F799" s="13" t="s">
        <v>238</v>
      </c>
    </row>
    <row r="800" spans="1:7" x14ac:dyDescent="0.25">
      <c r="A800" s="13">
        <v>6</v>
      </c>
      <c r="B800" s="13">
        <v>22</v>
      </c>
      <c r="C800" s="13">
        <v>0.2</v>
      </c>
      <c r="D800" s="13">
        <f t="shared" si="15"/>
        <v>2.2000000000000002</v>
      </c>
      <c r="E800" s="13" t="s">
        <v>115</v>
      </c>
      <c r="F800" s="13" t="s">
        <v>238</v>
      </c>
    </row>
    <row r="801" spans="1:7" x14ac:dyDescent="0.25">
      <c r="A801" s="13">
        <v>6</v>
      </c>
      <c r="B801" s="13">
        <v>27</v>
      </c>
      <c r="C801" s="13">
        <v>0.26</v>
      </c>
      <c r="D801" s="13">
        <f t="shared" si="15"/>
        <v>2.7</v>
      </c>
      <c r="E801" s="13" t="s">
        <v>115</v>
      </c>
      <c r="F801" s="13" t="s">
        <v>238</v>
      </c>
      <c r="G801" s="13" t="s">
        <v>327</v>
      </c>
    </row>
    <row r="802" spans="1:7" x14ac:dyDescent="0.25">
      <c r="A802" s="13">
        <v>6</v>
      </c>
      <c r="B802" s="13">
        <v>22</v>
      </c>
      <c r="C802" s="13">
        <v>0.18</v>
      </c>
      <c r="D802" s="13">
        <f t="shared" si="15"/>
        <v>2.2000000000000002</v>
      </c>
      <c r="E802" s="13" t="s">
        <v>117</v>
      </c>
      <c r="F802" s="13" t="s">
        <v>238</v>
      </c>
    </row>
    <row r="803" spans="1:7" x14ac:dyDescent="0.25">
      <c r="A803" s="13">
        <v>6</v>
      </c>
      <c r="B803" s="13">
        <v>22</v>
      </c>
      <c r="C803" s="13">
        <v>0.18</v>
      </c>
      <c r="D803" s="13">
        <f t="shared" si="15"/>
        <v>2.2000000000000002</v>
      </c>
      <c r="E803" s="13" t="s">
        <v>115</v>
      </c>
      <c r="F803" s="13" t="s">
        <v>238</v>
      </c>
    </row>
    <row r="804" spans="1:7" x14ac:dyDescent="0.25">
      <c r="A804" s="13">
        <v>6</v>
      </c>
      <c r="B804" s="13">
        <v>23</v>
      </c>
      <c r="C804" s="13">
        <v>0.22</v>
      </c>
      <c r="D804" s="13">
        <f t="shared" si="15"/>
        <v>2.2999999999999998</v>
      </c>
      <c r="E804" s="13" t="s">
        <v>115</v>
      </c>
      <c r="F804" s="13" t="s">
        <v>238</v>
      </c>
    </row>
    <row r="805" spans="1:7" x14ac:dyDescent="0.25">
      <c r="A805" s="13">
        <v>6</v>
      </c>
      <c r="B805" s="13">
        <v>20</v>
      </c>
      <c r="C805" s="13">
        <v>0.14000000000000001</v>
      </c>
      <c r="D805" s="13">
        <f t="shared" si="15"/>
        <v>2</v>
      </c>
      <c r="E805" s="13" t="s">
        <v>117</v>
      </c>
      <c r="F805" s="13" t="s">
        <v>238</v>
      </c>
    </row>
    <row r="806" spans="1:7" x14ac:dyDescent="0.25">
      <c r="A806" s="13">
        <v>6</v>
      </c>
      <c r="B806" s="13">
        <v>24</v>
      </c>
      <c r="C806" s="13">
        <v>0.22</v>
      </c>
      <c r="D806" s="13">
        <f t="shared" si="15"/>
        <v>2.4</v>
      </c>
      <c r="E806" s="13" t="s">
        <v>116</v>
      </c>
      <c r="F806" s="13" t="s">
        <v>238</v>
      </c>
    </row>
    <row r="807" spans="1:7" x14ac:dyDescent="0.25">
      <c r="A807" s="13">
        <v>6</v>
      </c>
      <c r="B807" s="13">
        <v>23</v>
      </c>
      <c r="C807" s="13">
        <v>0.24</v>
      </c>
      <c r="D807" s="13">
        <f t="shared" si="15"/>
        <v>2.2999999999999998</v>
      </c>
      <c r="E807" s="13" t="s">
        <v>116</v>
      </c>
      <c r="F807" s="13" t="s">
        <v>238</v>
      </c>
    </row>
    <row r="808" spans="1:7" x14ac:dyDescent="0.25">
      <c r="A808" s="13">
        <v>6</v>
      </c>
      <c r="B808" s="13">
        <v>22</v>
      </c>
      <c r="C808" s="13">
        <v>0.16</v>
      </c>
      <c r="D808" s="13">
        <f t="shared" si="15"/>
        <v>2.2000000000000002</v>
      </c>
      <c r="E808" s="13" t="s">
        <v>116</v>
      </c>
      <c r="F808" s="13" t="s">
        <v>238</v>
      </c>
    </row>
    <row r="809" spans="1:7" x14ac:dyDescent="0.25">
      <c r="A809" s="13">
        <v>6</v>
      </c>
      <c r="B809" s="13">
        <v>27</v>
      </c>
      <c r="C809" s="13">
        <v>0.34</v>
      </c>
      <c r="D809" s="13">
        <f t="shared" si="15"/>
        <v>2.7</v>
      </c>
      <c r="E809" s="13" t="s">
        <v>116</v>
      </c>
      <c r="F809" s="13" t="s">
        <v>238</v>
      </c>
    </row>
    <row r="810" spans="1:7" x14ac:dyDescent="0.25">
      <c r="A810" s="13">
        <v>6</v>
      </c>
      <c r="B810" s="13">
        <v>17</v>
      </c>
      <c r="C810" s="13">
        <v>0.12</v>
      </c>
      <c r="D810" s="13">
        <f t="shared" si="15"/>
        <v>1.7</v>
      </c>
      <c r="E810" s="13" t="s">
        <v>117</v>
      </c>
      <c r="F810" s="13" t="s">
        <v>238</v>
      </c>
    </row>
    <row r="811" spans="1:7" x14ac:dyDescent="0.25">
      <c r="A811" s="13">
        <v>6</v>
      </c>
      <c r="B811" s="13">
        <v>21</v>
      </c>
      <c r="C811" s="13">
        <v>0.16</v>
      </c>
      <c r="D811" s="13">
        <f t="shared" si="15"/>
        <v>2.1</v>
      </c>
      <c r="E811" s="13" t="s">
        <v>117</v>
      </c>
      <c r="F811" s="13" t="s">
        <v>238</v>
      </c>
    </row>
    <row r="812" spans="1:7" x14ac:dyDescent="0.25">
      <c r="A812" s="13">
        <v>6</v>
      </c>
      <c r="B812" s="13">
        <v>20</v>
      </c>
      <c r="C812" s="13">
        <v>0.16</v>
      </c>
      <c r="D812" s="13">
        <f t="shared" si="15"/>
        <v>2</v>
      </c>
      <c r="E812" s="13" t="s">
        <v>117</v>
      </c>
      <c r="F812" s="13" t="s">
        <v>238</v>
      </c>
    </row>
    <row r="813" spans="1:7" x14ac:dyDescent="0.25">
      <c r="A813" s="13">
        <v>6</v>
      </c>
      <c r="B813" s="13">
        <v>12</v>
      </c>
      <c r="C813" s="13">
        <v>0.02</v>
      </c>
      <c r="D813" s="13">
        <f t="shared" si="15"/>
        <v>1.2</v>
      </c>
      <c r="E813" s="13" t="s">
        <v>117</v>
      </c>
      <c r="F813" s="13" t="s">
        <v>238</v>
      </c>
    </row>
    <row r="814" spans="1:7" x14ac:dyDescent="0.25">
      <c r="A814" s="13">
        <v>6</v>
      </c>
      <c r="B814" s="13">
        <v>19</v>
      </c>
      <c r="C814" s="13">
        <v>0.12</v>
      </c>
      <c r="D814" s="13">
        <f t="shared" si="15"/>
        <v>1.9</v>
      </c>
      <c r="E814" s="13" t="s">
        <v>117</v>
      </c>
      <c r="F814" s="13" t="s">
        <v>238</v>
      </c>
    </row>
    <row r="815" spans="1:7" x14ac:dyDescent="0.25">
      <c r="A815" s="13">
        <v>6</v>
      </c>
      <c r="B815" s="13">
        <v>20</v>
      </c>
      <c r="C815" s="13">
        <v>0.12</v>
      </c>
      <c r="D815" s="13">
        <f t="shared" si="15"/>
        <v>2</v>
      </c>
      <c r="E815" s="13" t="s">
        <v>117</v>
      </c>
      <c r="F815" s="13" t="s">
        <v>238</v>
      </c>
    </row>
    <row r="816" spans="1:7" x14ac:dyDescent="0.25">
      <c r="A816" s="13">
        <v>6</v>
      </c>
      <c r="B816" s="13">
        <v>20</v>
      </c>
      <c r="C816" s="13">
        <v>0.12</v>
      </c>
      <c r="D816" s="13">
        <f t="shared" si="15"/>
        <v>2</v>
      </c>
      <c r="E816" s="13" t="s">
        <v>117</v>
      </c>
      <c r="F816" s="13" t="s">
        <v>238</v>
      </c>
    </row>
    <row r="817" spans="1:7" x14ac:dyDescent="0.25">
      <c r="A817" s="13">
        <v>6</v>
      </c>
      <c r="B817" s="13">
        <v>34</v>
      </c>
      <c r="C817" s="13">
        <v>0.68</v>
      </c>
      <c r="D817" s="13">
        <f t="shared" si="15"/>
        <v>3.4</v>
      </c>
      <c r="E817" s="13" t="s">
        <v>115</v>
      </c>
      <c r="F817" s="13" t="s">
        <v>238</v>
      </c>
      <c r="G817" s="13" t="s">
        <v>275</v>
      </c>
    </row>
    <row r="818" spans="1:7" x14ac:dyDescent="0.25">
      <c r="A818" s="13">
        <v>6</v>
      </c>
      <c r="B818" s="13">
        <v>30</v>
      </c>
      <c r="C818" s="13">
        <v>0.52</v>
      </c>
      <c r="D818" s="13">
        <f t="shared" si="15"/>
        <v>3</v>
      </c>
      <c r="E818" s="13" t="s">
        <v>116</v>
      </c>
      <c r="F818" s="13" t="s">
        <v>238</v>
      </c>
      <c r="G818" s="13" t="s">
        <v>275</v>
      </c>
    </row>
    <row r="819" spans="1:7" x14ac:dyDescent="0.25">
      <c r="A819" s="13">
        <v>6</v>
      </c>
      <c r="B819" s="13">
        <v>35</v>
      </c>
      <c r="C819" s="13">
        <v>0.9</v>
      </c>
      <c r="D819" s="13">
        <f t="shared" si="15"/>
        <v>3.5</v>
      </c>
      <c r="E819" s="13" t="s">
        <v>115</v>
      </c>
      <c r="F819" s="13" t="s">
        <v>238</v>
      </c>
      <c r="G819" s="13" t="s">
        <v>275</v>
      </c>
    </row>
    <row r="820" spans="1:7" x14ac:dyDescent="0.25">
      <c r="E820" s="13" t="s">
        <v>116</v>
      </c>
      <c r="F820" s="13" t="s">
        <v>238</v>
      </c>
      <c r="G820" s="13" t="s">
        <v>328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6FBC-3802-4A12-A394-2EB98F287A74}">
  <dimension ref="A1:K677"/>
  <sheetViews>
    <sheetView workbookViewId="0">
      <pane ySplit="1" topLeftCell="A192" activePane="bottomLeft" state="frozen"/>
      <selection pane="bottomLeft" activeCell="B145" sqref="B145"/>
    </sheetView>
  </sheetViews>
  <sheetFormatPr defaultColWidth="12.5703125" defaultRowHeight="15.75" x14ac:dyDescent="0.25"/>
  <cols>
    <col min="1" max="1" width="12.5703125" style="13"/>
    <col min="2" max="2" width="15.42578125" style="13" customWidth="1"/>
    <col min="3" max="3" width="16.140625" style="13" customWidth="1"/>
    <col min="4" max="6" width="12.5703125" style="13"/>
    <col min="7" max="7" width="13.5703125" style="13" bestFit="1" customWidth="1"/>
    <col min="8" max="16384" width="12.5703125" style="13"/>
  </cols>
  <sheetData>
    <row r="1" spans="1:7" x14ac:dyDescent="0.25">
      <c r="A1" s="13" t="s">
        <v>169</v>
      </c>
      <c r="B1" s="13" t="s">
        <v>314</v>
      </c>
      <c r="C1" s="13" t="s">
        <v>315</v>
      </c>
      <c r="D1" s="13" t="s">
        <v>114</v>
      </c>
      <c r="E1" s="13" t="s">
        <v>24</v>
      </c>
      <c r="F1" s="13" t="s">
        <v>316</v>
      </c>
      <c r="G1" s="16" t="s">
        <v>317</v>
      </c>
    </row>
    <row r="2" spans="1:7" x14ac:dyDescent="0.25">
      <c r="A2" s="13">
        <v>6</v>
      </c>
      <c r="B2" s="20">
        <v>30</v>
      </c>
      <c r="C2" s="20">
        <v>0.43</v>
      </c>
      <c r="D2" s="20" t="s">
        <v>116</v>
      </c>
      <c r="E2" s="20" t="s">
        <v>238</v>
      </c>
      <c r="F2" s="20" t="s">
        <v>318</v>
      </c>
    </row>
    <row r="3" spans="1:7" x14ac:dyDescent="0.25">
      <c r="A3" s="13">
        <v>6</v>
      </c>
      <c r="B3" s="13">
        <v>29</v>
      </c>
      <c r="C3" s="13">
        <v>0.42</v>
      </c>
      <c r="D3" s="13" t="s">
        <v>116</v>
      </c>
      <c r="E3" s="13" t="s">
        <v>238</v>
      </c>
    </row>
    <row r="4" spans="1:7" x14ac:dyDescent="0.25">
      <c r="A4" s="13">
        <v>6</v>
      </c>
      <c r="B4" s="13">
        <v>31</v>
      </c>
      <c r="C4" s="13">
        <v>0.56999999999999995</v>
      </c>
      <c r="D4" s="13" t="s">
        <v>116</v>
      </c>
      <c r="E4" s="13" t="s">
        <v>238</v>
      </c>
      <c r="F4" s="13" t="s">
        <v>275</v>
      </c>
    </row>
    <row r="5" spans="1:7" x14ac:dyDescent="0.25">
      <c r="A5" s="13">
        <v>6</v>
      </c>
      <c r="B5" s="13">
        <v>29</v>
      </c>
      <c r="C5" s="13">
        <v>0.51</v>
      </c>
      <c r="D5" s="13" t="s">
        <v>116</v>
      </c>
      <c r="E5" s="13" t="s">
        <v>238</v>
      </c>
    </row>
    <row r="6" spans="1:7" x14ac:dyDescent="0.25">
      <c r="A6" s="13">
        <v>6</v>
      </c>
      <c r="B6" s="13">
        <v>32</v>
      </c>
      <c r="C6" s="13">
        <v>0.59</v>
      </c>
      <c r="D6" s="13" t="s">
        <v>116</v>
      </c>
      <c r="E6" s="13" t="s">
        <v>238</v>
      </c>
    </row>
    <row r="7" spans="1:7" x14ac:dyDescent="0.25">
      <c r="A7" s="13">
        <v>6</v>
      </c>
      <c r="B7" s="13">
        <v>31</v>
      </c>
      <c r="C7" s="13">
        <v>0.52</v>
      </c>
      <c r="D7" s="13" t="s">
        <v>116</v>
      </c>
      <c r="E7" s="13" t="s">
        <v>319</v>
      </c>
    </row>
    <row r="8" spans="1:7" x14ac:dyDescent="0.25">
      <c r="A8" s="13">
        <v>6</v>
      </c>
      <c r="B8" s="13">
        <v>31</v>
      </c>
      <c r="C8" s="13">
        <v>0.52</v>
      </c>
      <c r="D8" s="13" t="s">
        <v>116</v>
      </c>
      <c r="E8" s="13" t="s">
        <v>238</v>
      </c>
    </row>
    <row r="9" spans="1:7" x14ac:dyDescent="0.25">
      <c r="A9" s="13">
        <v>6</v>
      </c>
      <c r="B9" s="13">
        <v>30</v>
      </c>
      <c r="C9" s="13">
        <v>0.42</v>
      </c>
      <c r="D9" s="13" t="s">
        <v>116</v>
      </c>
      <c r="E9" s="13" t="s">
        <v>238</v>
      </c>
    </row>
    <row r="10" spans="1:7" x14ac:dyDescent="0.25">
      <c r="A10" s="13">
        <v>6</v>
      </c>
      <c r="B10" s="13">
        <v>30</v>
      </c>
      <c r="C10" s="13">
        <v>0.57999999999999996</v>
      </c>
      <c r="D10" s="13" t="s">
        <v>116</v>
      </c>
      <c r="E10" s="13" t="s">
        <v>238</v>
      </c>
    </row>
    <row r="11" spans="1:7" x14ac:dyDescent="0.25">
      <c r="A11" s="13">
        <v>6</v>
      </c>
      <c r="B11" s="13">
        <v>28</v>
      </c>
      <c r="C11" s="13">
        <v>0.36</v>
      </c>
      <c r="D11" s="13" t="s">
        <v>115</v>
      </c>
      <c r="E11" s="13" t="s">
        <v>238</v>
      </c>
    </row>
    <row r="12" spans="1:7" x14ac:dyDescent="0.25">
      <c r="A12" s="13">
        <v>6</v>
      </c>
      <c r="B12" s="13">
        <v>29</v>
      </c>
      <c r="C12" s="13">
        <v>0.47</v>
      </c>
      <c r="D12" s="13" t="s">
        <v>116</v>
      </c>
      <c r="E12" s="13" t="s">
        <v>238</v>
      </c>
    </row>
    <row r="13" spans="1:7" x14ac:dyDescent="0.25">
      <c r="A13" s="13">
        <v>6</v>
      </c>
      <c r="B13" s="13">
        <v>34</v>
      </c>
      <c r="C13" s="13">
        <v>0.72</v>
      </c>
      <c r="D13" s="13" t="s">
        <v>320</v>
      </c>
      <c r="E13" s="13" t="s">
        <v>238</v>
      </c>
      <c r="F13" s="13" t="s">
        <v>275</v>
      </c>
    </row>
    <row r="14" spans="1:7" x14ac:dyDescent="0.25">
      <c r="A14" s="13">
        <v>6</v>
      </c>
      <c r="B14" s="13">
        <v>32</v>
      </c>
      <c r="C14" s="13">
        <v>0.61</v>
      </c>
      <c r="D14" s="13" t="s">
        <v>116</v>
      </c>
      <c r="E14" s="13" t="s">
        <v>238</v>
      </c>
    </row>
    <row r="15" spans="1:7" x14ac:dyDescent="0.25">
      <c r="A15" s="13">
        <v>6</v>
      </c>
      <c r="B15" s="13">
        <v>29</v>
      </c>
      <c r="C15" s="13">
        <v>0.46</v>
      </c>
      <c r="D15" s="13" t="s">
        <v>116</v>
      </c>
      <c r="E15" s="13" t="s">
        <v>238</v>
      </c>
    </row>
    <row r="16" spans="1:7" x14ac:dyDescent="0.25">
      <c r="A16" s="13">
        <v>6</v>
      </c>
      <c r="B16" s="13">
        <v>30</v>
      </c>
      <c r="C16" s="13">
        <v>0.49</v>
      </c>
      <c r="D16" s="13" t="s">
        <v>116</v>
      </c>
      <c r="E16" s="13" t="s">
        <v>238</v>
      </c>
    </row>
    <row r="17" spans="1:6" x14ac:dyDescent="0.25">
      <c r="A17" s="13">
        <v>6</v>
      </c>
      <c r="B17" s="13">
        <v>31</v>
      </c>
      <c r="C17" s="13">
        <v>0.53</v>
      </c>
      <c r="D17" s="13" t="s">
        <v>116</v>
      </c>
      <c r="E17" s="13" t="s">
        <v>238</v>
      </c>
    </row>
    <row r="18" spans="1:6" x14ac:dyDescent="0.25">
      <c r="A18" s="13">
        <v>6</v>
      </c>
      <c r="B18" s="13">
        <v>25</v>
      </c>
      <c r="C18" s="13">
        <v>0.26</v>
      </c>
      <c r="D18" s="13" t="s">
        <v>115</v>
      </c>
      <c r="E18" s="13" t="s">
        <v>238</v>
      </c>
    </row>
    <row r="19" spans="1:6" x14ac:dyDescent="0.25">
      <c r="A19" s="13">
        <v>6</v>
      </c>
      <c r="B19" s="13">
        <v>24</v>
      </c>
      <c r="C19" s="13">
        <v>0.25</v>
      </c>
      <c r="D19" s="13" t="s">
        <v>116</v>
      </c>
      <c r="E19" s="13" t="s">
        <v>238</v>
      </c>
      <c r="F19" s="13" t="s">
        <v>275</v>
      </c>
    </row>
    <row r="20" spans="1:6" x14ac:dyDescent="0.25">
      <c r="A20" s="13">
        <v>6</v>
      </c>
      <c r="B20" s="13">
        <v>28</v>
      </c>
      <c r="C20" s="13">
        <v>0.46</v>
      </c>
      <c r="D20" s="13" t="s">
        <v>116</v>
      </c>
      <c r="E20" s="13" t="s">
        <v>238</v>
      </c>
    </row>
    <row r="21" spans="1:6" x14ac:dyDescent="0.25">
      <c r="A21" s="13">
        <v>6</v>
      </c>
      <c r="B21" s="13">
        <v>32</v>
      </c>
      <c r="C21" s="13">
        <v>0.67</v>
      </c>
      <c r="D21" s="13" t="s">
        <v>116</v>
      </c>
      <c r="E21" s="13" t="s">
        <v>321</v>
      </c>
    </row>
    <row r="22" spans="1:6" x14ac:dyDescent="0.25">
      <c r="A22" s="13">
        <v>6</v>
      </c>
      <c r="B22" s="13">
        <v>31</v>
      </c>
      <c r="C22" s="13">
        <v>0.53</v>
      </c>
      <c r="D22" s="13" t="s">
        <v>116</v>
      </c>
      <c r="E22" s="13" t="s">
        <v>238</v>
      </c>
    </row>
    <row r="23" spans="1:6" x14ac:dyDescent="0.25">
      <c r="A23" s="13">
        <v>6</v>
      </c>
      <c r="B23" s="13">
        <v>20</v>
      </c>
      <c r="C23" s="13">
        <v>0.15</v>
      </c>
      <c r="D23" s="13" t="s">
        <v>117</v>
      </c>
      <c r="E23" s="13" t="s">
        <v>238</v>
      </c>
    </row>
    <row r="24" spans="1:6" x14ac:dyDescent="0.25">
      <c r="A24" s="13">
        <v>6</v>
      </c>
      <c r="B24" s="13">
        <v>34</v>
      </c>
      <c r="C24" s="13">
        <v>0.77</v>
      </c>
      <c r="D24" s="13" t="s">
        <v>320</v>
      </c>
      <c r="E24" s="13" t="s">
        <v>238</v>
      </c>
    </row>
    <row r="25" spans="1:6" x14ac:dyDescent="0.25">
      <c r="A25" s="13">
        <v>6</v>
      </c>
      <c r="B25" s="13">
        <v>29</v>
      </c>
      <c r="C25" s="13">
        <v>0.45</v>
      </c>
      <c r="D25" s="13" t="s">
        <v>116</v>
      </c>
      <c r="E25" s="13" t="s">
        <v>319</v>
      </c>
    </row>
    <row r="26" spans="1:6" x14ac:dyDescent="0.25">
      <c r="A26" s="13">
        <v>6</v>
      </c>
      <c r="B26" s="13">
        <v>24</v>
      </c>
      <c r="C26" s="13">
        <v>0.25</v>
      </c>
      <c r="D26" s="13" t="s">
        <v>115</v>
      </c>
      <c r="E26" s="13" t="s">
        <v>238</v>
      </c>
    </row>
    <row r="27" spans="1:6" x14ac:dyDescent="0.25">
      <c r="A27" s="13">
        <v>6</v>
      </c>
      <c r="B27" s="13">
        <v>29</v>
      </c>
      <c r="C27" s="13">
        <v>0.43</v>
      </c>
      <c r="D27" s="13" t="s">
        <v>116</v>
      </c>
      <c r="E27" s="13" t="s">
        <v>238</v>
      </c>
    </row>
    <row r="28" spans="1:6" x14ac:dyDescent="0.25">
      <c r="A28" s="13">
        <v>6</v>
      </c>
      <c r="B28" s="13">
        <v>27</v>
      </c>
      <c r="C28" s="13">
        <v>0.38</v>
      </c>
      <c r="D28" s="13" t="s">
        <v>116</v>
      </c>
      <c r="E28" s="13" t="s">
        <v>238</v>
      </c>
    </row>
    <row r="29" spans="1:6" x14ac:dyDescent="0.25">
      <c r="A29" s="13">
        <v>6</v>
      </c>
      <c r="B29" s="13">
        <v>19</v>
      </c>
      <c r="C29" s="13">
        <v>0.13</v>
      </c>
      <c r="D29" s="13" t="s">
        <v>117</v>
      </c>
      <c r="E29" s="13" t="s">
        <v>238</v>
      </c>
    </row>
    <row r="30" spans="1:6" x14ac:dyDescent="0.25">
      <c r="A30" s="13">
        <v>6</v>
      </c>
      <c r="B30" s="13">
        <v>31</v>
      </c>
      <c r="C30" s="13">
        <v>0.49</v>
      </c>
      <c r="D30" s="13" t="s">
        <v>115</v>
      </c>
      <c r="E30" s="13" t="s">
        <v>238</v>
      </c>
    </row>
    <row r="31" spans="1:6" x14ac:dyDescent="0.25">
      <c r="A31" s="13">
        <v>6</v>
      </c>
      <c r="B31" s="13">
        <v>26</v>
      </c>
      <c r="C31" s="13">
        <v>0.34</v>
      </c>
      <c r="D31" s="13" t="s">
        <v>115</v>
      </c>
      <c r="E31" s="13" t="s">
        <v>238</v>
      </c>
    </row>
    <row r="32" spans="1:6" x14ac:dyDescent="0.25">
      <c r="A32" s="13">
        <v>6</v>
      </c>
      <c r="B32" s="13">
        <v>30</v>
      </c>
      <c r="C32" s="13">
        <v>0.49</v>
      </c>
      <c r="D32" s="13" t="s">
        <v>116</v>
      </c>
      <c r="E32" s="13" t="s">
        <v>238</v>
      </c>
    </row>
    <row r="33" spans="1:6" x14ac:dyDescent="0.25">
      <c r="A33" s="13">
        <v>6</v>
      </c>
      <c r="B33" s="13">
        <v>29</v>
      </c>
      <c r="C33" s="13">
        <v>0.48</v>
      </c>
      <c r="D33" s="13" t="s">
        <v>116</v>
      </c>
      <c r="E33" s="13" t="s">
        <v>238</v>
      </c>
    </row>
    <row r="34" spans="1:6" x14ac:dyDescent="0.25">
      <c r="A34" s="13">
        <v>6</v>
      </c>
      <c r="B34" s="13">
        <v>28</v>
      </c>
      <c r="C34" s="13">
        <v>0.42</v>
      </c>
      <c r="D34" s="13" t="s">
        <v>116</v>
      </c>
      <c r="E34" s="13" t="s">
        <v>238</v>
      </c>
      <c r="F34" s="13" t="s">
        <v>275</v>
      </c>
    </row>
    <row r="35" spans="1:6" x14ac:dyDescent="0.25">
      <c r="A35" s="13">
        <v>6</v>
      </c>
      <c r="B35" s="13">
        <v>31</v>
      </c>
      <c r="C35" s="13">
        <v>0.5</v>
      </c>
      <c r="D35" s="13" t="s">
        <v>116</v>
      </c>
      <c r="E35" s="13" t="s">
        <v>238</v>
      </c>
    </row>
    <row r="36" spans="1:6" x14ac:dyDescent="0.25">
      <c r="A36" s="13">
        <v>6</v>
      </c>
      <c r="B36" s="13">
        <v>29</v>
      </c>
      <c r="C36" s="13">
        <v>0.48</v>
      </c>
      <c r="D36" s="13" t="s">
        <v>116</v>
      </c>
      <c r="E36" s="13" t="s">
        <v>319</v>
      </c>
    </row>
    <row r="37" spans="1:6" x14ac:dyDescent="0.25">
      <c r="A37" s="13">
        <v>6</v>
      </c>
      <c r="B37" s="13">
        <v>31</v>
      </c>
      <c r="C37" s="13">
        <v>0.51</v>
      </c>
      <c r="D37" s="13" t="s">
        <v>320</v>
      </c>
      <c r="E37" s="13" t="s">
        <v>238</v>
      </c>
    </row>
    <row r="38" spans="1:6" x14ac:dyDescent="0.25">
      <c r="A38" s="13">
        <v>6</v>
      </c>
      <c r="B38" s="13">
        <v>28</v>
      </c>
      <c r="C38" s="13">
        <v>0.36</v>
      </c>
      <c r="D38" s="13" t="s">
        <v>116</v>
      </c>
      <c r="E38" s="13" t="s">
        <v>238</v>
      </c>
    </row>
    <row r="39" spans="1:6" x14ac:dyDescent="0.25">
      <c r="A39" s="13">
        <v>6</v>
      </c>
      <c r="B39" s="13">
        <v>29</v>
      </c>
      <c r="C39" s="13">
        <v>0.49</v>
      </c>
      <c r="D39" s="13" t="s">
        <v>116</v>
      </c>
      <c r="E39" s="13" t="s">
        <v>319</v>
      </c>
    </row>
    <row r="40" spans="1:6" x14ac:dyDescent="0.25">
      <c r="A40" s="13">
        <v>6</v>
      </c>
      <c r="B40" s="13">
        <v>30</v>
      </c>
      <c r="C40" s="13">
        <v>0.46</v>
      </c>
      <c r="D40" s="13" t="s">
        <v>116</v>
      </c>
      <c r="E40" s="13" t="s">
        <v>238</v>
      </c>
    </row>
    <row r="41" spans="1:6" x14ac:dyDescent="0.25">
      <c r="A41" s="13">
        <v>6</v>
      </c>
      <c r="B41" s="13">
        <v>27</v>
      </c>
      <c r="C41" s="13">
        <v>0.42</v>
      </c>
      <c r="D41" s="13" t="s">
        <v>116</v>
      </c>
      <c r="E41" s="13" t="s">
        <v>319</v>
      </c>
    </row>
    <row r="42" spans="1:6" x14ac:dyDescent="0.25">
      <c r="A42" s="13">
        <v>6</v>
      </c>
      <c r="B42" s="13">
        <v>26</v>
      </c>
      <c r="C42" s="13">
        <v>0.32</v>
      </c>
      <c r="D42" s="13" t="s">
        <v>116</v>
      </c>
      <c r="E42" s="13" t="s">
        <v>238</v>
      </c>
    </row>
    <row r="43" spans="1:6" x14ac:dyDescent="0.25">
      <c r="A43" s="13">
        <v>6</v>
      </c>
      <c r="B43" s="13">
        <v>26</v>
      </c>
      <c r="C43" s="13">
        <v>0.43</v>
      </c>
      <c r="D43" s="13" t="s">
        <v>116</v>
      </c>
      <c r="E43" s="13" t="s">
        <v>238</v>
      </c>
    </row>
    <row r="44" spans="1:6" x14ac:dyDescent="0.25">
      <c r="A44" s="13">
        <v>6</v>
      </c>
      <c r="B44" s="13">
        <v>21</v>
      </c>
      <c r="C44" s="13">
        <v>0.19</v>
      </c>
      <c r="D44" s="13" t="s">
        <v>116</v>
      </c>
      <c r="E44" s="13" t="s">
        <v>238</v>
      </c>
    </row>
    <row r="45" spans="1:6" x14ac:dyDescent="0.25">
      <c r="A45" s="13">
        <v>6</v>
      </c>
      <c r="B45" s="13">
        <v>30</v>
      </c>
      <c r="C45" s="13">
        <v>0.5</v>
      </c>
      <c r="D45" s="13" t="s">
        <v>116</v>
      </c>
      <c r="E45" s="13" t="s">
        <v>238</v>
      </c>
    </row>
    <row r="46" spans="1:6" x14ac:dyDescent="0.25">
      <c r="A46" s="13">
        <v>6</v>
      </c>
      <c r="B46" s="13">
        <v>27</v>
      </c>
      <c r="C46" s="13">
        <v>0.38</v>
      </c>
      <c r="D46" s="13" t="s">
        <v>115</v>
      </c>
      <c r="E46" s="13" t="s">
        <v>238</v>
      </c>
    </row>
    <row r="47" spans="1:6" x14ac:dyDescent="0.25">
      <c r="A47" s="13">
        <v>6</v>
      </c>
      <c r="B47" s="13">
        <v>42</v>
      </c>
      <c r="C47" s="13">
        <v>1.1299999999999999</v>
      </c>
      <c r="D47" s="13" t="s">
        <v>115</v>
      </c>
      <c r="E47" s="13" t="s">
        <v>238</v>
      </c>
    </row>
    <row r="48" spans="1:6" x14ac:dyDescent="0.25">
      <c r="A48" s="13">
        <v>6</v>
      </c>
      <c r="B48" s="13">
        <v>27</v>
      </c>
      <c r="C48" s="13">
        <v>0.45</v>
      </c>
      <c r="D48" s="13" t="s">
        <v>116</v>
      </c>
      <c r="E48" s="13" t="s">
        <v>319</v>
      </c>
    </row>
    <row r="49" spans="1:6" x14ac:dyDescent="0.25">
      <c r="A49" s="13">
        <v>6</v>
      </c>
      <c r="B49" s="13">
        <v>33</v>
      </c>
      <c r="C49" s="13">
        <v>0.65</v>
      </c>
      <c r="D49" s="13" t="s">
        <v>116</v>
      </c>
      <c r="E49" s="13" t="s">
        <v>238</v>
      </c>
    </row>
    <row r="50" spans="1:6" x14ac:dyDescent="0.25">
      <c r="A50" s="13">
        <v>6</v>
      </c>
      <c r="B50" s="13">
        <v>29</v>
      </c>
      <c r="C50" s="13">
        <v>0.49</v>
      </c>
      <c r="D50" s="13" t="s">
        <v>116</v>
      </c>
      <c r="E50" s="13" t="s">
        <v>319</v>
      </c>
    </row>
    <row r="51" spans="1:6" x14ac:dyDescent="0.25">
      <c r="A51" s="13">
        <v>6</v>
      </c>
      <c r="B51" s="13">
        <v>30</v>
      </c>
      <c r="C51" s="13">
        <v>0.45</v>
      </c>
      <c r="D51" s="13" t="s">
        <v>116</v>
      </c>
      <c r="E51" s="13" t="s">
        <v>319</v>
      </c>
    </row>
    <row r="52" spans="1:6" x14ac:dyDescent="0.25">
      <c r="A52" s="13">
        <v>6</v>
      </c>
      <c r="B52" s="13">
        <v>23</v>
      </c>
      <c r="C52" s="13">
        <v>0.19</v>
      </c>
      <c r="D52" s="13" t="s">
        <v>116</v>
      </c>
      <c r="E52" s="13" t="s">
        <v>238</v>
      </c>
    </row>
    <row r="53" spans="1:6" x14ac:dyDescent="0.25">
      <c r="A53" s="13">
        <v>6</v>
      </c>
      <c r="B53" s="13">
        <v>29</v>
      </c>
      <c r="C53" s="13">
        <v>0.35</v>
      </c>
      <c r="D53" s="13" t="s">
        <v>116</v>
      </c>
      <c r="E53" s="13" t="s">
        <v>238</v>
      </c>
    </row>
    <row r="54" spans="1:6" x14ac:dyDescent="0.25">
      <c r="A54" s="13">
        <v>6</v>
      </c>
      <c r="B54" s="13">
        <v>23</v>
      </c>
      <c r="C54" s="13">
        <v>0.24</v>
      </c>
      <c r="D54" s="13" t="s">
        <v>115</v>
      </c>
      <c r="E54" s="13" t="s">
        <v>238</v>
      </c>
    </row>
    <row r="55" spans="1:6" x14ac:dyDescent="0.25">
      <c r="A55" s="13">
        <v>6</v>
      </c>
      <c r="B55" s="13">
        <v>22</v>
      </c>
      <c r="C55" s="13">
        <v>0.19</v>
      </c>
      <c r="D55" s="13" t="s">
        <v>116</v>
      </c>
      <c r="E55" s="13" t="s">
        <v>238</v>
      </c>
    </row>
    <row r="56" spans="1:6" x14ac:dyDescent="0.25">
      <c r="A56" s="13">
        <v>6</v>
      </c>
      <c r="B56" s="13">
        <v>27</v>
      </c>
      <c r="C56" s="13">
        <v>0.33</v>
      </c>
      <c r="D56" s="13" t="s">
        <v>116</v>
      </c>
      <c r="E56" s="13" t="s">
        <v>238</v>
      </c>
    </row>
    <row r="57" spans="1:6" x14ac:dyDescent="0.25">
      <c r="A57" s="13">
        <v>6</v>
      </c>
      <c r="B57" s="13">
        <v>29</v>
      </c>
      <c r="C57" s="13">
        <v>0.46</v>
      </c>
      <c r="D57" s="13" t="s">
        <v>116</v>
      </c>
      <c r="E57" s="13" t="s">
        <v>238</v>
      </c>
    </row>
    <row r="58" spans="1:6" x14ac:dyDescent="0.25">
      <c r="A58" s="13">
        <v>6</v>
      </c>
      <c r="B58" s="13">
        <v>29</v>
      </c>
      <c r="C58" s="13">
        <v>0.49</v>
      </c>
      <c r="D58" s="13" t="s">
        <v>116</v>
      </c>
      <c r="E58" s="13" t="s">
        <v>238</v>
      </c>
    </row>
    <row r="59" spans="1:6" x14ac:dyDescent="0.25">
      <c r="A59" s="13">
        <v>6</v>
      </c>
      <c r="B59" s="13">
        <v>22</v>
      </c>
      <c r="C59" s="13">
        <v>0.22</v>
      </c>
      <c r="D59" s="13" t="s">
        <v>116</v>
      </c>
      <c r="E59" s="13" t="s">
        <v>238</v>
      </c>
    </row>
    <row r="60" spans="1:6" x14ac:dyDescent="0.25">
      <c r="A60" s="13">
        <v>6</v>
      </c>
      <c r="B60" s="13">
        <v>27</v>
      </c>
      <c r="C60" s="13">
        <v>0.38</v>
      </c>
      <c r="D60" s="13" t="s">
        <v>116</v>
      </c>
      <c r="E60" s="13" t="s">
        <v>238</v>
      </c>
    </row>
    <row r="61" spans="1:6" x14ac:dyDescent="0.25">
      <c r="A61" s="13">
        <v>6</v>
      </c>
      <c r="B61" s="13">
        <v>26</v>
      </c>
      <c r="C61" s="13">
        <v>0.38</v>
      </c>
      <c r="D61" s="13" t="s">
        <v>116</v>
      </c>
      <c r="E61" s="13" t="s">
        <v>238</v>
      </c>
      <c r="F61" s="13" t="s">
        <v>322</v>
      </c>
    </row>
    <row r="62" spans="1:6" x14ac:dyDescent="0.25">
      <c r="A62" s="13">
        <v>6</v>
      </c>
      <c r="B62" s="13">
        <v>29</v>
      </c>
      <c r="C62" s="13">
        <v>0.47</v>
      </c>
      <c r="D62" s="13" t="s">
        <v>320</v>
      </c>
      <c r="E62" s="13" t="s">
        <v>238</v>
      </c>
    </row>
    <row r="63" spans="1:6" x14ac:dyDescent="0.25">
      <c r="A63" s="13">
        <v>6</v>
      </c>
      <c r="B63" s="13">
        <v>24</v>
      </c>
      <c r="C63" s="13">
        <v>0.23</v>
      </c>
      <c r="D63" s="13" t="s">
        <v>320</v>
      </c>
      <c r="E63" s="13" t="s">
        <v>238</v>
      </c>
    </row>
    <row r="64" spans="1:6" x14ac:dyDescent="0.25">
      <c r="A64" s="13">
        <v>6</v>
      </c>
      <c r="B64" s="13">
        <v>29</v>
      </c>
      <c r="C64" s="13">
        <v>0.44</v>
      </c>
      <c r="D64" s="13" t="s">
        <v>116</v>
      </c>
      <c r="E64" s="13" t="s">
        <v>238</v>
      </c>
    </row>
    <row r="65" spans="1:6" x14ac:dyDescent="0.25">
      <c r="A65" s="13">
        <v>6</v>
      </c>
      <c r="B65" s="13">
        <v>27</v>
      </c>
      <c r="C65" s="13">
        <v>0.32</v>
      </c>
      <c r="D65" s="13" t="s">
        <v>116</v>
      </c>
      <c r="E65" s="13" t="s">
        <v>238</v>
      </c>
    </row>
    <row r="66" spans="1:6" x14ac:dyDescent="0.25">
      <c r="A66" s="13">
        <v>6</v>
      </c>
      <c r="B66" s="13">
        <v>30</v>
      </c>
      <c r="C66" s="13">
        <v>0.43</v>
      </c>
      <c r="D66" s="13" t="s">
        <v>320</v>
      </c>
      <c r="E66" s="13" t="s">
        <v>238</v>
      </c>
      <c r="F66" s="13" t="s">
        <v>275</v>
      </c>
    </row>
    <row r="67" spans="1:6" x14ac:dyDescent="0.25">
      <c r="A67" s="13">
        <v>6</v>
      </c>
      <c r="B67" s="13">
        <v>34</v>
      </c>
      <c r="C67" s="13">
        <v>0.72</v>
      </c>
      <c r="D67" s="13" t="s">
        <v>320</v>
      </c>
      <c r="E67" s="13" t="s">
        <v>238</v>
      </c>
    </row>
    <row r="68" spans="1:6" x14ac:dyDescent="0.25">
      <c r="A68" s="13">
        <v>6</v>
      </c>
      <c r="B68" s="13">
        <v>26</v>
      </c>
      <c r="C68" s="13">
        <v>0.36</v>
      </c>
      <c r="D68" s="13" t="s">
        <v>116</v>
      </c>
      <c r="E68" s="13" t="s">
        <v>238</v>
      </c>
    </row>
    <row r="69" spans="1:6" x14ac:dyDescent="0.25">
      <c r="A69" s="13">
        <v>6</v>
      </c>
      <c r="B69" s="13">
        <v>29</v>
      </c>
      <c r="C69" s="13">
        <v>0.39</v>
      </c>
      <c r="D69" s="13" t="s">
        <v>116</v>
      </c>
      <c r="E69" s="13" t="s">
        <v>238</v>
      </c>
    </row>
    <row r="70" spans="1:6" x14ac:dyDescent="0.25">
      <c r="A70" s="13">
        <v>6</v>
      </c>
      <c r="B70" s="13">
        <v>29</v>
      </c>
      <c r="C70" s="13">
        <v>0.46</v>
      </c>
      <c r="D70" s="13" t="s">
        <v>116</v>
      </c>
      <c r="E70" s="13" t="s">
        <v>238</v>
      </c>
    </row>
    <row r="71" spans="1:6" x14ac:dyDescent="0.25">
      <c r="A71" s="13">
        <v>6</v>
      </c>
      <c r="B71" s="13">
        <v>37</v>
      </c>
      <c r="C71" s="13">
        <v>0.87</v>
      </c>
      <c r="D71" s="13" t="s">
        <v>115</v>
      </c>
      <c r="E71" s="13" t="s">
        <v>238</v>
      </c>
    </row>
    <row r="72" spans="1:6" x14ac:dyDescent="0.25">
      <c r="A72" s="13">
        <v>6</v>
      </c>
      <c r="B72" s="13">
        <v>27</v>
      </c>
      <c r="C72" s="13">
        <v>0.4</v>
      </c>
      <c r="D72" s="13" t="s">
        <v>116</v>
      </c>
      <c r="E72" s="13" t="s">
        <v>238</v>
      </c>
    </row>
    <row r="73" spans="1:6" x14ac:dyDescent="0.25">
      <c r="A73" s="13">
        <v>6</v>
      </c>
      <c r="B73" s="13">
        <v>32</v>
      </c>
      <c r="C73" s="13">
        <v>0.61</v>
      </c>
      <c r="D73" s="13" t="s">
        <v>116</v>
      </c>
      <c r="E73" s="13" t="s">
        <v>238</v>
      </c>
    </row>
    <row r="74" spans="1:6" x14ac:dyDescent="0.25">
      <c r="A74" s="13">
        <v>6</v>
      </c>
      <c r="B74" s="13">
        <v>27</v>
      </c>
      <c r="C74" s="13">
        <v>0.36</v>
      </c>
      <c r="D74" s="13" t="s">
        <v>116</v>
      </c>
      <c r="E74" s="13" t="s">
        <v>238</v>
      </c>
    </row>
    <row r="75" spans="1:6" x14ac:dyDescent="0.25">
      <c r="A75" s="13">
        <v>6</v>
      </c>
      <c r="B75" s="13">
        <v>26</v>
      </c>
      <c r="C75" s="13">
        <v>0.28999999999999998</v>
      </c>
      <c r="D75" s="13" t="s">
        <v>116</v>
      </c>
      <c r="E75" s="13" t="s">
        <v>238</v>
      </c>
    </row>
    <row r="76" spans="1:6" x14ac:dyDescent="0.25">
      <c r="A76" s="13">
        <v>6</v>
      </c>
      <c r="B76" s="13">
        <v>31</v>
      </c>
      <c r="C76" s="13">
        <v>0.52</v>
      </c>
      <c r="D76" s="13" t="s">
        <v>115</v>
      </c>
      <c r="E76" s="13" t="s">
        <v>238</v>
      </c>
    </row>
    <row r="77" spans="1:6" x14ac:dyDescent="0.25">
      <c r="A77" s="13">
        <v>6</v>
      </c>
      <c r="B77" s="13">
        <v>25</v>
      </c>
      <c r="C77" s="13">
        <v>0.32</v>
      </c>
      <c r="D77" s="13" t="s">
        <v>115</v>
      </c>
      <c r="E77" s="13" t="s">
        <v>238</v>
      </c>
    </row>
    <row r="78" spans="1:6" x14ac:dyDescent="0.25">
      <c r="A78" s="13">
        <v>6</v>
      </c>
      <c r="B78" s="13">
        <v>33</v>
      </c>
      <c r="C78" s="13">
        <v>0.61</v>
      </c>
      <c r="D78" s="13" t="s">
        <v>115</v>
      </c>
      <c r="E78" s="13" t="s">
        <v>238</v>
      </c>
    </row>
    <row r="79" spans="1:6" x14ac:dyDescent="0.25">
      <c r="A79" s="13">
        <v>6</v>
      </c>
      <c r="B79" s="13">
        <v>34</v>
      </c>
      <c r="C79" s="13">
        <v>0.6</v>
      </c>
      <c r="D79" s="13" t="s">
        <v>320</v>
      </c>
      <c r="E79" s="13" t="s">
        <v>238</v>
      </c>
    </row>
    <row r="80" spans="1:6" x14ac:dyDescent="0.25">
      <c r="A80" s="13">
        <v>6</v>
      </c>
      <c r="B80" s="13">
        <v>25</v>
      </c>
      <c r="C80" s="13">
        <v>0.31</v>
      </c>
      <c r="D80" s="13" t="s">
        <v>116</v>
      </c>
      <c r="E80" s="13" t="s">
        <v>238</v>
      </c>
    </row>
    <row r="81" spans="1:5" x14ac:dyDescent="0.25">
      <c r="A81" s="13">
        <v>6</v>
      </c>
      <c r="B81" s="13">
        <v>19</v>
      </c>
      <c r="C81" s="13">
        <v>0.13</v>
      </c>
      <c r="D81" s="13" t="s">
        <v>117</v>
      </c>
      <c r="E81" s="13" t="s">
        <v>238</v>
      </c>
    </row>
    <row r="82" spans="1:5" x14ac:dyDescent="0.25">
      <c r="A82" s="13">
        <v>6</v>
      </c>
      <c r="B82" s="13">
        <v>27</v>
      </c>
      <c r="C82" s="13">
        <v>0.35</v>
      </c>
      <c r="D82" s="13" t="s">
        <v>116</v>
      </c>
      <c r="E82" s="13" t="s">
        <v>238</v>
      </c>
    </row>
    <row r="83" spans="1:5" x14ac:dyDescent="0.25">
      <c r="A83" s="13">
        <v>6</v>
      </c>
      <c r="B83" s="13">
        <v>19</v>
      </c>
      <c r="C83" s="13">
        <v>0.12</v>
      </c>
      <c r="D83" s="13" t="s">
        <v>117</v>
      </c>
      <c r="E83" s="13" t="s">
        <v>238</v>
      </c>
    </row>
    <row r="84" spans="1:5" x14ac:dyDescent="0.25">
      <c r="A84" s="13">
        <v>6</v>
      </c>
      <c r="B84" s="13">
        <v>23</v>
      </c>
      <c r="C84" s="13">
        <v>0.24</v>
      </c>
      <c r="D84" s="13" t="s">
        <v>116</v>
      </c>
      <c r="E84" s="13" t="s">
        <v>238</v>
      </c>
    </row>
    <row r="85" spans="1:5" x14ac:dyDescent="0.25">
      <c r="A85" s="13">
        <v>6</v>
      </c>
      <c r="B85" s="13">
        <v>22</v>
      </c>
      <c r="C85" s="13">
        <v>0.21</v>
      </c>
      <c r="D85" s="13" t="s">
        <v>117</v>
      </c>
      <c r="E85" s="13" t="s">
        <v>238</v>
      </c>
    </row>
    <row r="86" spans="1:5" x14ac:dyDescent="0.25">
      <c r="A86" s="13">
        <v>6</v>
      </c>
      <c r="B86" s="13">
        <v>11</v>
      </c>
      <c r="C86" s="13">
        <v>0.02</v>
      </c>
      <c r="D86" s="13" t="s">
        <v>117</v>
      </c>
      <c r="E86" s="13" t="s">
        <v>238</v>
      </c>
    </row>
    <row r="87" spans="1:5" x14ac:dyDescent="0.25">
      <c r="A87" s="13">
        <v>6</v>
      </c>
      <c r="B87" s="13">
        <v>21</v>
      </c>
      <c r="C87" s="13">
        <v>0.17</v>
      </c>
      <c r="D87" s="13" t="s">
        <v>115</v>
      </c>
      <c r="E87" s="13" t="s">
        <v>238</v>
      </c>
    </row>
    <row r="88" spans="1:5" x14ac:dyDescent="0.25">
      <c r="A88" s="13">
        <v>6</v>
      </c>
      <c r="B88" s="13">
        <v>35</v>
      </c>
      <c r="C88" s="13">
        <v>0.72</v>
      </c>
      <c r="D88" s="13" t="s">
        <v>116</v>
      </c>
      <c r="E88" s="13" t="s">
        <v>238</v>
      </c>
    </row>
    <row r="89" spans="1:5" x14ac:dyDescent="0.25">
      <c r="A89" s="13">
        <v>6</v>
      </c>
      <c r="B89" s="13">
        <v>23</v>
      </c>
      <c r="C89" s="13">
        <v>0.24</v>
      </c>
      <c r="D89" s="13" t="s">
        <v>116</v>
      </c>
      <c r="E89" s="13" t="s">
        <v>238</v>
      </c>
    </row>
    <row r="90" spans="1:5" x14ac:dyDescent="0.25">
      <c r="A90" s="13">
        <v>6</v>
      </c>
      <c r="B90" s="13">
        <v>26</v>
      </c>
      <c r="C90" s="13">
        <v>0.28999999999999998</v>
      </c>
      <c r="D90" s="13" t="s">
        <v>116</v>
      </c>
      <c r="E90" s="13" t="s">
        <v>238</v>
      </c>
    </row>
    <row r="91" spans="1:5" x14ac:dyDescent="0.25">
      <c r="A91" s="13">
        <v>6</v>
      </c>
      <c r="B91" s="13">
        <v>24</v>
      </c>
      <c r="C91" s="13">
        <v>0.27</v>
      </c>
      <c r="D91" s="13" t="s">
        <v>116</v>
      </c>
      <c r="E91" s="13" t="s">
        <v>238</v>
      </c>
    </row>
    <row r="92" spans="1:5" x14ac:dyDescent="0.25">
      <c r="A92" s="13">
        <v>6</v>
      </c>
      <c r="B92" s="13">
        <v>27</v>
      </c>
      <c r="C92" s="13">
        <v>0.39</v>
      </c>
      <c r="D92" s="13" t="s">
        <v>116</v>
      </c>
      <c r="E92" s="13" t="s">
        <v>238</v>
      </c>
    </row>
    <row r="93" spans="1:5" x14ac:dyDescent="0.25">
      <c r="A93" s="13">
        <v>6</v>
      </c>
      <c r="B93" s="13">
        <v>35</v>
      </c>
      <c r="C93" s="13">
        <v>0.7</v>
      </c>
      <c r="D93" s="13" t="s">
        <v>115</v>
      </c>
      <c r="E93" s="13" t="s">
        <v>238</v>
      </c>
    </row>
    <row r="94" spans="1:5" x14ac:dyDescent="0.25">
      <c r="A94" s="13">
        <v>6</v>
      </c>
      <c r="B94" s="13">
        <v>30</v>
      </c>
      <c r="C94" s="13">
        <v>0.46</v>
      </c>
      <c r="D94" s="13" t="s">
        <v>116</v>
      </c>
      <c r="E94" s="13" t="s">
        <v>238</v>
      </c>
    </row>
    <row r="95" spans="1:5" x14ac:dyDescent="0.25">
      <c r="A95" s="13">
        <v>6</v>
      </c>
      <c r="B95" s="13">
        <v>22</v>
      </c>
      <c r="C95" s="13">
        <v>0.2</v>
      </c>
      <c r="D95" s="13" t="s">
        <v>116</v>
      </c>
      <c r="E95" s="13" t="s">
        <v>238</v>
      </c>
    </row>
    <row r="96" spans="1:5" x14ac:dyDescent="0.25">
      <c r="A96" s="13">
        <v>6</v>
      </c>
      <c r="B96" s="13">
        <v>23</v>
      </c>
      <c r="C96" s="13">
        <v>0.24</v>
      </c>
      <c r="D96" s="13" t="s">
        <v>116</v>
      </c>
      <c r="E96" s="13" t="s">
        <v>238</v>
      </c>
    </row>
    <row r="97" spans="1:6" x14ac:dyDescent="0.25">
      <c r="A97" s="13">
        <v>6</v>
      </c>
      <c r="B97" s="13">
        <v>19</v>
      </c>
      <c r="C97" s="13">
        <v>0.15</v>
      </c>
      <c r="D97" s="13" t="s">
        <v>116</v>
      </c>
      <c r="E97" s="13" t="s">
        <v>238</v>
      </c>
      <c r="F97" s="13" t="s">
        <v>323</v>
      </c>
    </row>
    <row r="98" spans="1:6" x14ac:dyDescent="0.25">
      <c r="A98" s="13">
        <v>6</v>
      </c>
      <c r="B98" s="13">
        <v>27</v>
      </c>
      <c r="C98" s="13">
        <v>0.34</v>
      </c>
      <c r="D98" s="13" t="s">
        <v>116</v>
      </c>
      <c r="E98" s="13" t="s">
        <v>238</v>
      </c>
    </row>
    <row r="99" spans="1:6" x14ac:dyDescent="0.25">
      <c r="A99" s="13">
        <v>6</v>
      </c>
      <c r="B99" s="13">
        <v>21</v>
      </c>
      <c r="C99" s="13">
        <v>0.27</v>
      </c>
      <c r="D99" s="13" t="s">
        <v>116</v>
      </c>
      <c r="E99" s="13" t="s">
        <v>238</v>
      </c>
    </row>
    <row r="100" spans="1:6" x14ac:dyDescent="0.25">
      <c r="A100" s="13">
        <v>6</v>
      </c>
      <c r="B100" s="13">
        <v>24</v>
      </c>
      <c r="C100" s="13">
        <v>0.25</v>
      </c>
      <c r="D100" s="13" t="s">
        <v>116</v>
      </c>
      <c r="E100" s="13" t="s">
        <v>238</v>
      </c>
    </row>
    <row r="101" spans="1:6" x14ac:dyDescent="0.25">
      <c r="A101" s="13">
        <v>6</v>
      </c>
      <c r="B101" s="13">
        <v>22</v>
      </c>
      <c r="C101" s="13">
        <v>0.21</v>
      </c>
      <c r="D101" s="13" t="s">
        <v>116</v>
      </c>
      <c r="E101" s="13" t="s">
        <v>238</v>
      </c>
      <c r="F101" s="13" t="s">
        <v>324</v>
      </c>
    </row>
    <row r="102" spans="1:6" x14ac:dyDescent="0.25">
      <c r="A102" s="13">
        <v>6</v>
      </c>
      <c r="B102" s="13">
        <v>30</v>
      </c>
      <c r="C102" s="13">
        <v>0.46</v>
      </c>
      <c r="D102" s="13" t="s">
        <v>116</v>
      </c>
      <c r="E102" s="13" t="s">
        <v>238</v>
      </c>
      <c r="F102" s="13" t="s">
        <v>325</v>
      </c>
    </row>
    <row r="103" spans="1:6" x14ac:dyDescent="0.25">
      <c r="A103" s="13">
        <v>6</v>
      </c>
      <c r="B103" s="13">
        <v>23</v>
      </c>
      <c r="C103" s="13">
        <v>0.26</v>
      </c>
      <c r="D103" s="13" t="s">
        <v>116</v>
      </c>
      <c r="E103" s="13" t="s">
        <v>238</v>
      </c>
    </row>
    <row r="104" spans="1:6" x14ac:dyDescent="0.25">
      <c r="A104" s="13">
        <v>6</v>
      </c>
      <c r="B104" s="13">
        <v>22</v>
      </c>
      <c r="C104" s="13">
        <v>0.19</v>
      </c>
      <c r="D104" s="13" t="s">
        <v>115</v>
      </c>
      <c r="E104" s="13" t="s">
        <v>238</v>
      </c>
    </row>
    <row r="105" spans="1:6" x14ac:dyDescent="0.25">
      <c r="A105" s="13">
        <v>6</v>
      </c>
      <c r="B105" s="13">
        <v>28</v>
      </c>
      <c r="C105" s="13">
        <v>0.39</v>
      </c>
      <c r="D105" s="13" t="s">
        <v>116</v>
      </c>
      <c r="E105" s="13" t="s">
        <v>238</v>
      </c>
    </row>
    <row r="106" spans="1:6" x14ac:dyDescent="0.25">
      <c r="A106" s="13">
        <v>6</v>
      </c>
      <c r="B106" s="13">
        <v>23</v>
      </c>
      <c r="C106" s="13">
        <v>0.23</v>
      </c>
      <c r="D106" s="13" t="s">
        <v>116</v>
      </c>
      <c r="E106" s="13" t="s">
        <v>238</v>
      </c>
    </row>
    <row r="107" spans="1:6" x14ac:dyDescent="0.25">
      <c r="A107" s="13">
        <v>6</v>
      </c>
      <c r="B107" s="13">
        <v>30</v>
      </c>
      <c r="C107" s="13">
        <v>0.48</v>
      </c>
      <c r="D107" s="13" t="s">
        <v>116</v>
      </c>
      <c r="E107" s="13" t="s">
        <v>238</v>
      </c>
    </row>
    <row r="108" spans="1:6" x14ac:dyDescent="0.25">
      <c r="A108" s="13">
        <v>6</v>
      </c>
      <c r="B108" s="13">
        <v>29</v>
      </c>
      <c r="C108" s="13">
        <v>0.44</v>
      </c>
      <c r="D108" s="13" t="s">
        <v>116</v>
      </c>
      <c r="E108" s="13" t="s">
        <v>238</v>
      </c>
    </row>
    <row r="109" spans="1:6" x14ac:dyDescent="0.25">
      <c r="A109" s="13">
        <v>6</v>
      </c>
      <c r="B109" s="13">
        <v>29</v>
      </c>
      <c r="C109" s="13">
        <v>0.44</v>
      </c>
      <c r="D109" s="13" t="s">
        <v>116</v>
      </c>
      <c r="E109" s="13" t="s">
        <v>238</v>
      </c>
    </row>
    <row r="110" spans="1:6" x14ac:dyDescent="0.25">
      <c r="A110" s="13">
        <v>6</v>
      </c>
      <c r="B110" s="13">
        <v>22</v>
      </c>
      <c r="C110" s="13">
        <v>0.16</v>
      </c>
      <c r="D110" s="13" t="s">
        <v>116</v>
      </c>
      <c r="E110" s="13" t="s">
        <v>238</v>
      </c>
    </row>
    <row r="111" spans="1:6" x14ac:dyDescent="0.25">
      <c r="A111" s="13">
        <v>6</v>
      </c>
      <c r="B111" s="13">
        <v>24</v>
      </c>
      <c r="C111" s="13">
        <v>0.27</v>
      </c>
      <c r="D111" s="13" t="s">
        <v>116</v>
      </c>
      <c r="E111" s="13" t="s">
        <v>238</v>
      </c>
      <c r="F111" s="13" t="s">
        <v>326</v>
      </c>
    </row>
    <row r="112" spans="1:6" x14ac:dyDescent="0.25">
      <c r="A112" s="13">
        <v>6</v>
      </c>
      <c r="B112" s="13">
        <v>26</v>
      </c>
      <c r="C112" s="13">
        <v>0.28999999999999998</v>
      </c>
      <c r="D112" s="13" t="s">
        <v>115</v>
      </c>
      <c r="E112" s="13" t="s">
        <v>238</v>
      </c>
    </row>
    <row r="113" spans="1:6" x14ac:dyDescent="0.25">
      <c r="A113" s="13">
        <v>6</v>
      </c>
      <c r="B113" s="13">
        <v>23</v>
      </c>
      <c r="C113" s="13">
        <v>0.23</v>
      </c>
      <c r="D113" s="13" t="s">
        <v>116</v>
      </c>
      <c r="E113" s="13" t="s">
        <v>238</v>
      </c>
    </row>
    <row r="114" spans="1:6" x14ac:dyDescent="0.25">
      <c r="A114" s="13">
        <v>6</v>
      </c>
      <c r="B114" s="13">
        <v>24</v>
      </c>
      <c r="C114" s="13">
        <v>0.26</v>
      </c>
      <c r="D114" s="13" t="s">
        <v>116</v>
      </c>
      <c r="E114" s="13" t="s">
        <v>238</v>
      </c>
    </row>
    <row r="115" spans="1:6" x14ac:dyDescent="0.25">
      <c r="A115" s="13">
        <v>6</v>
      </c>
      <c r="B115" s="13">
        <v>20</v>
      </c>
      <c r="C115" s="13">
        <v>0.18</v>
      </c>
      <c r="D115" s="13" t="s">
        <v>116</v>
      </c>
      <c r="E115" s="13" t="s">
        <v>319</v>
      </c>
    </row>
    <row r="116" spans="1:6" x14ac:dyDescent="0.25">
      <c r="A116" s="13">
        <v>6</v>
      </c>
      <c r="B116" s="13">
        <v>30</v>
      </c>
      <c r="C116" s="13">
        <v>0.46</v>
      </c>
      <c r="D116" s="13" t="s">
        <v>116</v>
      </c>
      <c r="E116" s="13" t="s">
        <v>238</v>
      </c>
    </row>
    <row r="117" spans="1:6" x14ac:dyDescent="0.25">
      <c r="A117" s="13">
        <v>6</v>
      </c>
      <c r="B117" s="13">
        <v>30</v>
      </c>
      <c r="C117" s="13">
        <v>0.46</v>
      </c>
      <c r="D117" s="13" t="s">
        <v>116</v>
      </c>
      <c r="E117" s="13" t="s">
        <v>321</v>
      </c>
    </row>
    <row r="118" spans="1:6" x14ac:dyDescent="0.25">
      <c r="A118" s="13">
        <v>6</v>
      </c>
      <c r="B118" s="13">
        <v>23</v>
      </c>
      <c r="C118" s="13">
        <v>0.26</v>
      </c>
      <c r="D118" s="13" t="s">
        <v>116</v>
      </c>
      <c r="E118" s="13" t="s">
        <v>238</v>
      </c>
    </row>
    <row r="119" spans="1:6" x14ac:dyDescent="0.25">
      <c r="A119" s="13">
        <v>6</v>
      </c>
      <c r="B119" s="13">
        <v>20</v>
      </c>
      <c r="C119" s="13">
        <v>0.12</v>
      </c>
      <c r="D119" s="13" t="s">
        <v>116</v>
      </c>
      <c r="E119" s="13" t="s">
        <v>238</v>
      </c>
    </row>
    <row r="120" spans="1:6" x14ac:dyDescent="0.25">
      <c r="A120" s="13">
        <v>6</v>
      </c>
      <c r="B120" s="20">
        <v>17</v>
      </c>
      <c r="C120" s="20">
        <v>0.08</v>
      </c>
      <c r="D120" s="20" t="s">
        <v>117</v>
      </c>
      <c r="E120" s="20" t="s">
        <v>238</v>
      </c>
    </row>
    <row r="121" spans="1:6" x14ac:dyDescent="0.25">
      <c r="A121" s="13">
        <v>6</v>
      </c>
      <c r="B121" s="13">
        <v>29</v>
      </c>
      <c r="C121" s="13">
        <v>0.5</v>
      </c>
      <c r="D121" s="13" t="s">
        <v>116</v>
      </c>
      <c r="E121" s="13" t="s">
        <v>238</v>
      </c>
    </row>
    <row r="122" spans="1:6" x14ac:dyDescent="0.25">
      <c r="A122" s="13">
        <v>6</v>
      </c>
      <c r="B122" s="13">
        <v>20</v>
      </c>
      <c r="C122" s="13">
        <v>0.12</v>
      </c>
      <c r="D122" s="13" t="s">
        <v>117</v>
      </c>
      <c r="E122" s="13" t="s">
        <v>238</v>
      </c>
    </row>
    <row r="123" spans="1:6" x14ac:dyDescent="0.25">
      <c r="A123" s="13">
        <v>6</v>
      </c>
      <c r="B123" s="13">
        <v>25</v>
      </c>
      <c r="C123" s="13">
        <v>0.28000000000000003</v>
      </c>
      <c r="D123" s="13" t="s">
        <v>116</v>
      </c>
      <c r="E123" s="13" t="s">
        <v>238</v>
      </c>
    </row>
    <row r="124" spans="1:6" x14ac:dyDescent="0.25">
      <c r="A124" s="13">
        <v>6</v>
      </c>
      <c r="B124" s="13">
        <v>24</v>
      </c>
      <c r="C124" s="13">
        <v>0.24</v>
      </c>
      <c r="D124" s="13" t="s">
        <v>115</v>
      </c>
      <c r="E124" s="13" t="s">
        <v>238</v>
      </c>
    </row>
    <row r="125" spans="1:6" x14ac:dyDescent="0.25">
      <c r="A125" s="13">
        <v>6</v>
      </c>
      <c r="B125" s="13">
        <v>22</v>
      </c>
      <c r="C125" s="13">
        <v>0.2</v>
      </c>
      <c r="D125" s="13" t="s">
        <v>115</v>
      </c>
      <c r="E125" s="13" t="s">
        <v>238</v>
      </c>
    </row>
    <row r="126" spans="1:6" x14ac:dyDescent="0.25">
      <c r="A126" s="13">
        <v>6</v>
      </c>
      <c r="B126" s="13">
        <v>27</v>
      </c>
      <c r="C126" s="13">
        <v>0.26</v>
      </c>
      <c r="D126" s="13" t="s">
        <v>115</v>
      </c>
      <c r="E126" s="13" t="s">
        <v>238</v>
      </c>
      <c r="F126" s="13" t="s">
        <v>327</v>
      </c>
    </row>
    <row r="127" spans="1:6" x14ac:dyDescent="0.25">
      <c r="A127" s="13">
        <v>6</v>
      </c>
      <c r="B127" s="13">
        <v>22</v>
      </c>
      <c r="C127" s="13">
        <v>0.18</v>
      </c>
      <c r="D127" s="13" t="s">
        <v>117</v>
      </c>
      <c r="E127" s="13" t="s">
        <v>238</v>
      </c>
    </row>
    <row r="128" spans="1:6" x14ac:dyDescent="0.25">
      <c r="A128" s="13">
        <v>6</v>
      </c>
      <c r="B128" s="13">
        <v>22</v>
      </c>
      <c r="C128" s="13">
        <v>0.18</v>
      </c>
      <c r="D128" s="13" t="s">
        <v>115</v>
      </c>
      <c r="E128" s="13" t="s">
        <v>238</v>
      </c>
    </row>
    <row r="129" spans="1:6" x14ac:dyDescent="0.25">
      <c r="A129" s="13">
        <v>6</v>
      </c>
      <c r="B129" s="13">
        <v>23</v>
      </c>
      <c r="C129" s="13">
        <v>0.22</v>
      </c>
      <c r="D129" s="13" t="s">
        <v>115</v>
      </c>
      <c r="E129" s="13" t="s">
        <v>238</v>
      </c>
    </row>
    <row r="130" spans="1:6" x14ac:dyDescent="0.25">
      <c r="A130" s="13">
        <v>6</v>
      </c>
      <c r="B130" s="13">
        <v>20</v>
      </c>
      <c r="C130" s="13">
        <v>0.14000000000000001</v>
      </c>
      <c r="D130" s="13" t="s">
        <v>117</v>
      </c>
      <c r="E130" s="13" t="s">
        <v>238</v>
      </c>
    </row>
    <row r="131" spans="1:6" x14ac:dyDescent="0.25">
      <c r="A131" s="13">
        <v>6</v>
      </c>
      <c r="B131" s="13">
        <v>24</v>
      </c>
      <c r="C131" s="13">
        <v>0.22</v>
      </c>
      <c r="D131" s="13" t="s">
        <v>116</v>
      </c>
      <c r="E131" s="13" t="s">
        <v>238</v>
      </c>
    </row>
    <row r="132" spans="1:6" x14ac:dyDescent="0.25">
      <c r="A132" s="13">
        <v>6</v>
      </c>
      <c r="B132" s="13">
        <v>23</v>
      </c>
      <c r="C132" s="13">
        <v>0.24</v>
      </c>
      <c r="D132" s="13" t="s">
        <v>116</v>
      </c>
      <c r="E132" s="13" t="s">
        <v>238</v>
      </c>
    </row>
    <row r="133" spans="1:6" x14ac:dyDescent="0.25">
      <c r="A133" s="13">
        <v>6</v>
      </c>
      <c r="B133" s="13">
        <v>22</v>
      </c>
      <c r="C133" s="13">
        <v>0.16</v>
      </c>
      <c r="D133" s="13" t="s">
        <v>116</v>
      </c>
      <c r="E133" s="13" t="s">
        <v>238</v>
      </c>
    </row>
    <row r="134" spans="1:6" x14ac:dyDescent="0.25">
      <c r="A134" s="13">
        <v>6</v>
      </c>
      <c r="B134" s="13">
        <v>27</v>
      </c>
      <c r="C134" s="13">
        <v>0.34</v>
      </c>
      <c r="D134" s="13" t="s">
        <v>116</v>
      </c>
      <c r="E134" s="13" t="s">
        <v>238</v>
      </c>
    </row>
    <row r="135" spans="1:6" x14ac:dyDescent="0.25">
      <c r="A135" s="13">
        <v>6</v>
      </c>
      <c r="B135" s="13">
        <v>17</v>
      </c>
      <c r="C135" s="13">
        <v>0.12</v>
      </c>
      <c r="D135" s="13" t="s">
        <v>117</v>
      </c>
      <c r="E135" s="13" t="s">
        <v>238</v>
      </c>
    </row>
    <row r="136" spans="1:6" x14ac:dyDescent="0.25">
      <c r="A136" s="13">
        <v>6</v>
      </c>
      <c r="B136" s="13">
        <v>21</v>
      </c>
      <c r="C136" s="13">
        <v>0.16</v>
      </c>
      <c r="D136" s="13" t="s">
        <v>117</v>
      </c>
      <c r="E136" s="13" t="s">
        <v>238</v>
      </c>
    </row>
    <row r="137" spans="1:6" x14ac:dyDescent="0.25">
      <c r="A137" s="13">
        <v>6</v>
      </c>
      <c r="B137" s="13">
        <v>20</v>
      </c>
      <c r="C137" s="13">
        <v>0.16</v>
      </c>
      <c r="D137" s="13" t="s">
        <v>117</v>
      </c>
      <c r="E137" s="13" t="s">
        <v>238</v>
      </c>
    </row>
    <row r="138" spans="1:6" x14ac:dyDescent="0.25">
      <c r="A138" s="13">
        <v>6</v>
      </c>
      <c r="B138" s="13">
        <v>12</v>
      </c>
      <c r="C138" s="13">
        <v>0.02</v>
      </c>
      <c r="D138" s="13" t="s">
        <v>117</v>
      </c>
      <c r="E138" s="13" t="s">
        <v>238</v>
      </c>
    </row>
    <row r="139" spans="1:6" x14ac:dyDescent="0.25">
      <c r="A139" s="13">
        <v>6</v>
      </c>
      <c r="B139" s="13">
        <v>19</v>
      </c>
      <c r="C139" s="13">
        <v>0.12</v>
      </c>
      <c r="D139" s="13" t="s">
        <v>117</v>
      </c>
      <c r="E139" s="13" t="s">
        <v>238</v>
      </c>
    </row>
    <row r="140" spans="1:6" x14ac:dyDescent="0.25">
      <c r="A140" s="13">
        <v>6</v>
      </c>
      <c r="B140" s="13">
        <v>20</v>
      </c>
      <c r="C140" s="13">
        <v>0.12</v>
      </c>
      <c r="D140" s="13" t="s">
        <v>117</v>
      </c>
      <c r="E140" s="13" t="s">
        <v>238</v>
      </c>
    </row>
    <row r="141" spans="1:6" x14ac:dyDescent="0.25">
      <c r="A141" s="13">
        <v>6</v>
      </c>
      <c r="B141" s="13">
        <v>20</v>
      </c>
      <c r="C141" s="13">
        <v>0.12</v>
      </c>
      <c r="D141" s="13" t="s">
        <v>117</v>
      </c>
      <c r="E141" s="13" t="s">
        <v>238</v>
      </c>
    </row>
    <row r="142" spans="1:6" x14ac:dyDescent="0.25">
      <c r="A142" s="13">
        <v>6</v>
      </c>
      <c r="B142" s="13">
        <v>34</v>
      </c>
      <c r="C142" s="13">
        <v>0.68</v>
      </c>
      <c r="D142" s="13" t="s">
        <v>115</v>
      </c>
      <c r="E142" s="13" t="s">
        <v>238</v>
      </c>
      <c r="F142" s="13" t="s">
        <v>275</v>
      </c>
    </row>
    <row r="143" spans="1:6" x14ac:dyDescent="0.25">
      <c r="A143" s="13">
        <v>6</v>
      </c>
      <c r="B143" s="13">
        <v>30</v>
      </c>
      <c r="C143" s="13">
        <v>0.52</v>
      </c>
      <c r="D143" s="13" t="s">
        <v>116</v>
      </c>
      <c r="E143" s="13" t="s">
        <v>238</v>
      </c>
      <c r="F143" s="13" t="s">
        <v>275</v>
      </c>
    </row>
    <row r="144" spans="1:6" x14ac:dyDescent="0.25">
      <c r="A144" s="13">
        <v>6</v>
      </c>
      <c r="B144" s="13">
        <v>35</v>
      </c>
      <c r="C144" s="13">
        <v>0.9</v>
      </c>
      <c r="D144" s="13" t="s">
        <v>115</v>
      </c>
      <c r="E144" s="13" t="s">
        <v>238</v>
      </c>
      <c r="F144" s="13" t="s">
        <v>275</v>
      </c>
    </row>
    <row r="145" spans="1:4" x14ac:dyDescent="0.25">
      <c r="A145" s="20" t="s">
        <v>332</v>
      </c>
      <c r="B145">
        <v>26</v>
      </c>
      <c r="D145" t="s">
        <v>116</v>
      </c>
    </row>
    <row r="146" spans="1:4" x14ac:dyDescent="0.25">
      <c r="B146">
        <v>23</v>
      </c>
      <c r="D146" t="s">
        <v>116</v>
      </c>
    </row>
    <row r="147" spans="1:4" x14ac:dyDescent="0.25">
      <c r="B147">
        <v>12</v>
      </c>
      <c r="D147" t="s">
        <v>117</v>
      </c>
    </row>
    <row r="148" spans="1:4" x14ac:dyDescent="0.25">
      <c r="B148">
        <v>25</v>
      </c>
      <c r="D148" t="s">
        <v>116</v>
      </c>
    </row>
    <row r="149" spans="1:4" x14ac:dyDescent="0.25">
      <c r="B149">
        <v>31</v>
      </c>
      <c r="D149" t="s">
        <v>115</v>
      </c>
    </row>
    <row r="150" spans="1:4" x14ac:dyDescent="0.25">
      <c r="B150">
        <v>23</v>
      </c>
      <c r="D150" t="s">
        <v>116</v>
      </c>
    </row>
    <row r="151" spans="1:4" x14ac:dyDescent="0.25">
      <c r="B151">
        <v>26</v>
      </c>
      <c r="D151" t="s">
        <v>115</v>
      </c>
    </row>
    <row r="152" spans="1:4" x14ac:dyDescent="0.25">
      <c r="B152">
        <v>28</v>
      </c>
      <c r="D152" t="s">
        <v>116</v>
      </c>
    </row>
    <row r="153" spans="1:4" x14ac:dyDescent="0.25">
      <c r="B153">
        <v>12</v>
      </c>
      <c r="D153" t="s">
        <v>117</v>
      </c>
    </row>
    <row r="154" spans="1:4" x14ac:dyDescent="0.25">
      <c r="B154">
        <v>26</v>
      </c>
      <c r="D154" t="s">
        <v>320</v>
      </c>
    </row>
    <row r="155" spans="1:4" x14ac:dyDescent="0.25">
      <c r="B155">
        <v>24</v>
      </c>
      <c r="D155" t="s">
        <v>116</v>
      </c>
    </row>
    <row r="156" spans="1:4" x14ac:dyDescent="0.25">
      <c r="B156">
        <v>21</v>
      </c>
      <c r="D156" t="s">
        <v>116</v>
      </c>
    </row>
    <row r="157" spans="1:4" x14ac:dyDescent="0.25">
      <c r="B157">
        <v>25</v>
      </c>
      <c r="D157" t="s">
        <v>115</v>
      </c>
    </row>
    <row r="158" spans="1:4" x14ac:dyDescent="0.25">
      <c r="B158">
        <v>24</v>
      </c>
      <c r="D158" t="s">
        <v>320</v>
      </c>
    </row>
    <row r="159" spans="1:4" x14ac:dyDescent="0.25">
      <c r="B159">
        <v>25</v>
      </c>
      <c r="D159" t="s">
        <v>116</v>
      </c>
    </row>
    <row r="160" spans="1:4" x14ac:dyDescent="0.25">
      <c r="B160">
        <v>27</v>
      </c>
      <c r="D160" t="s">
        <v>116</v>
      </c>
    </row>
    <row r="161" spans="2:4" x14ac:dyDescent="0.25">
      <c r="B161">
        <v>27</v>
      </c>
      <c r="D161" t="s">
        <v>115</v>
      </c>
    </row>
    <row r="162" spans="2:4" x14ac:dyDescent="0.25">
      <c r="B162">
        <v>22</v>
      </c>
      <c r="D162" t="s">
        <v>116</v>
      </c>
    </row>
    <row r="163" spans="2:4" x14ac:dyDescent="0.25">
      <c r="B163">
        <v>29</v>
      </c>
      <c r="D163" t="s">
        <v>115</v>
      </c>
    </row>
    <row r="164" spans="2:4" x14ac:dyDescent="0.25">
      <c r="B164">
        <v>22</v>
      </c>
      <c r="D164" t="s">
        <v>116</v>
      </c>
    </row>
    <row r="165" spans="2:4" x14ac:dyDescent="0.25">
      <c r="B165">
        <v>27</v>
      </c>
      <c r="D165" t="s">
        <v>115</v>
      </c>
    </row>
    <row r="166" spans="2:4" x14ac:dyDescent="0.25">
      <c r="B166">
        <v>23</v>
      </c>
      <c r="D166" t="s">
        <v>116</v>
      </c>
    </row>
    <row r="167" spans="2:4" x14ac:dyDescent="0.25">
      <c r="B167">
        <v>28</v>
      </c>
      <c r="D167" t="s">
        <v>116</v>
      </c>
    </row>
    <row r="168" spans="2:4" x14ac:dyDescent="0.25">
      <c r="B168">
        <v>33</v>
      </c>
      <c r="D168" t="s">
        <v>320</v>
      </c>
    </row>
    <row r="169" spans="2:4" x14ac:dyDescent="0.25">
      <c r="B169">
        <v>23</v>
      </c>
      <c r="D169" t="s">
        <v>116</v>
      </c>
    </row>
    <row r="170" spans="2:4" x14ac:dyDescent="0.25">
      <c r="B170">
        <v>30</v>
      </c>
      <c r="D170" t="s">
        <v>320</v>
      </c>
    </row>
    <row r="171" spans="2:4" x14ac:dyDescent="0.25">
      <c r="B171">
        <v>29</v>
      </c>
      <c r="D171" t="s">
        <v>115</v>
      </c>
    </row>
    <row r="172" spans="2:4" x14ac:dyDescent="0.25">
      <c r="B172">
        <v>26</v>
      </c>
      <c r="D172" t="s">
        <v>115</v>
      </c>
    </row>
    <row r="173" spans="2:4" x14ac:dyDescent="0.25">
      <c r="B173">
        <v>21</v>
      </c>
      <c r="D173" t="s">
        <v>116</v>
      </c>
    </row>
    <row r="174" spans="2:4" x14ac:dyDescent="0.25">
      <c r="B174">
        <v>27</v>
      </c>
      <c r="D174" t="s">
        <v>116</v>
      </c>
    </row>
    <row r="175" spans="2:4" x14ac:dyDescent="0.25">
      <c r="B175">
        <v>24</v>
      </c>
      <c r="D175" t="s">
        <v>115</v>
      </c>
    </row>
    <row r="176" spans="2:4" x14ac:dyDescent="0.25">
      <c r="B176">
        <v>31</v>
      </c>
      <c r="D176" t="s">
        <v>116</v>
      </c>
    </row>
    <row r="177" spans="2:4" x14ac:dyDescent="0.25">
      <c r="B177">
        <v>29</v>
      </c>
      <c r="D177" t="s">
        <v>116</v>
      </c>
    </row>
    <row r="178" spans="2:4" x14ac:dyDescent="0.25">
      <c r="B178">
        <v>26</v>
      </c>
      <c r="D178" t="s">
        <v>116</v>
      </c>
    </row>
    <row r="179" spans="2:4" x14ac:dyDescent="0.25">
      <c r="B179">
        <v>35</v>
      </c>
      <c r="D179" t="s">
        <v>320</v>
      </c>
    </row>
    <row r="180" spans="2:4" x14ac:dyDescent="0.25">
      <c r="B180">
        <v>25</v>
      </c>
      <c r="D180" t="s">
        <v>116</v>
      </c>
    </row>
    <row r="181" spans="2:4" x14ac:dyDescent="0.25">
      <c r="B181">
        <v>18</v>
      </c>
      <c r="D181" t="s">
        <v>117</v>
      </c>
    </row>
    <row r="182" spans="2:4" x14ac:dyDescent="0.25">
      <c r="B182">
        <v>39</v>
      </c>
      <c r="D182" t="s">
        <v>115</v>
      </c>
    </row>
    <row r="183" spans="2:4" x14ac:dyDescent="0.25">
      <c r="B183">
        <v>23</v>
      </c>
      <c r="D183" t="s">
        <v>115</v>
      </c>
    </row>
    <row r="184" spans="2:4" x14ac:dyDescent="0.25">
      <c r="B184">
        <v>16</v>
      </c>
      <c r="D184" t="s">
        <v>117</v>
      </c>
    </row>
    <row r="185" spans="2:4" x14ac:dyDescent="0.25">
      <c r="B185">
        <v>23</v>
      </c>
      <c r="D185" t="s">
        <v>116</v>
      </c>
    </row>
    <row r="186" spans="2:4" x14ac:dyDescent="0.25">
      <c r="B186">
        <v>29</v>
      </c>
      <c r="D186" t="s">
        <v>115</v>
      </c>
    </row>
    <row r="187" spans="2:4" x14ac:dyDescent="0.25">
      <c r="B187">
        <v>26</v>
      </c>
      <c r="D187" t="s">
        <v>116</v>
      </c>
    </row>
    <row r="188" spans="2:4" x14ac:dyDescent="0.25">
      <c r="B188">
        <v>27</v>
      </c>
      <c r="D188" t="s">
        <v>116</v>
      </c>
    </row>
    <row r="189" spans="2:4" x14ac:dyDescent="0.25">
      <c r="B189">
        <v>30</v>
      </c>
      <c r="D189" t="s">
        <v>320</v>
      </c>
    </row>
    <row r="190" spans="2:4" x14ac:dyDescent="0.25">
      <c r="B190">
        <v>25</v>
      </c>
      <c r="D190" t="s">
        <v>116</v>
      </c>
    </row>
    <row r="191" spans="2:4" x14ac:dyDescent="0.25">
      <c r="B191">
        <v>26</v>
      </c>
      <c r="D191" t="s">
        <v>115</v>
      </c>
    </row>
    <row r="192" spans="2:4" x14ac:dyDescent="0.25">
      <c r="B192">
        <v>31</v>
      </c>
      <c r="D192" t="s">
        <v>320</v>
      </c>
    </row>
    <row r="193" spans="2:4" x14ac:dyDescent="0.25">
      <c r="B193">
        <v>28</v>
      </c>
      <c r="D193" t="s">
        <v>116</v>
      </c>
    </row>
    <row r="194" spans="2:4" x14ac:dyDescent="0.25">
      <c r="B194">
        <v>24</v>
      </c>
      <c r="D194" t="s">
        <v>115</v>
      </c>
    </row>
    <row r="195" spans="2:4" x14ac:dyDescent="0.25">
      <c r="B195">
        <v>24</v>
      </c>
      <c r="D195" t="s">
        <v>116</v>
      </c>
    </row>
    <row r="196" spans="2:4" x14ac:dyDescent="0.25">
      <c r="B196">
        <v>23</v>
      </c>
      <c r="D196" t="s">
        <v>116</v>
      </c>
    </row>
    <row r="197" spans="2:4" x14ac:dyDescent="0.25">
      <c r="B197">
        <v>23</v>
      </c>
      <c r="D197" t="s">
        <v>116</v>
      </c>
    </row>
    <row r="198" spans="2:4" x14ac:dyDescent="0.25">
      <c r="B198">
        <v>29</v>
      </c>
      <c r="D198" t="s">
        <v>116</v>
      </c>
    </row>
    <row r="199" spans="2:4" x14ac:dyDescent="0.25">
      <c r="B199">
        <v>29</v>
      </c>
      <c r="D199" t="s">
        <v>115</v>
      </c>
    </row>
    <row r="200" spans="2:4" x14ac:dyDescent="0.25">
      <c r="B200">
        <v>27</v>
      </c>
      <c r="D200" t="s">
        <v>116</v>
      </c>
    </row>
    <row r="201" spans="2:4" x14ac:dyDescent="0.25">
      <c r="B201">
        <v>25</v>
      </c>
      <c r="D201" t="s">
        <v>116</v>
      </c>
    </row>
    <row r="202" spans="2:4" x14ac:dyDescent="0.25">
      <c r="B202">
        <v>28</v>
      </c>
      <c r="D202" t="s">
        <v>116</v>
      </c>
    </row>
    <row r="203" spans="2:4" x14ac:dyDescent="0.25">
      <c r="B203">
        <v>11</v>
      </c>
      <c r="D203" t="s">
        <v>117</v>
      </c>
    </row>
    <row r="204" spans="2:4" x14ac:dyDescent="0.25">
      <c r="B204">
        <v>28</v>
      </c>
      <c r="D204" t="s">
        <v>115</v>
      </c>
    </row>
    <row r="205" spans="2:4" x14ac:dyDescent="0.25">
      <c r="B205">
        <v>22</v>
      </c>
      <c r="D205" t="s">
        <v>116</v>
      </c>
    </row>
    <row r="206" spans="2:4" x14ac:dyDescent="0.25">
      <c r="B206">
        <v>25</v>
      </c>
      <c r="D206" t="s">
        <v>116</v>
      </c>
    </row>
    <row r="207" spans="2:4" x14ac:dyDescent="0.25">
      <c r="B207">
        <v>30</v>
      </c>
      <c r="D207" t="s">
        <v>116</v>
      </c>
    </row>
    <row r="208" spans="2:4" x14ac:dyDescent="0.25">
      <c r="B208">
        <v>26</v>
      </c>
      <c r="D208" t="s">
        <v>116</v>
      </c>
    </row>
    <row r="209" spans="2:4" x14ac:dyDescent="0.25">
      <c r="B209">
        <v>30</v>
      </c>
      <c r="D209" t="s">
        <v>115</v>
      </c>
    </row>
    <row r="210" spans="2:4" x14ac:dyDescent="0.25">
      <c r="B210">
        <v>22</v>
      </c>
      <c r="D210" t="s">
        <v>116</v>
      </c>
    </row>
    <row r="676" spans="1:11" s="52" customFormat="1" ht="16.5" thickBot="1" x14ac:dyDescent="0.3">
      <c r="A676" s="13"/>
      <c r="B676" s="13"/>
      <c r="C676" s="13"/>
      <c r="D676" s="13"/>
      <c r="E676" s="13"/>
      <c r="F676" s="13"/>
      <c r="G676" s="13"/>
    </row>
    <row r="677" spans="1:11" x14ac:dyDescent="0.25">
      <c r="K677" s="20" t="s">
        <v>329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2C05-5F4A-4731-8B58-EA860F7073AA}">
  <dimension ref="A3:F30"/>
  <sheetViews>
    <sheetView topLeftCell="C7" workbookViewId="0">
      <selection activeCell="G5" sqref="G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3" bestFit="1" customWidth="1"/>
    <col min="6" max="6" width="11.28515625" bestFit="1" customWidth="1"/>
    <col min="7" max="22" width="16.28515625" bestFit="1" customWidth="1"/>
    <col min="23" max="23" width="11.28515625" bestFit="1" customWidth="1"/>
  </cols>
  <sheetData>
    <row r="3" spans="1:6" x14ac:dyDescent="0.25">
      <c r="A3" s="2" t="s">
        <v>331</v>
      </c>
      <c r="B3" s="2" t="s">
        <v>330</v>
      </c>
    </row>
    <row r="4" spans="1:6" x14ac:dyDescent="0.25">
      <c r="A4" s="2" t="s">
        <v>6</v>
      </c>
      <c r="B4" t="s">
        <v>116</v>
      </c>
      <c r="C4" t="s">
        <v>117</v>
      </c>
      <c r="D4" t="s">
        <v>115</v>
      </c>
      <c r="E4" t="s">
        <v>320</v>
      </c>
      <c r="F4" t="s">
        <v>5</v>
      </c>
    </row>
    <row r="5" spans="1:6" x14ac:dyDescent="0.25">
      <c r="A5" s="4">
        <v>11</v>
      </c>
      <c r="B5" s="3"/>
      <c r="C5" s="3">
        <v>2</v>
      </c>
      <c r="D5" s="3"/>
      <c r="E5" s="3"/>
      <c r="F5" s="3">
        <v>2</v>
      </c>
    </row>
    <row r="6" spans="1:6" x14ac:dyDescent="0.25">
      <c r="A6" s="4">
        <v>12</v>
      </c>
      <c r="B6" s="3"/>
      <c r="C6" s="3">
        <v>3</v>
      </c>
      <c r="D6" s="3"/>
      <c r="E6" s="3"/>
      <c r="F6" s="3">
        <v>3</v>
      </c>
    </row>
    <row r="7" spans="1:6" x14ac:dyDescent="0.25">
      <c r="A7" s="4">
        <v>16</v>
      </c>
      <c r="B7" s="3"/>
      <c r="C7" s="3">
        <v>1</v>
      </c>
      <c r="D7" s="3"/>
      <c r="E7" s="3"/>
      <c r="F7" s="3">
        <v>1</v>
      </c>
    </row>
    <row r="8" spans="1:6" x14ac:dyDescent="0.25">
      <c r="A8" s="4">
        <v>17</v>
      </c>
      <c r="B8" s="3"/>
      <c r="C8" s="3">
        <v>2</v>
      </c>
      <c r="D8" s="3"/>
      <c r="E8" s="3"/>
      <c r="F8" s="3">
        <v>2</v>
      </c>
    </row>
    <row r="9" spans="1:6" x14ac:dyDescent="0.25">
      <c r="A9" s="4">
        <v>18</v>
      </c>
      <c r="B9" s="3"/>
      <c r="C9" s="3">
        <v>1</v>
      </c>
      <c r="D9" s="3"/>
      <c r="E9" s="3"/>
      <c r="F9" s="3">
        <v>1</v>
      </c>
    </row>
    <row r="10" spans="1:6" x14ac:dyDescent="0.25">
      <c r="A10" s="4">
        <v>19</v>
      </c>
      <c r="B10" s="3">
        <v>1</v>
      </c>
      <c r="C10" s="3">
        <v>4</v>
      </c>
      <c r="D10" s="3"/>
      <c r="E10" s="3"/>
      <c r="F10" s="3">
        <v>5</v>
      </c>
    </row>
    <row r="11" spans="1:6" x14ac:dyDescent="0.25">
      <c r="A11" s="4">
        <v>20</v>
      </c>
      <c r="B11" s="3">
        <v>2</v>
      </c>
      <c r="C11" s="3">
        <v>6</v>
      </c>
      <c r="D11" s="3"/>
      <c r="E11" s="3"/>
      <c r="F11" s="3">
        <v>8</v>
      </c>
    </row>
    <row r="12" spans="1:6" x14ac:dyDescent="0.25">
      <c r="A12" s="4">
        <v>21</v>
      </c>
      <c r="B12" s="3">
        <v>4</v>
      </c>
      <c r="C12" s="3">
        <v>1</v>
      </c>
      <c r="D12" s="3">
        <v>1</v>
      </c>
      <c r="E12" s="3"/>
      <c r="F12" s="3">
        <v>6</v>
      </c>
    </row>
    <row r="13" spans="1:6" x14ac:dyDescent="0.25">
      <c r="A13" s="4">
        <v>22</v>
      </c>
      <c r="B13" s="3">
        <v>10</v>
      </c>
      <c r="C13" s="3">
        <v>2</v>
      </c>
      <c r="D13" s="3">
        <v>3</v>
      </c>
      <c r="E13" s="3"/>
      <c r="F13" s="3">
        <v>15</v>
      </c>
    </row>
    <row r="14" spans="1:6" x14ac:dyDescent="0.25">
      <c r="A14" s="4">
        <v>23</v>
      </c>
      <c r="B14" s="3">
        <v>16</v>
      </c>
      <c r="C14" s="3"/>
      <c r="D14" s="3">
        <v>3</v>
      </c>
      <c r="E14" s="3"/>
      <c r="F14" s="3">
        <v>19</v>
      </c>
    </row>
    <row r="15" spans="1:6" x14ac:dyDescent="0.25">
      <c r="A15" s="4">
        <v>24</v>
      </c>
      <c r="B15" s="3">
        <v>8</v>
      </c>
      <c r="C15" s="3"/>
      <c r="D15" s="3">
        <v>4</v>
      </c>
      <c r="E15" s="3">
        <v>2</v>
      </c>
      <c r="F15" s="3">
        <v>14</v>
      </c>
    </row>
    <row r="16" spans="1:6" x14ac:dyDescent="0.25">
      <c r="A16" s="4">
        <v>25</v>
      </c>
      <c r="B16" s="3">
        <v>8</v>
      </c>
      <c r="C16" s="3"/>
      <c r="D16" s="3">
        <v>3</v>
      </c>
      <c r="E16" s="3"/>
      <c r="F16" s="3">
        <v>11</v>
      </c>
    </row>
    <row r="17" spans="1:6" x14ac:dyDescent="0.25">
      <c r="A17" s="4">
        <v>26</v>
      </c>
      <c r="B17" s="3">
        <v>10</v>
      </c>
      <c r="C17" s="3"/>
      <c r="D17" s="3">
        <v>5</v>
      </c>
      <c r="E17" s="3">
        <v>1</v>
      </c>
      <c r="F17" s="3">
        <v>16</v>
      </c>
    </row>
    <row r="18" spans="1:6" x14ac:dyDescent="0.25">
      <c r="A18" s="4">
        <v>27</v>
      </c>
      <c r="B18" s="3">
        <v>16</v>
      </c>
      <c r="C18" s="3"/>
      <c r="D18" s="3">
        <v>4</v>
      </c>
      <c r="E18" s="3"/>
      <c r="F18" s="3">
        <v>20</v>
      </c>
    </row>
    <row r="19" spans="1:6" x14ac:dyDescent="0.25">
      <c r="A19" s="4">
        <v>28</v>
      </c>
      <c r="B19" s="3">
        <v>8</v>
      </c>
      <c r="C19" s="3"/>
      <c r="D19" s="3">
        <v>2</v>
      </c>
      <c r="E19" s="3"/>
      <c r="F19" s="3">
        <v>10</v>
      </c>
    </row>
    <row r="20" spans="1:6" x14ac:dyDescent="0.25">
      <c r="A20" s="4">
        <v>29</v>
      </c>
      <c r="B20" s="3">
        <v>21</v>
      </c>
      <c r="C20" s="3"/>
      <c r="D20" s="3">
        <v>4</v>
      </c>
      <c r="E20" s="3">
        <v>1</v>
      </c>
      <c r="F20" s="3">
        <v>26</v>
      </c>
    </row>
    <row r="21" spans="1:6" x14ac:dyDescent="0.25">
      <c r="A21" s="4">
        <v>30</v>
      </c>
      <c r="B21" s="3">
        <v>15</v>
      </c>
      <c r="C21" s="3"/>
      <c r="D21" s="3">
        <v>1</v>
      </c>
      <c r="E21" s="3">
        <v>3</v>
      </c>
      <c r="F21" s="3">
        <v>19</v>
      </c>
    </row>
    <row r="22" spans="1:6" x14ac:dyDescent="0.25">
      <c r="A22" s="4">
        <v>31</v>
      </c>
      <c r="B22" s="3">
        <v>7</v>
      </c>
      <c r="C22" s="3"/>
      <c r="D22" s="3">
        <v>3</v>
      </c>
      <c r="E22" s="3">
        <v>2</v>
      </c>
      <c r="F22" s="3">
        <v>12</v>
      </c>
    </row>
    <row r="23" spans="1:6" x14ac:dyDescent="0.25">
      <c r="A23" s="4">
        <v>32</v>
      </c>
      <c r="B23" s="3">
        <v>4</v>
      </c>
      <c r="C23" s="3"/>
      <c r="D23" s="3"/>
      <c r="E23" s="3"/>
      <c r="F23" s="3">
        <v>4</v>
      </c>
    </row>
    <row r="24" spans="1:6" x14ac:dyDescent="0.25">
      <c r="A24" s="4">
        <v>33</v>
      </c>
      <c r="B24" s="3">
        <v>1</v>
      </c>
      <c r="C24" s="3"/>
      <c r="D24" s="3">
        <v>1</v>
      </c>
      <c r="E24" s="3">
        <v>1</v>
      </c>
      <c r="F24" s="3">
        <v>3</v>
      </c>
    </row>
    <row r="25" spans="1:6" x14ac:dyDescent="0.25">
      <c r="A25" s="4">
        <v>34</v>
      </c>
      <c r="B25" s="3"/>
      <c r="C25" s="3"/>
      <c r="D25" s="3">
        <v>1</v>
      </c>
      <c r="E25" s="3">
        <v>4</v>
      </c>
      <c r="F25" s="3">
        <v>5</v>
      </c>
    </row>
    <row r="26" spans="1:6" x14ac:dyDescent="0.25">
      <c r="A26" s="4">
        <v>35</v>
      </c>
      <c r="B26" s="3">
        <v>1</v>
      </c>
      <c r="C26" s="3"/>
      <c r="D26" s="3">
        <v>2</v>
      </c>
      <c r="E26" s="3">
        <v>1</v>
      </c>
      <c r="F26" s="3">
        <v>4</v>
      </c>
    </row>
    <row r="27" spans="1:6" x14ac:dyDescent="0.25">
      <c r="A27" s="4">
        <v>37</v>
      </c>
      <c r="B27" s="3"/>
      <c r="C27" s="3"/>
      <c r="D27" s="3">
        <v>1</v>
      </c>
      <c r="E27" s="3"/>
      <c r="F27" s="3">
        <v>1</v>
      </c>
    </row>
    <row r="28" spans="1:6" x14ac:dyDescent="0.25">
      <c r="A28" s="4">
        <v>39</v>
      </c>
      <c r="B28" s="3"/>
      <c r="C28" s="3"/>
      <c r="D28" s="3">
        <v>1</v>
      </c>
      <c r="E28" s="3"/>
      <c r="F28" s="3">
        <v>1</v>
      </c>
    </row>
    <row r="29" spans="1:6" x14ac:dyDescent="0.25">
      <c r="A29" s="4">
        <v>42</v>
      </c>
      <c r="B29" s="3"/>
      <c r="C29" s="3"/>
      <c r="D29" s="3">
        <v>1</v>
      </c>
      <c r="E29" s="3"/>
      <c r="F29" s="3">
        <v>1</v>
      </c>
    </row>
    <row r="30" spans="1:6" x14ac:dyDescent="0.25">
      <c r="A30" s="4" t="s">
        <v>5</v>
      </c>
      <c r="B30" s="3">
        <v>132</v>
      </c>
      <c r="C30" s="3">
        <v>22</v>
      </c>
      <c r="D30" s="3">
        <v>40</v>
      </c>
      <c r="E30" s="3">
        <v>15</v>
      </c>
      <c r="F30" s="3">
        <v>209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458C-EC02-4337-8064-CC71A06AF2BF}">
  <dimension ref="A1:E586"/>
  <sheetViews>
    <sheetView workbookViewId="0">
      <pane ySplit="1" topLeftCell="A197" activePane="bottomLeft" state="frozen"/>
      <selection pane="bottomLeft" activeCell="G50" sqref="G50"/>
    </sheetView>
  </sheetViews>
  <sheetFormatPr defaultRowHeight="15" x14ac:dyDescent="0.25"/>
  <cols>
    <col min="2" max="2" width="10.42578125" customWidth="1"/>
    <col min="4" max="4" width="22.5703125" bestFit="1" customWidth="1"/>
  </cols>
  <sheetData>
    <row r="1" spans="1:5" x14ac:dyDescent="0.25">
      <c r="A1" t="s">
        <v>283</v>
      </c>
      <c r="B1" t="s">
        <v>273</v>
      </c>
      <c r="C1" t="s">
        <v>24</v>
      </c>
      <c r="D1" t="s">
        <v>280</v>
      </c>
      <c r="E1" t="s">
        <v>281</v>
      </c>
    </row>
    <row r="2" spans="1:5" x14ac:dyDescent="0.25">
      <c r="A2">
        <v>9</v>
      </c>
      <c r="B2">
        <v>9</v>
      </c>
      <c r="C2">
        <v>21</v>
      </c>
      <c r="D2" t="s">
        <v>276</v>
      </c>
    </row>
    <row r="3" spans="1:5" x14ac:dyDescent="0.25">
      <c r="A3">
        <v>10</v>
      </c>
      <c r="B3">
        <v>9</v>
      </c>
      <c r="C3">
        <v>22</v>
      </c>
      <c r="D3" t="s">
        <v>276</v>
      </c>
    </row>
    <row r="4" spans="1:5" x14ac:dyDescent="0.25">
      <c r="A4">
        <v>11</v>
      </c>
      <c r="B4">
        <v>10</v>
      </c>
      <c r="C4">
        <v>22</v>
      </c>
      <c r="D4" t="s">
        <v>276</v>
      </c>
      <c r="E4" t="s">
        <v>276</v>
      </c>
    </row>
    <row r="5" spans="1:5" x14ac:dyDescent="0.25">
      <c r="A5">
        <v>12</v>
      </c>
      <c r="B5">
        <v>10</v>
      </c>
      <c r="C5">
        <v>22</v>
      </c>
      <c r="D5" t="s">
        <v>276</v>
      </c>
      <c r="E5" t="s">
        <v>276</v>
      </c>
    </row>
    <row r="6" spans="1:5" x14ac:dyDescent="0.25">
      <c r="A6">
        <v>13</v>
      </c>
      <c r="B6">
        <v>11</v>
      </c>
      <c r="C6">
        <v>22</v>
      </c>
      <c r="D6" t="s">
        <v>276</v>
      </c>
    </row>
    <row r="7" spans="1:5" x14ac:dyDescent="0.25">
      <c r="A7">
        <v>14</v>
      </c>
      <c r="B7">
        <v>11</v>
      </c>
      <c r="C7">
        <v>23</v>
      </c>
      <c r="D7" t="s">
        <v>276</v>
      </c>
    </row>
    <row r="8" spans="1:5" x14ac:dyDescent="0.25">
      <c r="A8">
        <v>15</v>
      </c>
      <c r="B8">
        <v>12</v>
      </c>
      <c r="C8">
        <v>23</v>
      </c>
      <c r="D8" t="s">
        <v>276</v>
      </c>
    </row>
    <row r="9" spans="1:5" x14ac:dyDescent="0.25">
      <c r="A9">
        <v>16</v>
      </c>
      <c r="B9">
        <v>13</v>
      </c>
      <c r="C9">
        <v>23</v>
      </c>
      <c r="D9" t="s">
        <v>276</v>
      </c>
    </row>
    <row r="10" spans="1:5" x14ac:dyDescent="0.25">
      <c r="A10">
        <v>17</v>
      </c>
      <c r="B10">
        <v>13</v>
      </c>
      <c r="C10">
        <v>23</v>
      </c>
      <c r="D10" t="s">
        <v>276</v>
      </c>
    </row>
    <row r="11" spans="1:5" x14ac:dyDescent="0.25">
      <c r="A11">
        <v>18</v>
      </c>
      <c r="B11">
        <v>14</v>
      </c>
      <c r="C11">
        <v>23</v>
      </c>
    </row>
    <row r="12" spans="1:5" x14ac:dyDescent="0.25">
      <c r="A12">
        <v>19</v>
      </c>
      <c r="B12">
        <v>14</v>
      </c>
      <c r="C12">
        <v>24</v>
      </c>
      <c r="D12" t="s">
        <v>276</v>
      </c>
    </row>
    <row r="13" spans="1:5" x14ac:dyDescent="0.25">
      <c r="A13">
        <v>20</v>
      </c>
      <c r="B13">
        <v>14</v>
      </c>
      <c r="C13">
        <v>24</v>
      </c>
      <c r="D13" t="s">
        <v>276</v>
      </c>
    </row>
    <row r="14" spans="1:5" x14ac:dyDescent="0.25">
      <c r="A14">
        <v>21</v>
      </c>
      <c r="B14">
        <v>15</v>
      </c>
      <c r="C14">
        <v>24</v>
      </c>
      <c r="D14" t="s">
        <v>276</v>
      </c>
    </row>
    <row r="15" spans="1:5" x14ac:dyDescent="0.25">
      <c r="A15">
        <v>22</v>
      </c>
      <c r="B15">
        <v>15</v>
      </c>
      <c r="C15">
        <v>24</v>
      </c>
      <c r="D15" t="s">
        <v>276</v>
      </c>
    </row>
    <row r="16" spans="1:5" x14ac:dyDescent="0.25">
      <c r="A16">
        <v>23</v>
      </c>
      <c r="B16">
        <v>15</v>
      </c>
      <c r="C16">
        <v>24</v>
      </c>
      <c r="D16" t="s">
        <v>276</v>
      </c>
    </row>
    <row r="17" spans="1:5" x14ac:dyDescent="0.25">
      <c r="A17">
        <v>24</v>
      </c>
      <c r="B17">
        <v>16</v>
      </c>
      <c r="C17">
        <v>24</v>
      </c>
      <c r="D17" t="s">
        <v>276</v>
      </c>
    </row>
    <row r="18" spans="1:5" x14ac:dyDescent="0.25">
      <c r="A18">
        <v>25</v>
      </c>
      <c r="B18">
        <v>16</v>
      </c>
      <c r="C18">
        <v>24</v>
      </c>
      <c r="D18" t="s">
        <v>276</v>
      </c>
    </row>
    <row r="19" spans="1:5" x14ac:dyDescent="0.25">
      <c r="A19">
        <v>26</v>
      </c>
      <c r="B19">
        <v>16</v>
      </c>
      <c r="C19">
        <v>24</v>
      </c>
      <c r="D19" t="s">
        <v>276</v>
      </c>
    </row>
    <row r="20" spans="1:5" x14ac:dyDescent="0.25">
      <c r="A20">
        <v>27</v>
      </c>
      <c r="B20">
        <v>17</v>
      </c>
      <c r="C20">
        <v>24</v>
      </c>
      <c r="D20" t="s">
        <v>276</v>
      </c>
      <c r="E20" t="s">
        <v>279</v>
      </c>
    </row>
    <row r="21" spans="1:5" x14ac:dyDescent="0.25">
      <c r="A21">
        <v>28</v>
      </c>
      <c r="B21">
        <v>17</v>
      </c>
      <c r="C21">
        <v>25</v>
      </c>
      <c r="D21" t="s">
        <v>276</v>
      </c>
    </row>
    <row r="22" spans="1:5" x14ac:dyDescent="0.25">
      <c r="A22">
        <v>29</v>
      </c>
      <c r="B22">
        <v>17</v>
      </c>
      <c r="C22">
        <v>25</v>
      </c>
      <c r="D22" t="s">
        <v>276</v>
      </c>
    </row>
    <row r="23" spans="1:5" x14ac:dyDescent="0.25">
      <c r="A23">
        <v>30</v>
      </c>
      <c r="B23">
        <v>17</v>
      </c>
      <c r="C23">
        <v>25</v>
      </c>
      <c r="D23" t="s">
        <v>276</v>
      </c>
    </row>
    <row r="24" spans="1:5" x14ac:dyDescent="0.25">
      <c r="A24">
        <v>31</v>
      </c>
      <c r="B24">
        <v>17</v>
      </c>
      <c r="C24">
        <v>25</v>
      </c>
      <c r="D24" t="s">
        <v>276</v>
      </c>
    </row>
    <row r="25" spans="1:5" x14ac:dyDescent="0.25">
      <c r="A25">
        <v>32</v>
      </c>
      <c r="B25">
        <v>17</v>
      </c>
      <c r="C25">
        <v>25</v>
      </c>
      <c r="D25" t="s">
        <v>276</v>
      </c>
    </row>
    <row r="26" spans="1:5" x14ac:dyDescent="0.25">
      <c r="A26">
        <v>33</v>
      </c>
      <c r="B26">
        <v>17</v>
      </c>
      <c r="C26">
        <v>25</v>
      </c>
      <c r="D26" t="s">
        <v>276</v>
      </c>
    </row>
    <row r="27" spans="1:5" x14ac:dyDescent="0.25">
      <c r="A27">
        <v>34</v>
      </c>
      <c r="B27">
        <v>17</v>
      </c>
      <c r="C27">
        <v>25</v>
      </c>
      <c r="D27" t="s">
        <v>276</v>
      </c>
    </row>
    <row r="28" spans="1:5" x14ac:dyDescent="0.25">
      <c r="A28">
        <v>35</v>
      </c>
      <c r="B28">
        <v>18</v>
      </c>
      <c r="C28">
        <v>25</v>
      </c>
      <c r="D28" t="s">
        <v>276</v>
      </c>
    </row>
    <row r="29" spans="1:5" x14ac:dyDescent="0.25">
      <c r="A29">
        <v>36</v>
      </c>
      <c r="B29">
        <v>18</v>
      </c>
      <c r="C29">
        <v>25</v>
      </c>
      <c r="D29" t="s">
        <v>276</v>
      </c>
    </row>
    <row r="30" spans="1:5" x14ac:dyDescent="0.25">
      <c r="A30">
        <v>37</v>
      </c>
      <c r="B30">
        <v>18</v>
      </c>
      <c r="C30">
        <v>25</v>
      </c>
      <c r="D30" t="s">
        <v>276</v>
      </c>
    </row>
    <row r="31" spans="1:5" x14ac:dyDescent="0.25">
      <c r="A31">
        <v>38</v>
      </c>
      <c r="B31">
        <v>18</v>
      </c>
      <c r="C31">
        <v>25</v>
      </c>
      <c r="D31" t="s">
        <v>276</v>
      </c>
    </row>
    <row r="32" spans="1:5" x14ac:dyDescent="0.25">
      <c r="A32">
        <v>39</v>
      </c>
      <c r="B32">
        <v>18</v>
      </c>
      <c r="C32">
        <v>26</v>
      </c>
      <c r="D32" t="s">
        <v>276</v>
      </c>
    </row>
    <row r="33" spans="1:5" x14ac:dyDescent="0.25">
      <c r="A33">
        <v>40</v>
      </c>
      <c r="B33">
        <v>18</v>
      </c>
      <c r="C33">
        <v>26</v>
      </c>
      <c r="D33" t="s">
        <v>276</v>
      </c>
    </row>
    <row r="34" spans="1:5" x14ac:dyDescent="0.25">
      <c r="A34">
        <v>41</v>
      </c>
      <c r="B34">
        <v>18</v>
      </c>
      <c r="C34">
        <v>26</v>
      </c>
      <c r="D34" t="s">
        <v>276</v>
      </c>
    </row>
    <row r="35" spans="1:5" x14ac:dyDescent="0.25">
      <c r="A35">
        <v>42</v>
      </c>
      <c r="B35">
        <v>18</v>
      </c>
      <c r="C35">
        <v>26</v>
      </c>
      <c r="D35" t="s">
        <v>276</v>
      </c>
    </row>
    <row r="36" spans="1:5" x14ac:dyDescent="0.25">
      <c r="A36">
        <v>43</v>
      </c>
      <c r="B36">
        <v>18</v>
      </c>
      <c r="C36">
        <v>26</v>
      </c>
      <c r="D36" t="s">
        <v>276</v>
      </c>
      <c r="E36" t="s">
        <v>275</v>
      </c>
    </row>
    <row r="37" spans="1:5" x14ac:dyDescent="0.25">
      <c r="A37">
        <v>44</v>
      </c>
      <c r="B37">
        <v>18</v>
      </c>
      <c r="C37">
        <v>26</v>
      </c>
      <c r="D37" t="s">
        <v>276</v>
      </c>
    </row>
    <row r="38" spans="1:5" x14ac:dyDescent="0.25">
      <c r="A38">
        <v>45</v>
      </c>
      <c r="B38">
        <v>18</v>
      </c>
      <c r="C38">
        <v>26</v>
      </c>
      <c r="D38" t="s">
        <v>276</v>
      </c>
    </row>
    <row r="39" spans="1:5" x14ac:dyDescent="0.25">
      <c r="A39">
        <v>46</v>
      </c>
      <c r="B39">
        <v>18</v>
      </c>
      <c r="C39">
        <v>26</v>
      </c>
      <c r="D39" t="s">
        <v>276</v>
      </c>
    </row>
    <row r="40" spans="1:5" x14ac:dyDescent="0.25">
      <c r="A40">
        <v>47</v>
      </c>
      <c r="B40">
        <v>18</v>
      </c>
      <c r="C40">
        <v>26</v>
      </c>
      <c r="D40" t="s">
        <v>276</v>
      </c>
    </row>
    <row r="41" spans="1:5" x14ac:dyDescent="0.25">
      <c r="A41">
        <v>48</v>
      </c>
      <c r="B41">
        <v>19</v>
      </c>
      <c r="C41">
        <v>26</v>
      </c>
      <c r="D41" t="s">
        <v>276</v>
      </c>
    </row>
    <row r="42" spans="1:5" x14ac:dyDescent="0.25">
      <c r="A42">
        <v>49</v>
      </c>
      <c r="B42">
        <v>19</v>
      </c>
      <c r="C42">
        <v>26</v>
      </c>
      <c r="D42" t="s">
        <v>276</v>
      </c>
    </row>
    <row r="43" spans="1:5" x14ac:dyDescent="0.25">
      <c r="A43">
        <v>50</v>
      </c>
      <c r="B43">
        <v>19</v>
      </c>
      <c r="C43">
        <v>26</v>
      </c>
      <c r="D43" t="s">
        <v>276</v>
      </c>
    </row>
    <row r="44" spans="1:5" x14ac:dyDescent="0.25">
      <c r="B44">
        <v>19</v>
      </c>
      <c r="C44">
        <v>26</v>
      </c>
      <c r="D44" t="s">
        <v>276</v>
      </c>
    </row>
    <row r="45" spans="1:5" x14ac:dyDescent="0.25">
      <c r="B45">
        <v>19</v>
      </c>
      <c r="C45">
        <v>26</v>
      </c>
      <c r="D45" t="s">
        <v>276</v>
      </c>
    </row>
    <row r="46" spans="1:5" x14ac:dyDescent="0.25">
      <c r="B46">
        <v>19</v>
      </c>
      <c r="C46">
        <v>27</v>
      </c>
      <c r="D46" t="s">
        <v>276</v>
      </c>
    </row>
    <row r="47" spans="1:5" x14ac:dyDescent="0.25">
      <c r="B47">
        <v>19</v>
      </c>
      <c r="C47">
        <v>27</v>
      </c>
      <c r="D47" t="s">
        <v>276</v>
      </c>
    </row>
    <row r="48" spans="1:5" x14ac:dyDescent="0.25">
      <c r="B48">
        <v>19</v>
      </c>
      <c r="C48">
        <v>27</v>
      </c>
      <c r="D48" t="s">
        <v>276</v>
      </c>
    </row>
    <row r="49" spans="2:4" x14ac:dyDescent="0.25">
      <c r="B49">
        <v>19</v>
      </c>
      <c r="C49">
        <v>27</v>
      </c>
      <c r="D49" t="s">
        <v>276</v>
      </c>
    </row>
    <row r="50" spans="2:4" x14ac:dyDescent="0.25">
      <c r="B50">
        <v>19</v>
      </c>
      <c r="C50">
        <v>27</v>
      </c>
      <c r="D50" t="s">
        <v>276</v>
      </c>
    </row>
    <row r="51" spans="2:4" x14ac:dyDescent="0.25">
      <c r="B51">
        <v>19</v>
      </c>
      <c r="C51">
        <v>27</v>
      </c>
      <c r="D51" t="s">
        <v>276</v>
      </c>
    </row>
    <row r="52" spans="2:4" x14ac:dyDescent="0.25">
      <c r="B52">
        <v>19</v>
      </c>
      <c r="C52">
        <v>27</v>
      </c>
      <c r="D52" t="s">
        <v>276</v>
      </c>
    </row>
    <row r="53" spans="2:4" x14ac:dyDescent="0.25">
      <c r="B53">
        <v>19</v>
      </c>
      <c r="C53">
        <v>27</v>
      </c>
      <c r="D53" t="s">
        <v>276</v>
      </c>
    </row>
    <row r="54" spans="2:4" x14ac:dyDescent="0.25">
      <c r="B54">
        <v>19</v>
      </c>
      <c r="C54">
        <v>27</v>
      </c>
      <c r="D54" t="s">
        <v>276</v>
      </c>
    </row>
    <row r="55" spans="2:4" x14ac:dyDescent="0.25">
      <c r="B55">
        <v>19</v>
      </c>
      <c r="C55">
        <v>27</v>
      </c>
      <c r="D55" t="s">
        <v>276</v>
      </c>
    </row>
    <row r="56" spans="2:4" x14ac:dyDescent="0.25">
      <c r="B56">
        <v>19</v>
      </c>
      <c r="C56">
        <v>27</v>
      </c>
      <c r="D56" t="s">
        <v>276</v>
      </c>
    </row>
    <row r="57" spans="2:4" x14ac:dyDescent="0.25">
      <c r="B57">
        <v>19</v>
      </c>
      <c r="C57">
        <v>27</v>
      </c>
      <c r="D57" t="s">
        <v>276</v>
      </c>
    </row>
    <row r="58" spans="2:4" x14ac:dyDescent="0.25">
      <c r="B58">
        <v>19</v>
      </c>
      <c r="C58">
        <v>27</v>
      </c>
      <c r="D58" t="s">
        <v>276</v>
      </c>
    </row>
    <row r="59" spans="2:4" x14ac:dyDescent="0.25">
      <c r="B59">
        <v>20</v>
      </c>
      <c r="C59">
        <v>27</v>
      </c>
    </row>
    <row r="60" spans="2:4" x14ac:dyDescent="0.25">
      <c r="B60">
        <v>20</v>
      </c>
      <c r="C60">
        <v>27</v>
      </c>
    </row>
    <row r="61" spans="2:4" x14ac:dyDescent="0.25">
      <c r="B61">
        <v>20</v>
      </c>
      <c r="C61">
        <v>27</v>
      </c>
    </row>
    <row r="62" spans="2:4" x14ac:dyDescent="0.25">
      <c r="B62">
        <v>20</v>
      </c>
      <c r="C62">
        <v>28</v>
      </c>
    </row>
    <row r="63" spans="2:4" x14ac:dyDescent="0.25">
      <c r="B63">
        <v>20</v>
      </c>
      <c r="C63">
        <v>28</v>
      </c>
    </row>
    <row r="64" spans="2:4" x14ac:dyDescent="0.25">
      <c r="B64">
        <v>20</v>
      </c>
      <c r="C64">
        <v>28</v>
      </c>
    </row>
    <row r="65" spans="2:4" x14ac:dyDescent="0.25">
      <c r="B65">
        <v>20</v>
      </c>
      <c r="C65">
        <v>28</v>
      </c>
    </row>
    <row r="66" spans="2:4" x14ac:dyDescent="0.25">
      <c r="B66">
        <v>20</v>
      </c>
      <c r="C66">
        <v>28</v>
      </c>
    </row>
    <row r="67" spans="2:4" x14ac:dyDescent="0.25">
      <c r="B67">
        <v>20</v>
      </c>
      <c r="C67">
        <v>28</v>
      </c>
    </row>
    <row r="68" spans="2:4" x14ac:dyDescent="0.25">
      <c r="B68">
        <v>20</v>
      </c>
      <c r="C68">
        <v>28</v>
      </c>
    </row>
    <row r="69" spans="2:4" x14ac:dyDescent="0.25">
      <c r="B69">
        <v>20</v>
      </c>
      <c r="C69">
        <v>28</v>
      </c>
    </row>
    <row r="70" spans="2:4" x14ac:dyDescent="0.25">
      <c r="B70">
        <v>20</v>
      </c>
      <c r="C70">
        <v>28</v>
      </c>
    </row>
    <row r="71" spans="2:4" x14ac:dyDescent="0.25">
      <c r="B71">
        <v>20</v>
      </c>
      <c r="C71">
        <v>28</v>
      </c>
    </row>
    <row r="72" spans="2:4" x14ac:dyDescent="0.25">
      <c r="B72">
        <v>20</v>
      </c>
      <c r="C72">
        <v>28</v>
      </c>
    </row>
    <row r="73" spans="2:4" x14ac:dyDescent="0.25">
      <c r="B73">
        <v>20</v>
      </c>
      <c r="C73">
        <v>28</v>
      </c>
    </row>
    <row r="74" spans="2:4" x14ac:dyDescent="0.25">
      <c r="B74">
        <v>20</v>
      </c>
      <c r="C74">
        <v>28</v>
      </c>
    </row>
    <row r="75" spans="2:4" x14ac:dyDescent="0.25">
      <c r="B75">
        <v>20</v>
      </c>
      <c r="C75">
        <v>28</v>
      </c>
    </row>
    <row r="76" spans="2:4" x14ac:dyDescent="0.25">
      <c r="B76">
        <v>20</v>
      </c>
      <c r="C76">
        <v>28</v>
      </c>
    </row>
    <row r="77" spans="2:4" x14ac:dyDescent="0.25">
      <c r="B77">
        <v>20</v>
      </c>
      <c r="C77">
        <v>28</v>
      </c>
      <c r="D77" t="s">
        <v>276</v>
      </c>
    </row>
    <row r="78" spans="2:4" x14ac:dyDescent="0.25">
      <c r="B78">
        <v>20</v>
      </c>
      <c r="C78">
        <v>29</v>
      </c>
    </row>
    <row r="79" spans="2:4" x14ac:dyDescent="0.25">
      <c r="B79">
        <v>20</v>
      </c>
      <c r="C79">
        <v>29</v>
      </c>
    </row>
    <row r="80" spans="2:4" x14ac:dyDescent="0.25">
      <c r="B80">
        <v>20</v>
      </c>
      <c r="C80">
        <v>29</v>
      </c>
    </row>
    <row r="81" spans="2:5" x14ac:dyDescent="0.25">
      <c r="B81">
        <v>20</v>
      </c>
      <c r="C81">
        <v>29</v>
      </c>
    </row>
    <row r="82" spans="2:5" x14ac:dyDescent="0.25">
      <c r="B82">
        <v>20</v>
      </c>
      <c r="C82">
        <v>29</v>
      </c>
    </row>
    <row r="83" spans="2:5" x14ac:dyDescent="0.25">
      <c r="B83">
        <v>20</v>
      </c>
      <c r="C83">
        <v>29</v>
      </c>
    </row>
    <row r="84" spans="2:5" x14ac:dyDescent="0.25">
      <c r="B84">
        <v>20</v>
      </c>
      <c r="C84">
        <v>29</v>
      </c>
    </row>
    <row r="85" spans="2:5" x14ac:dyDescent="0.25">
      <c r="B85">
        <v>20</v>
      </c>
      <c r="C85">
        <v>29</v>
      </c>
    </row>
    <row r="86" spans="2:5" x14ac:dyDescent="0.25">
      <c r="B86">
        <v>20</v>
      </c>
      <c r="C86">
        <v>29</v>
      </c>
    </row>
    <row r="87" spans="2:5" x14ac:dyDescent="0.25">
      <c r="B87">
        <v>20</v>
      </c>
      <c r="C87">
        <v>29</v>
      </c>
      <c r="D87" t="s">
        <v>276</v>
      </c>
      <c r="E87" t="s">
        <v>276</v>
      </c>
    </row>
    <row r="88" spans="2:5" x14ac:dyDescent="0.25">
      <c r="B88">
        <v>21</v>
      </c>
      <c r="C88">
        <v>29</v>
      </c>
    </row>
    <row r="89" spans="2:5" x14ac:dyDescent="0.25">
      <c r="B89">
        <v>21</v>
      </c>
      <c r="C89">
        <v>29</v>
      </c>
    </row>
    <row r="90" spans="2:5" x14ac:dyDescent="0.25">
      <c r="B90">
        <v>21</v>
      </c>
      <c r="C90">
        <v>29</v>
      </c>
    </row>
    <row r="91" spans="2:5" x14ac:dyDescent="0.25">
      <c r="B91">
        <v>21</v>
      </c>
      <c r="C91">
        <v>29</v>
      </c>
    </row>
    <row r="92" spans="2:5" x14ac:dyDescent="0.25">
      <c r="B92">
        <v>21</v>
      </c>
      <c r="C92">
        <v>30</v>
      </c>
    </row>
    <row r="93" spans="2:5" x14ac:dyDescent="0.25">
      <c r="B93">
        <v>21</v>
      </c>
      <c r="C93">
        <v>30</v>
      </c>
    </row>
    <row r="94" spans="2:5" x14ac:dyDescent="0.25">
      <c r="B94">
        <v>21</v>
      </c>
      <c r="C94">
        <v>30</v>
      </c>
    </row>
    <row r="95" spans="2:5" x14ac:dyDescent="0.25">
      <c r="B95">
        <v>21</v>
      </c>
      <c r="C95">
        <v>30</v>
      </c>
    </row>
    <row r="96" spans="2:5" x14ac:dyDescent="0.25">
      <c r="B96">
        <v>21</v>
      </c>
      <c r="C96">
        <v>30</v>
      </c>
    </row>
    <row r="97" spans="2:4" x14ac:dyDescent="0.25">
      <c r="B97">
        <v>21</v>
      </c>
      <c r="C97">
        <v>30</v>
      </c>
    </row>
    <row r="98" spans="2:4" x14ac:dyDescent="0.25">
      <c r="B98">
        <v>21</v>
      </c>
      <c r="C98">
        <v>30</v>
      </c>
    </row>
    <row r="99" spans="2:4" x14ac:dyDescent="0.25">
      <c r="B99">
        <v>21</v>
      </c>
      <c r="C99">
        <v>30</v>
      </c>
    </row>
    <row r="100" spans="2:4" x14ac:dyDescent="0.25">
      <c r="B100">
        <v>21</v>
      </c>
      <c r="C100">
        <v>30</v>
      </c>
    </row>
    <row r="101" spans="2:4" x14ac:dyDescent="0.25">
      <c r="B101">
        <v>21</v>
      </c>
      <c r="C101">
        <v>30</v>
      </c>
    </row>
    <row r="102" spans="2:4" x14ac:dyDescent="0.25">
      <c r="B102">
        <v>21</v>
      </c>
      <c r="C102">
        <v>30</v>
      </c>
    </row>
    <row r="103" spans="2:4" x14ac:dyDescent="0.25">
      <c r="B103">
        <v>21</v>
      </c>
      <c r="C103">
        <v>30</v>
      </c>
    </row>
    <row r="104" spans="2:4" x14ac:dyDescent="0.25">
      <c r="B104">
        <v>21</v>
      </c>
      <c r="C104">
        <v>30</v>
      </c>
    </row>
    <row r="105" spans="2:4" x14ac:dyDescent="0.25">
      <c r="B105">
        <v>21</v>
      </c>
      <c r="C105">
        <v>30</v>
      </c>
    </row>
    <row r="106" spans="2:4" x14ac:dyDescent="0.25">
      <c r="B106">
        <v>21</v>
      </c>
      <c r="C106">
        <v>30</v>
      </c>
      <c r="D106" t="s">
        <v>276</v>
      </c>
    </row>
    <row r="107" spans="2:4" x14ac:dyDescent="0.25">
      <c r="B107">
        <v>21</v>
      </c>
      <c r="C107">
        <v>30</v>
      </c>
    </row>
    <row r="108" spans="2:4" x14ac:dyDescent="0.25">
      <c r="B108">
        <v>21</v>
      </c>
      <c r="C108">
        <v>30</v>
      </c>
    </row>
    <row r="109" spans="2:4" x14ac:dyDescent="0.25">
      <c r="B109">
        <v>21</v>
      </c>
      <c r="C109">
        <v>30</v>
      </c>
    </row>
    <row r="110" spans="2:4" x14ac:dyDescent="0.25">
      <c r="B110">
        <v>21</v>
      </c>
      <c r="C110">
        <v>31</v>
      </c>
    </row>
    <row r="111" spans="2:4" x14ac:dyDescent="0.25">
      <c r="B111">
        <v>21</v>
      </c>
      <c r="C111">
        <v>31</v>
      </c>
    </row>
    <row r="112" spans="2:4" x14ac:dyDescent="0.25">
      <c r="B112">
        <v>21</v>
      </c>
      <c r="C112">
        <v>31</v>
      </c>
    </row>
    <row r="113" spans="2:5" x14ac:dyDescent="0.25">
      <c r="B113">
        <v>21</v>
      </c>
      <c r="C113">
        <v>31</v>
      </c>
    </row>
    <row r="114" spans="2:5" x14ac:dyDescent="0.25">
      <c r="B114">
        <v>21</v>
      </c>
      <c r="C114">
        <v>31</v>
      </c>
      <c r="D114" t="s">
        <v>276</v>
      </c>
    </row>
    <row r="115" spans="2:5" x14ac:dyDescent="0.25">
      <c r="B115">
        <v>21</v>
      </c>
      <c r="C115">
        <v>31</v>
      </c>
    </row>
    <row r="116" spans="2:5" x14ac:dyDescent="0.25">
      <c r="B116">
        <v>21</v>
      </c>
      <c r="C116">
        <v>31</v>
      </c>
    </row>
    <row r="117" spans="2:5" x14ac:dyDescent="0.25">
      <c r="B117">
        <v>21</v>
      </c>
      <c r="C117">
        <v>32</v>
      </c>
    </row>
    <row r="118" spans="2:5" x14ac:dyDescent="0.25">
      <c r="B118">
        <v>21</v>
      </c>
      <c r="C118">
        <v>32</v>
      </c>
      <c r="E118" t="s">
        <v>274</v>
      </c>
    </row>
    <row r="119" spans="2:5" x14ac:dyDescent="0.25">
      <c r="B119">
        <v>21</v>
      </c>
      <c r="C119">
        <v>32</v>
      </c>
    </row>
    <row r="120" spans="2:5" x14ac:dyDescent="0.25">
      <c r="B120">
        <v>21</v>
      </c>
      <c r="C120">
        <v>32</v>
      </c>
    </row>
    <row r="121" spans="2:5" x14ac:dyDescent="0.25">
      <c r="B121">
        <v>21</v>
      </c>
      <c r="C121">
        <v>32</v>
      </c>
    </row>
    <row r="122" spans="2:5" x14ac:dyDescent="0.25">
      <c r="B122">
        <v>21</v>
      </c>
      <c r="C122">
        <v>32</v>
      </c>
    </row>
    <row r="123" spans="2:5" x14ac:dyDescent="0.25">
      <c r="B123">
        <v>21</v>
      </c>
      <c r="C123">
        <v>32</v>
      </c>
      <c r="D123" t="s">
        <v>276</v>
      </c>
    </row>
    <row r="124" spans="2:5" x14ac:dyDescent="0.25">
      <c r="B124">
        <v>21</v>
      </c>
      <c r="C124">
        <v>33</v>
      </c>
    </row>
    <row r="125" spans="2:5" x14ac:dyDescent="0.25">
      <c r="B125">
        <v>21</v>
      </c>
      <c r="C125">
        <v>33</v>
      </c>
    </row>
    <row r="126" spans="2:5" x14ac:dyDescent="0.25">
      <c r="B126">
        <v>21</v>
      </c>
      <c r="C126">
        <v>34</v>
      </c>
    </row>
    <row r="127" spans="2:5" x14ac:dyDescent="0.25">
      <c r="B127">
        <v>21</v>
      </c>
      <c r="C127">
        <v>34</v>
      </c>
    </row>
    <row r="128" spans="2:5" x14ac:dyDescent="0.25">
      <c r="B128">
        <v>21</v>
      </c>
      <c r="C128">
        <v>34</v>
      </c>
    </row>
    <row r="129" spans="2:4" x14ac:dyDescent="0.25">
      <c r="B129">
        <v>21</v>
      </c>
      <c r="C129">
        <v>34</v>
      </c>
    </row>
    <row r="130" spans="2:4" x14ac:dyDescent="0.25">
      <c r="B130">
        <v>21</v>
      </c>
      <c r="C130">
        <v>34</v>
      </c>
      <c r="D130" t="s">
        <v>276</v>
      </c>
    </row>
    <row r="131" spans="2:4" x14ac:dyDescent="0.25">
      <c r="B131">
        <v>21</v>
      </c>
      <c r="C131">
        <v>34</v>
      </c>
    </row>
    <row r="132" spans="2:4" x14ac:dyDescent="0.25">
      <c r="B132">
        <v>21</v>
      </c>
      <c r="C132">
        <v>35</v>
      </c>
    </row>
    <row r="133" spans="2:4" x14ac:dyDescent="0.25">
      <c r="B133">
        <v>21</v>
      </c>
    </row>
    <row r="134" spans="2:4" x14ac:dyDescent="0.25">
      <c r="B134">
        <v>21</v>
      </c>
    </row>
    <row r="135" spans="2:4" x14ac:dyDescent="0.25">
      <c r="B135">
        <v>21</v>
      </c>
    </row>
    <row r="136" spans="2:4" x14ac:dyDescent="0.25">
      <c r="B136">
        <v>21</v>
      </c>
    </row>
    <row r="137" spans="2:4" x14ac:dyDescent="0.25">
      <c r="B137">
        <v>22</v>
      </c>
    </row>
    <row r="138" spans="2:4" x14ac:dyDescent="0.25">
      <c r="B138">
        <v>22</v>
      </c>
    </row>
    <row r="139" spans="2:4" x14ac:dyDescent="0.25">
      <c r="B139">
        <v>22</v>
      </c>
    </row>
    <row r="140" spans="2:4" x14ac:dyDescent="0.25">
      <c r="B140">
        <v>22</v>
      </c>
    </row>
    <row r="141" spans="2:4" x14ac:dyDescent="0.25">
      <c r="B141">
        <v>22</v>
      </c>
    </row>
    <row r="142" spans="2:4" x14ac:dyDescent="0.25">
      <c r="B142">
        <v>22</v>
      </c>
    </row>
    <row r="143" spans="2:4" x14ac:dyDescent="0.25">
      <c r="B143">
        <v>22</v>
      </c>
    </row>
    <row r="144" spans="2:4" x14ac:dyDescent="0.25">
      <c r="B144">
        <v>22</v>
      </c>
    </row>
    <row r="145" spans="2:2" x14ac:dyDescent="0.25">
      <c r="B145">
        <v>22</v>
      </c>
    </row>
    <row r="146" spans="2:2" x14ac:dyDescent="0.25">
      <c r="B146">
        <v>22</v>
      </c>
    </row>
    <row r="147" spans="2:2" x14ac:dyDescent="0.25">
      <c r="B147">
        <v>22</v>
      </c>
    </row>
    <row r="148" spans="2:2" x14ac:dyDescent="0.25">
      <c r="B148">
        <v>22</v>
      </c>
    </row>
    <row r="149" spans="2:2" x14ac:dyDescent="0.25">
      <c r="B149">
        <v>22</v>
      </c>
    </row>
    <row r="150" spans="2:2" x14ac:dyDescent="0.25">
      <c r="B150">
        <v>22</v>
      </c>
    </row>
    <row r="151" spans="2:2" x14ac:dyDescent="0.25">
      <c r="B151">
        <v>22</v>
      </c>
    </row>
    <row r="152" spans="2:2" x14ac:dyDescent="0.25">
      <c r="B152">
        <v>22</v>
      </c>
    </row>
    <row r="153" spans="2:2" x14ac:dyDescent="0.25">
      <c r="B153">
        <v>22</v>
      </c>
    </row>
    <row r="154" spans="2:2" x14ac:dyDescent="0.25">
      <c r="B154">
        <v>22</v>
      </c>
    </row>
    <row r="155" spans="2:2" x14ac:dyDescent="0.25">
      <c r="B155">
        <v>22</v>
      </c>
    </row>
    <row r="156" spans="2:2" x14ac:dyDescent="0.25">
      <c r="B156">
        <v>22</v>
      </c>
    </row>
    <row r="157" spans="2:2" x14ac:dyDescent="0.25">
      <c r="B157">
        <v>22</v>
      </c>
    </row>
    <row r="158" spans="2:2" x14ac:dyDescent="0.25">
      <c r="B158">
        <v>22</v>
      </c>
    </row>
    <row r="159" spans="2:2" x14ac:dyDescent="0.25">
      <c r="B159">
        <v>22</v>
      </c>
    </row>
    <row r="160" spans="2:2" x14ac:dyDescent="0.25">
      <c r="B160">
        <v>22</v>
      </c>
    </row>
    <row r="161" spans="2:2" x14ac:dyDescent="0.25">
      <c r="B161">
        <v>22</v>
      </c>
    </row>
    <row r="162" spans="2:2" x14ac:dyDescent="0.25">
      <c r="B162">
        <v>22</v>
      </c>
    </row>
    <row r="163" spans="2:2" x14ac:dyDescent="0.25">
      <c r="B163">
        <v>22</v>
      </c>
    </row>
    <row r="164" spans="2:2" x14ac:dyDescent="0.25">
      <c r="B164">
        <v>22</v>
      </c>
    </row>
    <row r="165" spans="2:2" x14ac:dyDescent="0.25">
      <c r="B165">
        <v>22</v>
      </c>
    </row>
    <row r="166" spans="2:2" x14ac:dyDescent="0.25">
      <c r="B166">
        <v>22</v>
      </c>
    </row>
    <row r="167" spans="2:2" x14ac:dyDescent="0.25">
      <c r="B167">
        <v>22</v>
      </c>
    </row>
    <row r="168" spans="2:2" x14ac:dyDescent="0.25">
      <c r="B168">
        <v>22</v>
      </c>
    </row>
    <row r="169" spans="2:2" x14ac:dyDescent="0.25">
      <c r="B169">
        <v>22</v>
      </c>
    </row>
    <row r="170" spans="2:2" x14ac:dyDescent="0.25">
      <c r="B170">
        <v>22</v>
      </c>
    </row>
    <row r="171" spans="2:2" x14ac:dyDescent="0.25">
      <c r="B171">
        <v>22</v>
      </c>
    </row>
    <row r="172" spans="2:2" x14ac:dyDescent="0.25">
      <c r="B172">
        <v>22</v>
      </c>
    </row>
    <row r="173" spans="2:2" x14ac:dyDescent="0.25">
      <c r="B173">
        <v>22</v>
      </c>
    </row>
    <row r="174" spans="2:2" x14ac:dyDescent="0.25">
      <c r="B174">
        <v>22</v>
      </c>
    </row>
    <row r="175" spans="2:2" x14ac:dyDescent="0.25">
      <c r="B175">
        <v>22</v>
      </c>
    </row>
    <row r="176" spans="2:2" x14ac:dyDescent="0.25">
      <c r="B176">
        <v>22</v>
      </c>
    </row>
    <row r="177" spans="2:4" x14ac:dyDescent="0.25">
      <c r="B177">
        <v>22</v>
      </c>
    </row>
    <row r="178" spans="2:4" x14ac:dyDescent="0.25">
      <c r="B178">
        <v>22</v>
      </c>
    </row>
    <row r="179" spans="2:4" x14ac:dyDescent="0.25">
      <c r="B179">
        <v>22</v>
      </c>
    </row>
    <row r="180" spans="2:4" x14ac:dyDescent="0.25">
      <c r="B180">
        <v>22</v>
      </c>
    </row>
    <row r="181" spans="2:4" x14ac:dyDescent="0.25">
      <c r="B181">
        <v>22</v>
      </c>
      <c r="D181" t="s">
        <v>276</v>
      </c>
    </row>
    <row r="182" spans="2:4" x14ac:dyDescent="0.25">
      <c r="B182">
        <v>22</v>
      </c>
    </row>
    <row r="183" spans="2:4" x14ac:dyDescent="0.25">
      <c r="B183">
        <v>22</v>
      </c>
      <c r="D183" t="s">
        <v>276</v>
      </c>
    </row>
    <row r="184" spans="2:4" x14ac:dyDescent="0.25">
      <c r="B184">
        <v>22</v>
      </c>
    </row>
    <row r="185" spans="2:4" x14ac:dyDescent="0.25">
      <c r="B185">
        <v>22</v>
      </c>
    </row>
    <row r="186" spans="2:4" x14ac:dyDescent="0.25">
      <c r="B186">
        <v>22</v>
      </c>
    </row>
    <row r="187" spans="2:4" x14ac:dyDescent="0.25">
      <c r="B187">
        <v>22</v>
      </c>
    </row>
    <row r="188" spans="2:4" x14ac:dyDescent="0.25">
      <c r="B188">
        <v>22</v>
      </c>
    </row>
    <row r="189" spans="2:4" x14ac:dyDescent="0.25">
      <c r="B189">
        <v>22</v>
      </c>
    </row>
    <row r="190" spans="2:4" x14ac:dyDescent="0.25">
      <c r="B190">
        <v>22</v>
      </c>
    </row>
    <row r="191" spans="2:4" x14ac:dyDescent="0.25">
      <c r="B191">
        <v>22</v>
      </c>
    </row>
    <row r="192" spans="2:4" x14ac:dyDescent="0.25">
      <c r="B192">
        <v>22</v>
      </c>
    </row>
    <row r="193" spans="2:4" x14ac:dyDescent="0.25">
      <c r="B193">
        <v>22</v>
      </c>
    </row>
    <row r="194" spans="2:4" x14ac:dyDescent="0.25">
      <c r="B194">
        <v>22</v>
      </c>
    </row>
    <row r="195" spans="2:4" x14ac:dyDescent="0.25">
      <c r="B195">
        <v>22</v>
      </c>
    </row>
    <row r="196" spans="2:4" x14ac:dyDescent="0.25">
      <c r="B196">
        <v>22</v>
      </c>
    </row>
    <row r="197" spans="2:4" x14ac:dyDescent="0.25">
      <c r="B197">
        <v>22</v>
      </c>
    </row>
    <row r="198" spans="2:4" x14ac:dyDescent="0.25">
      <c r="B198">
        <v>22</v>
      </c>
      <c r="D198" t="s">
        <v>276</v>
      </c>
    </row>
    <row r="199" spans="2:4" x14ac:dyDescent="0.25">
      <c r="B199">
        <v>22</v>
      </c>
    </row>
    <row r="200" spans="2:4" x14ac:dyDescent="0.25">
      <c r="B200">
        <v>22</v>
      </c>
    </row>
    <row r="201" spans="2:4" x14ac:dyDescent="0.25">
      <c r="B201">
        <v>22</v>
      </c>
    </row>
    <row r="202" spans="2:4" x14ac:dyDescent="0.25">
      <c r="B202">
        <v>23</v>
      </c>
    </row>
    <row r="203" spans="2:4" x14ac:dyDescent="0.25">
      <c r="B203">
        <v>23</v>
      </c>
    </row>
    <row r="204" spans="2:4" x14ac:dyDescent="0.25">
      <c r="B204">
        <v>23</v>
      </c>
    </row>
    <row r="205" spans="2:4" x14ac:dyDescent="0.25">
      <c r="B205">
        <v>23</v>
      </c>
    </row>
    <row r="206" spans="2:4" x14ac:dyDescent="0.25">
      <c r="B206">
        <v>23</v>
      </c>
    </row>
    <row r="207" spans="2:4" x14ac:dyDescent="0.25">
      <c r="B207">
        <v>23</v>
      </c>
    </row>
    <row r="208" spans="2:4" x14ac:dyDescent="0.25">
      <c r="B208">
        <v>23</v>
      </c>
    </row>
    <row r="209" spans="2:4" x14ac:dyDescent="0.25">
      <c r="B209">
        <v>23</v>
      </c>
    </row>
    <row r="210" spans="2:4" x14ac:dyDescent="0.25">
      <c r="B210">
        <v>23</v>
      </c>
    </row>
    <row r="211" spans="2:4" x14ac:dyDescent="0.25">
      <c r="B211">
        <v>23</v>
      </c>
    </row>
    <row r="212" spans="2:4" x14ac:dyDescent="0.25">
      <c r="B212">
        <v>23</v>
      </c>
    </row>
    <row r="213" spans="2:4" x14ac:dyDescent="0.25">
      <c r="B213">
        <v>23</v>
      </c>
    </row>
    <row r="214" spans="2:4" x14ac:dyDescent="0.25">
      <c r="B214">
        <v>23</v>
      </c>
      <c r="D214" t="s">
        <v>276</v>
      </c>
    </row>
    <row r="215" spans="2:4" x14ac:dyDescent="0.25">
      <c r="B215">
        <v>23</v>
      </c>
    </row>
    <row r="216" spans="2:4" x14ac:dyDescent="0.25">
      <c r="B216">
        <v>23</v>
      </c>
    </row>
    <row r="217" spans="2:4" x14ac:dyDescent="0.25">
      <c r="B217">
        <v>23</v>
      </c>
    </row>
    <row r="218" spans="2:4" x14ac:dyDescent="0.25">
      <c r="B218">
        <v>23</v>
      </c>
    </row>
    <row r="219" spans="2:4" x14ac:dyDescent="0.25">
      <c r="B219">
        <v>23</v>
      </c>
    </row>
    <row r="220" spans="2:4" x14ac:dyDescent="0.25">
      <c r="B220">
        <v>23</v>
      </c>
    </row>
    <row r="221" spans="2:4" x14ac:dyDescent="0.25">
      <c r="B221">
        <v>23</v>
      </c>
    </row>
    <row r="222" spans="2:4" x14ac:dyDescent="0.25">
      <c r="B222">
        <v>23</v>
      </c>
    </row>
    <row r="223" spans="2:4" x14ac:dyDescent="0.25">
      <c r="B223">
        <v>23</v>
      </c>
    </row>
    <row r="224" spans="2:4" x14ac:dyDescent="0.25">
      <c r="B224">
        <v>23</v>
      </c>
    </row>
    <row r="225" spans="2:4" x14ac:dyDescent="0.25">
      <c r="B225">
        <v>23</v>
      </c>
    </row>
    <row r="226" spans="2:4" x14ac:dyDescent="0.25">
      <c r="B226">
        <v>23</v>
      </c>
    </row>
    <row r="227" spans="2:4" x14ac:dyDescent="0.25">
      <c r="B227">
        <v>23</v>
      </c>
    </row>
    <row r="228" spans="2:4" x14ac:dyDescent="0.25">
      <c r="B228">
        <v>23</v>
      </c>
    </row>
    <row r="229" spans="2:4" x14ac:dyDescent="0.25">
      <c r="B229">
        <v>23</v>
      </c>
    </row>
    <row r="230" spans="2:4" x14ac:dyDescent="0.25">
      <c r="B230">
        <v>23</v>
      </c>
    </row>
    <row r="231" spans="2:4" x14ac:dyDescent="0.25">
      <c r="B231">
        <v>23</v>
      </c>
    </row>
    <row r="232" spans="2:4" x14ac:dyDescent="0.25">
      <c r="B232">
        <v>23</v>
      </c>
      <c r="D232" t="s">
        <v>276</v>
      </c>
    </row>
    <row r="233" spans="2:4" x14ac:dyDescent="0.25">
      <c r="B233">
        <v>23</v>
      </c>
      <c r="D233" t="s">
        <v>276</v>
      </c>
    </row>
    <row r="234" spans="2:4" x14ac:dyDescent="0.25">
      <c r="B234">
        <v>23</v>
      </c>
    </row>
    <row r="235" spans="2:4" x14ac:dyDescent="0.25">
      <c r="B235">
        <v>23</v>
      </c>
      <c r="D235" t="s">
        <v>278</v>
      </c>
    </row>
    <row r="236" spans="2:4" x14ac:dyDescent="0.25">
      <c r="B236">
        <v>23</v>
      </c>
    </row>
    <row r="237" spans="2:4" x14ac:dyDescent="0.25">
      <c r="B237">
        <v>23</v>
      </c>
    </row>
    <row r="238" spans="2:4" x14ac:dyDescent="0.25">
      <c r="B238">
        <v>23</v>
      </c>
    </row>
    <row r="239" spans="2:4" x14ac:dyDescent="0.25">
      <c r="B239">
        <v>23</v>
      </c>
    </row>
    <row r="240" spans="2:4" x14ac:dyDescent="0.25">
      <c r="B240">
        <v>23</v>
      </c>
      <c r="D240" t="s">
        <v>276</v>
      </c>
    </row>
    <row r="241" spans="2:2" x14ac:dyDescent="0.25">
      <c r="B241">
        <v>23</v>
      </c>
    </row>
    <row r="242" spans="2:2" x14ac:dyDescent="0.25">
      <c r="B242">
        <v>23</v>
      </c>
    </row>
    <row r="243" spans="2:2" x14ac:dyDescent="0.25">
      <c r="B243">
        <v>23</v>
      </c>
    </row>
    <row r="244" spans="2:2" x14ac:dyDescent="0.25">
      <c r="B244">
        <v>23</v>
      </c>
    </row>
    <row r="245" spans="2:2" x14ac:dyDescent="0.25">
      <c r="B245">
        <v>23</v>
      </c>
    </row>
    <row r="246" spans="2:2" x14ac:dyDescent="0.25">
      <c r="B246">
        <v>23</v>
      </c>
    </row>
    <row r="247" spans="2:2" x14ac:dyDescent="0.25">
      <c r="B247">
        <v>23</v>
      </c>
    </row>
    <row r="248" spans="2:2" x14ac:dyDescent="0.25">
      <c r="B248">
        <v>23</v>
      </c>
    </row>
    <row r="249" spans="2:2" x14ac:dyDescent="0.25">
      <c r="B249">
        <v>23</v>
      </c>
    </row>
    <row r="250" spans="2:2" x14ac:dyDescent="0.25">
      <c r="B250">
        <v>23</v>
      </c>
    </row>
    <row r="251" spans="2:2" x14ac:dyDescent="0.25">
      <c r="B251">
        <v>23</v>
      </c>
    </row>
    <row r="252" spans="2:2" x14ac:dyDescent="0.25">
      <c r="B252">
        <v>23</v>
      </c>
    </row>
    <row r="253" spans="2:2" x14ac:dyDescent="0.25">
      <c r="B253">
        <v>23</v>
      </c>
    </row>
    <row r="254" spans="2:2" x14ac:dyDescent="0.25">
      <c r="B254">
        <v>24</v>
      </c>
    </row>
    <row r="255" spans="2:2" x14ac:dyDescent="0.25">
      <c r="B255">
        <v>24</v>
      </c>
    </row>
    <row r="256" spans="2:2" x14ac:dyDescent="0.25">
      <c r="B256">
        <v>24</v>
      </c>
    </row>
    <row r="257" spans="2:4" x14ac:dyDescent="0.25">
      <c r="B257">
        <v>24</v>
      </c>
    </row>
    <row r="258" spans="2:4" x14ac:dyDescent="0.25">
      <c r="B258">
        <v>24</v>
      </c>
    </row>
    <row r="259" spans="2:4" x14ac:dyDescent="0.25">
      <c r="B259">
        <v>24</v>
      </c>
      <c r="D259" t="s">
        <v>274</v>
      </c>
    </row>
    <row r="260" spans="2:4" x14ac:dyDescent="0.25">
      <c r="B260">
        <v>24</v>
      </c>
    </row>
    <row r="261" spans="2:4" x14ac:dyDescent="0.25">
      <c r="B261">
        <v>24</v>
      </c>
    </row>
    <row r="262" spans="2:4" x14ac:dyDescent="0.25">
      <c r="B262">
        <v>24</v>
      </c>
    </row>
    <row r="263" spans="2:4" x14ac:dyDescent="0.25">
      <c r="B263">
        <v>24</v>
      </c>
    </row>
    <row r="264" spans="2:4" x14ac:dyDescent="0.25">
      <c r="B264">
        <v>24</v>
      </c>
    </row>
    <row r="265" spans="2:4" x14ac:dyDescent="0.25">
      <c r="B265">
        <v>24</v>
      </c>
    </row>
    <row r="266" spans="2:4" x14ac:dyDescent="0.25">
      <c r="B266">
        <v>24</v>
      </c>
    </row>
    <row r="267" spans="2:4" x14ac:dyDescent="0.25">
      <c r="B267">
        <v>24</v>
      </c>
    </row>
    <row r="268" spans="2:4" x14ac:dyDescent="0.25">
      <c r="B268">
        <v>24</v>
      </c>
    </row>
    <row r="269" spans="2:4" x14ac:dyDescent="0.25">
      <c r="B269">
        <v>24</v>
      </c>
    </row>
    <row r="270" spans="2:4" x14ac:dyDescent="0.25">
      <c r="B270">
        <v>24</v>
      </c>
    </row>
    <row r="271" spans="2:4" x14ac:dyDescent="0.25">
      <c r="B271">
        <v>24</v>
      </c>
    </row>
    <row r="272" spans="2:4" x14ac:dyDescent="0.25">
      <c r="B272">
        <v>24</v>
      </c>
    </row>
    <row r="273" spans="2:2" x14ac:dyDescent="0.25">
      <c r="B273">
        <v>24</v>
      </c>
    </row>
    <row r="274" spans="2:2" x14ac:dyDescent="0.25">
      <c r="B274">
        <v>24</v>
      </c>
    </row>
    <row r="275" spans="2:2" x14ac:dyDescent="0.25">
      <c r="B275">
        <v>24</v>
      </c>
    </row>
    <row r="276" spans="2:2" x14ac:dyDescent="0.25">
      <c r="B276">
        <v>24</v>
      </c>
    </row>
    <row r="277" spans="2:2" x14ac:dyDescent="0.25">
      <c r="B277">
        <v>24</v>
      </c>
    </row>
    <row r="278" spans="2:2" x14ac:dyDescent="0.25">
      <c r="B278">
        <v>24</v>
      </c>
    </row>
    <row r="279" spans="2:2" x14ac:dyDescent="0.25">
      <c r="B279">
        <v>24</v>
      </c>
    </row>
    <row r="280" spans="2:2" x14ac:dyDescent="0.25">
      <c r="B280">
        <v>24</v>
      </c>
    </row>
    <row r="281" spans="2:2" x14ac:dyDescent="0.25">
      <c r="B281">
        <v>24</v>
      </c>
    </row>
    <row r="282" spans="2:2" x14ac:dyDescent="0.25">
      <c r="B282">
        <v>24</v>
      </c>
    </row>
    <row r="283" spans="2:2" x14ac:dyDescent="0.25">
      <c r="B283">
        <v>24</v>
      </c>
    </row>
    <row r="284" spans="2:2" x14ac:dyDescent="0.25">
      <c r="B284">
        <v>24</v>
      </c>
    </row>
    <row r="285" spans="2:2" x14ac:dyDescent="0.25">
      <c r="B285">
        <v>24</v>
      </c>
    </row>
    <row r="286" spans="2:2" x14ac:dyDescent="0.25">
      <c r="B286">
        <v>24</v>
      </c>
    </row>
    <row r="287" spans="2:2" x14ac:dyDescent="0.25">
      <c r="B287">
        <v>24</v>
      </c>
    </row>
    <row r="288" spans="2:2" x14ac:dyDescent="0.25">
      <c r="B288">
        <v>24</v>
      </c>
    </row>
    <row r="289" spans="2:4" x14ac:dyDescent="0.25">
      <c r="B289">
        <v>24</v>
      </c>
    </row>
    <row r="290" spans="2:4" x14ac:dyDescent="0.25">
      <c r="B290">
        <v>24</v>
      </c>
    </row>
    <row r="291" spans="2:4" x14ac:dyDescent="0.25">
      <c r="B291">
        <v>24</v>
      </c>
      <c r="D291" t="s">
        <v>276</v>
      </c>
    </row>
    <row r="292" spans="2:4" x14ac:dyDescent="0.25">
      <c r="B292">
        <v>24</v>
      </c>
    </row>
    <row r="293" spans="2:4" x14ac:dyDescent="0.25">
      <c r="B293">
        <v>24</v>
      </c>
    </row>
    <row r="294" spans="2:4" x14ac:dyDescent="0.25">
      <c r="B294">
        <v>24</v>
      </c>
    </row>
    <row r="295" spans="2:4" x14ac:dyDescent="0.25">
      <c r="B295">
        <v>24</v>
      </c>
    </row>
    <row r="296" spans="2:4" x14ac:dyDescent="0.25">
      <c r="B296">
        <v>24</v>
      </c>
    </row>
    <row r="297" spans="2:4" x14ac:dyDescent="0.25">
      <c r="B297">
        <v>24</v>
      </c>
    </row>
    <row r="298" spans="2:4" x14ac:dyDescent="0.25">
      <c r="B298">
        <v>24</v>
      </c>
    </row>
    <row r="299" spans="2:4" x14ac:dyDescent="0.25">
      <c r="B299">
        <v>24</v>
      </c>
    </row>
    <row r="300" spans="2:4" x14ac:dyDescent="0.25">
      <c r="B300">
        <v>24</v>
      </c>
    </row>
    <row r="301" spans="2:4" x14ac:dyDescent="0.25">
      <c r="B301">
        <v>24</v>
      </c>
    </row>
    <row r="302" spans="2:4" x14ac:dyDescent="0.25">
      <c r="B302">
        <v>24</v>
      </c>
    </row>
    <row r="303" spans="2:4" x14ac:dyDescent="0.25">
      <c r="B303">
        <v>24</v>
      </c>
    </row>
    <row r="304" spans="2:4" x14ac:dyDescent="0.25">
      <c r="B304">
        <v>24</v>
      </c>
    </row>
    <row r="305" spans="2:4" x14ac:dyDescent="0.25">
      <c r="B305">
        <v>24</v>
      </c>
    </row>
    <row r="306" spans="2:4" x14ac:dyDescent="0.25">
      <c r="B306">
        <v>24</v>
      </c>
    </row>
    <row r="307" spans="2:4" x14ac:dyDescent="0.25">
      <c r="B307">
        <v>24</v>
      </c>
    </row>
    <row r="308" spans="2:4" x14ac:dyDescent="0.25">
      <c r="B308">
        <v>24</v>
      </c>
      <c r="D308" t="s">
        <v>276</v>
      </c>
    </row>
    <row r="309" spans="2:4" x14ac:dyDescent="0.25">
      <c r="B309">
        <v>24</v>
      </c>
    </row>
    <row r="310" spans="2:4" x14ac:dyDescent="0.25">
      <c r="B310">
        <v>24</v>
      </c>
      <c r="D310" t="s">
        <v>276</v>
      </c>
    </row>
    <row r="311" spans="2:4" x14ac:dyDescent="0.25">
      <c r="B311">
        <v>24</v>
      </c>
    </row>
    <row r="312" spans="2:4" x14ac:dyDescent="0.25">
      <c r="B312">
        <v>24</v>
      </c>
    </row>
    <row r="313" spans="2:4" x14ac:dyDescent="0.25">
      <c r="B313">
        <v>24</v>
      </c>
    </row>
    <row r="314" spans="2:4" x14ac:dyDescent="0.25">
      <c r="B314">
        <v>24</v>
      </c>
    </row>
    <row r="315" spans="2:4" x14ac:dyDescent="0.25">
      <c r="B315">
        <v>25</v>
      </c>
    </row>
    <row r="316" spans="2:4" x14ac:dyDescent="0.25">
      <c r="B316">
        <v>25</v>
      </c>
    </row>
    <row r="317" spans="2:4" x14ac:dyDescent="0.25">
      <c r="B317">
        <v>25</v>
      </c>
    </row>
    <row r="318" spans="2:4" x14ac:dyDescent="0.25">
      <c r="B318">
        <v>25</v>
      </c>
    </row>
    <row r="319" spans="2:4" x14ac:dyDescent="0.25">
      <c r="B319">
        <v>25</v>
      </c>
    </row>
    <row r="320" spans="2:4" x14ac:dyDescent="0.25">
      <c r="B320">
        <v>25</v>
      </c>
    </row>
    <row r="321" spans="2:4" x14ac:dyDescent="0.25">
      <c r="B321">
        <v>25</v>
      </c>
    </row>
    <row r="322" spans="2:4" x14ac:dyDescent="0.25">
      <c r="B322">
        <v>25</v>
      </c>
    </row>
    <row r="323" spans="2:4" x14ac:dyDescent="0.25">
      <c r="B323">
        <v>25</v>
      </c>
    </row>
    <row r="324" spans="2:4" x14ac:dyDescent="0.25">
      <c r="B324">
        <v>25</v>
      </c>
    </row>
    <row r="325" spans="2:4" x14ac:dyDescent="0.25">
      <c r="B325">
        <v>25</v>
      </c>
    </row>
    <row r="326" spans="2:4" x14ac:dyDescent="0.25">
      <c r="B326">
        <v>25</v>
      </c>
    </row>
    <row r="327" spans="2:4" x14ac:dyDescent="0.25">
      <c r="B327">
        <v>25</v>
      </c>
    </row>
    <row r="328" spans="2:4" x14ac:dyDescent="0.25">
      <c r="B328">
        <v>25</v>
      </c>
    </row>
    <row r="329" spans="2:4" x14ac:dyDescent="0.25">
      <c r="B329">
        <v>25</v>
      </c>
    </row>
    <row r="330" spans="2:4" x14ac:dyDescent="0.25">
      <c r="B330">
        <v>25</v>
      </c>
    </row>
    <row r="331" spans="2:4" x14ac:dyDescent="0.25">
      <c r="B331">
        <v>25</v>
      </c>
    </row>
    <row r="332" spans="2:4" x14ac:dyDescent="0.25">
      <c r="B332">
        <v>25</v>
      </c>
    </row>
    <row r="333" spans="2:4" x14ac:dyDescent="0.25">
      <c r="B333">
        <v>25</v>
      </c>
    </row>
    <row r="334" spans="2:4" x14ac:dyDescent="0.25">
      <c r="B334">
        <v>25</v>
      </c>
    </row>
    <row r="335" spans="2:4" x14ac:dyDescent="0.25">
      <c r="B335">
        <v>25</v>
      </c>
      <c r="D335" t="s">
        <v>276</v>
      </c>
    </row>
    <row r="336" spans="2:4" x14ac:dyDescent="0.25">
      <c r="B336">
        <v>25</v>
      </c>
    </row>
    <row r="337" spans="2:4" x14ac:dyDescent="0.25">
      <c r="B337">
        <v>25</v>
      </c>
    </row>
    <row r="338" spans="2:4" x14ac:dyDescent="0.25">
      <c r="B338">
        <v>25</v>
      </c>
    </row>
    <row r="339" spans="2:4" x14ac:dyDescent="0.25">
      <c r="B339">
        <v>25</v>
      </c>
    </row>
    <row r="340" spans="2:4" x14ac:dyDescent="0.25">
      <c r="B340">
        <v>25</v>
      </c>
    </row>
    <row r="341" spans="2:4" x14ac:dyDescent="0.25">
      <c r="B341">
        <v>25</v>
      </c>
    </row>
    <row r="342" spans="2:4" x14ac:dyDescent="0.25">
      <c r="B342">
        <v>25</v>
      </c>
    </row>
    <row r="343" spans="2:4" x14ac:dyDescent="0.25">
      <c r="B343">
        <v>25</v>
      </c>
    </row>
    <row r="344" spans="2:4" x14ac:dyDescent="0.25">
      <c r="B344">
        <v>25</v>
      </c>
    </row>
    <row r="345" spans="2:4" x14ac:dyDescent="0.25">
      <c r="B345">
        <v>25</v>
      </c>
    </row>
    <row r="346" spans="2:4" x14ac:dyDescent="0.25">
      <c r="B346">
        <v>25</v>
      </c>
      <c r="D346" t="s">
        <v>276</v>
      </c>
    </row>
    <row r="347" spans="2:4" x14ac:dyDescent="0.25">
      <c r="B347">
        <v>25</v>
      </c>
      <c r="D347" t="s">
        <v>277</v>
      </c>
    </row>
    <row r="348" spans="2:4" x14ac:dyDescent="0.25">
      <c r="B348">
        <v>25</v>
      </c>
      <c r="D348" t="s">
        <v>276</v>
      </c>
    </row>
    <row r="349" spans="2:4" x14ac:dyDescent="0.25">
      <c r="B349">
        <v>25</v>
      </c>
    </row>
    <row r="350" spans="2:4" x14ac:dyDescent="0.25">
      <c r="B350">
        <v>25</v>
      </c>
    </row>
    <row r="351" spans="2:4" x14ac:dyDescent="0.25">
      <c r="B351">
        <v>25</v>
      </c>
    </row>
    <row r="352" spans="2:4" x14ac:dyDescent="0.25">
      <c r="B352">
        <v>25</v>
      </c>
    </row>
    <row r="353" spans="2:4" x14ac:dyDescent="0.25">
      <c r="B353">
        <v>25</v>
      </c>
    </row>
    <row r="354" spans="2:4" x14ac:dyDescent="0.25">
      <c r="B354">
        <v>25</v>
      </c>
    </row>
    <row r="355" spans="2:4" x14ac:dyDescent="0.25">
      <c r="B355">
        <v>25</v>
      </c>
    </row>
    <row r="356" spans="2:4" x14ac:dyDescent="0.25">
      <c r="B356">
        <v>25</v>
      </c>
    </row>
    <row r="357" spans="2:4" x14ac:dyDescent="0.25">
      <c r="B357">
        <v>25</v>
      </c>
    </row>
    <row r="358" spans="2:4" x14ac:dyDescent="0.25">
      <c r="B358">
        <v>25</v>
      </c>
    </row>
    <row r="359" spans="2:4" x14ac:dyDescent="0.25">
      <c r="B359">
        <v>25</v>
      </c>
    </row>
    <row r="360" spans="2:4" x14ac:dyDescent="0.25">
      <c r="B360">
        <v>25</v>
      </c>
      <c r="D360" t="s">
        <v>276</v>
      </c>
    </row>
    <row r="361" spans="2:4" x14ac:dyDescent="0.25">
      <c r="B361">
        <v>25</v>
      </c>
    </row>
    <row r="362" spans="2:4" x14ac:dyDescent="0.25">
      <c r="B362">
        <v>25</v>
      </c>
      <c r="D362" t="s">
        <v>276</v>
      </c>
    </row>
    <row r="363" spans="2:4" x14ac:dyDescent="0.25">
      <c r="B363">
        <v>25</v>
      </c>
    </row>
    <row r="364" spans="2:4" x14ac:dyDescent="0.25">
      <c r="B364">
        <v>25</v>
      </c>
    </row>
    <row r="365" spans="2:4" x14ac:dyDescent="0.25">
      <c r="B365">
        <v>25</v>
      </c>
    </row>
    <row r="366" spans="2:4" x14ac:dyDescent="0.25">
      <c r="B366">
        <v>25</v>
      </c>
    </row>
    <row r="367" spans="2:4" x14ac:dyDescent="0.25">
      <c r="B367">
        <v>25</v>
      </c>
    </row>
    <row r="368" spans="2:4" x14ac:dyDescent="0.25">
      <c r="B368">
        <v>26</v>
      </c>
    </row>
    <row r="369" spans="2:4" x14ac:dyDescent="0.25">
      <c r="B369">
        <v>26</v>
      </c>
      <c r="D369" t="s">
        <v>274</v>
      </c>
    </row>
    <row r="370" spans="2:4" x14ac:dyDescent="0.25">
      <c r="B370">
        <v>26</v>
      </c>
    </row>
    <row r="371" spans="2:4" x14ac:dyDescent="0.25">
      <c r="B371">
        <v>26</v>
      </c>
    </row>
    <row r="372" spans="2:4" x14ac:dyDescent="0.25">
      <c r="B372">
        <v>26</v>
      </c>
    </row>
    <row r="373" spans="2:4" x14ac:dyDescent="0.25">
      <c r="B373">
        <v>26</v>
      </c>
    </row>
    <row r="374" spans="2:4" x14ac:dyDescent="0.25">
      <c r="B374">
        <v>26</v>
      </c>
      <c r="D374" t="s">
        <v>274</v>
      </c>
    </row>
    <row r="375" spans="2:4" x14ac:dyDescent="0.25">
      <c r="B375">
        <v>26</v>
      </c>
    </row>
    <row r="376" spans="2:4" x14ac:dyDescent="0.25">
      <c r="B376">
        <v>26</v>
      </c>
    </row>
    <row r="377" spans="2:4" x14ac:dyDescent="0.25">
      <c r="B377">
        <v>26</v>
      </c>
    </row>
    <row r="378" spans="2:4" x14ac:dyDescent="0.25">
      <c r="B378">
        <v>26</v>
      </c>
    </row>
    <row r="379" spans="2:4" x14ac:dyDescent="0.25">
      <c r="B379">
        <v>26</v>
      </c>
    </row>
    <row r="380" spans="2:4" x14ac:dyDescent="0.25">
      <c r="B380">
        <v>26</v>
      </c>
    </row>
    <row r="381" spans="2:4" x14ac:dyDescent="0.25">
      <c r="B381">
        <v>26</v>
      </c>
    </row>
    <row r="382" spans="2:4" x14ac:dyDescent="0.25">
      <c r="B382">
        <v>26</v>
      </c>
    </row>
    <row r="383" spans="2:4" x14ac:dyDescent="0.25">
      <c r="B383">
        <v>26</v>
      </c>
    </row>
    <row r="384" spans="2:4" x14ac:dyDescent="0.25">
      <c r="B384">
        <v>26</v>
      </c>
    </row>
    <row r="385" spans="2:2" x14ac:dyDescent="0.25">
      <c r="B385">
        <v>26</v>
      </c>
    </row>
    <row r="386" spans="2:2" x14ac:dyDescent="0.25">
      <c r="B386">
        <v>26</v>
      </c>
    </row>
    <row r="387" spans="2:2" x14ac:dyDescent="0.25">
      <c r="B387">
        <v>26</v>
      </c>
    </row>
    <row r="388" spans="2:2" x14ac:dyDescent="0.25">
      <c r="B388">
        <v>26</v>
      </c>
    </row>
    <row r="389" spans="2:2" x14ac:dyDescent="0.25">
      <c r="B389">
        <v>26</v>
      </c>
    </row>
    <row r="390" spans="2:2" x14ac:dyDescent="0.25">
      <c r="B390">
        <v>26</v>
      </c>
    </row>
    <row r="391" spans="2:2" x14ac:dyDescent="0.25">
      <c r="B391">
        <v>27</v>
      </c>
    </row>
    <row r="392" spans="2:2" x14ac:dyDescent="0.25">
      <c r="B392">
        <v>27</v>
      </c>
    </row>
    <row r="393" spans="2:2" x14ac:dyDescent="0.25">
      <c r="B393">
        <v>27</v>
      </c>
    </row>
    <row r="394" spans="2:2" x14ac:dyDescent="0.25">
      <c r="B394">
        <v>27</v>
      </c>
    </row>
    <row r="395" spans="2:2" x14ac:dyDescent="0.25">
      <c r="B395">
        <v>27</v>
      </c>
    </row>
    <row r="396" spans="2:2" x14ac:dyDescent="0.25">
      <c r="B396">
        <v>27</v>
      </c>
    </row>
    <row r="397" spans="2:2" x14ac:dyDescent="0.25">
      <c r="B397">
        <v>27</v>
      </c>
    </row>
    <row r="398" spans="2:2" x14ac:dyDescent="0.25">
      <c r="B398">
        <v>27</v>
      </c>
    </row>
    <row r="399" spans="2:2" x14ac:dyDescent="0.25">
      <c r="B399">
        <v>27</v>
      </c>
    </row>
    <row r="400" spans="2:2" x14ac:dyDescent="0.25">
      <c r="B400">
        <v>27</v>
      </c>
    </row>
    <row r="401" spans="2:2" x14ac:dyDescent="0.25">
      <c r="B401">
        <v>27</v>
      </c>
    </row>
    <row r="402" spans="2:2" x14ac:dyDescent="0.25">
      <c r="B402">
        <v>27</v>
      </c>
    </row>
    <row r="403" spans="2:2" x14ac:dyDescent="0.25">
      <c r="B403">
        <v>27</v>
      </c>
    </row>
    <row r="404" spans="2:2" x14ac:dyDescent="0.25">
      <c r="B404">
        <v>27</v>
      </c>
    </row>
    <row r="405" spans="2:2" x14ac:dyDescent="0.25">
      <c r="B405">
        <v>27</v>
      </c>
    </row>
    <row r="406" spans="2:2" x14ac:dyDescent="0.25">
      <c r="B406">
        <v>27</v>
      </c>
    </row>
    <row r="407" spans="2:2" x14ac:dyDescent="0.25">
      <c r="B407">
        <v>27</v>
      </c>
    </row>
    <row r="408" spans="2:2" x14ac:dyDescent="0.25">
      <c r="B408">
        <v>27</v>
      </c>
    </row>
    <row r="409" spans="2:2" x14ac:dyDescent="0.25">
      <c r="B409">
        <v>27</v>
      </c>
    </row>
    <row r="410" spans="2:2" x14ac:dyDescent="0.25">
      <c r="B410">
        <v>27</v>
      </c>
    </row>
    <row r="411" spans="2:2" x14ac:dyDescent="0.25">
      <c r="B411">
        <v>27</v>
      </c>
    </row>
    <row r="412" spans="2:2" x14ac:dyDescent="0.25">
      <c r="B412">
        <v>27</v>
      </c>
    </row>
    <row r="413" spans="2:2" x14ac:dyDescent="0.25">
      <c r="B413">
        <v>27</v>
      </c>
    </row>
    <row r="414" spans="2:2" x14ac:dyDescent="0.25">
      <c r="B414">
        <v>27</v>
      </c>
    </row>
    <row r="415" spans="2:2" x14ac:dyDescent="0.25">
      <c r="B415">
        <v>27</v>
      </c>
    </row>
    <row r="416" spans="2:2" x14ac:dyDescent="0.25">
      <c r="B416">
        <v>27</v>
      </c>
    </row>
    <row r="417" spans="2:4" x14ac:dyDescent="0.25">
      <c r="B417">
        <v>27</v>
      </c>
    </row>
    <row r="418" spans="2:4" x14ac:dyDescent="0.25">
      <c r="B418">
        <v>27</v>
      </c>
    </row>
    <row r="419" spans="2:4" x14ac:dyDescent="0.25">
      <c r="B419">
        <v>27</v>
      </c>
    </row>
    <row r="420" spans="2:4" x14ac:dyDescent="0.25">
      <c r="B420">
        <v>27</v>
      </c>
    </row>
    <row r="421" spans="2:4" x14ac:dyDescent="0.25">
      <c r="B421">
        <v>27</v>
      </c>
    </row>
    <row r="422" spans="2:4" x14ac:dyDescent="0.25">
      <c r="B422">
        <v>27</v>
      </c>
    </row>
    <row r="423" spans="2:4" x14ac:dyDescent="0.25">
      <c r="B423">
        <v>27</v>
      </c>
      <c r="D423" t="s">
        <v>276</v>
      </c>
    </row>
    <row r="424" spans="2:4" x14ac:dyDescent="0.25">
      <c r="B424">
        <v>27</v>
      </c>
    </row>
    <row r="425" spans="2:4" x14ac:dyDescent="0.25">
      <c r="B425">
        <v>27</v>
      </c>
    </row>
    <row r="426" spans="2:4" x14ac:dyDescent="0.25">
      <c r="B426">
        <v>27</v>
      </c>
    </row>
    <row r="427" spans="2:4" x14ac:dyDescent="0.25">
      <c r="B427">
        <v>27</v>
      </c>
      <c r="D427" t="s">
        <v>276</v>
      </c>
    </row>
    <row r="428" spans="2:4" x14ac:dyDescent="0.25">
      <c r="B428">
        <v>27</v>
      </c>
    </row>
    <row r="429" spans="2:4" x14ac:dyDescent="0.25">
      <c r="B429">
        <v>27</v>
      </c>
    </row>
    <row r="430" spans="2:4" x14ac:dyDescent="0.25">
      <c r="B430">
        <v>27</v>
      </c>
    </row>
    <row r="431" spans="2:4" x14ac:dyDescent="0.25">
      <c r="B431">
        <v>27</v>
      </c>
    </row>
    <row r="432" spans="2:4" x14ac:dyDescent="0.25">
      <c r="B432">
        <v>28</v>
      </c>
    </row>
    <row r="433" spans="2:4" x14ac:dyDescent="0.25">
      <c r="B433">
        <v>28</v>
      </c>
    </row>
    <row r="434" spans="2:4" x14ac:dyDescent="0.25">
      <c r="B434">
        <v>28</v>
      </c>
    </row>
    <row r="435" spans="2:4" x14ac:dyDescent="0.25">
      <c r="B435">
        <v>28</v>
      </c>
    </row>
    <row r="436" spans="2:4" x14ac:dyDescent="0.25">
      <c r="B436">
        <v>28</v>
      </c>
      <c r="D436" t="s">
        <v>274</v>
      </c>
    </row>
    <row r="437" spans="2:4" x14ac:dyDescent="0.25">
      <c r="B437">
        <v>28</v>
      </c>
    </row>
    <row r="438" spans="2:4" x14ac:dyDescent="0.25">
      <c r="B438">
        <v>28</v>
      </c>
    </row>
    <row r="439" spans="2:4" x14ac:dyDescent="0.25">
      <c r="B439">
        <v>28</v>
      </c>
    </row>
    <row r="440" spans="2:4" x14ac:dyDescent="0.25">
      <c r="B440">
        <v>28</v>
      </c>
      <c r="D440" t="s">
        <v>275</v>
      </c>
    </row>
    <row r="441" spans="2:4" x14ac:dyDescent="0.25">
      <c r="B441">
        <v>28</v>
      </c>
    </row>
    <row r="442" spans="2:4" x14ac:dyDescent="0.25">
      <c r="B442">
        <v>28</v>
      </c>
    </row>
    <row r="443" spans="2:4" x14ac:dyDescent="0.25">
      <c r="B443">
        <v>28</v>
      </c>
    </row>
    <row r="444" spans="2:4" x14ac:dyDescent="0.25">
      <c r="B444">
        <v>28</v>
      </c>
    </row>
    <row r="445" spans="2:4" x14ac:dyDescent="0.25">
      <c r="B445">
        <v>28</v>
      </c>
    </row>
    <row r="446" spans="2:4" x14ac:dyDescent="0.25">
      <c r="B446">
        <v>28</v>
      </c>
    </row>
    <row r="447" spans="2:4" x14ac:dyDescent="0.25">
      <c r="B447">
        <v>28</v>
      </c>
    </row>
    <row r="448" spans="2:4" x14ac:dyDescent="0.25">
      <c r="B448">
        <v>28</v>
      </c>
    </row>
    <row r="449" spans="2:4" x14ac:dyDescent="0.25">
      <c r="B449">
        <v>28</v>
      </c>
    </row>
    <row r="450" spans="2:4" x14ac:dyDescent="0.25">
      <c r="B450">
        <v>28</v>
      </c>
    </row>
    <row r="451" spans="2:4" x14ac:dyDescent="0.25">
      <c r="B451">
        <v>28</v>
      </c>
    </row>
    <row r="452" spans="2:4" x14ac:dyDescent="0.25">
      <c r="B452">
        <v>28</v>
      </c>
    </row>
    <row r="453" spans="2:4" x14ac:dyDescent="0.25">
      <c r="B453">
        <v>28</v>
      </c>
    </row>
    <row r="454" spans="2:4" x14ac:dyDescent="0.25">
      <c r="B454">
        <v>28</v>
      </c>
    </row>
    <row r="455" spans="2:4" x14ac:dyDescent="0.25">
      <c r="B455">
        <v>28</v>
      </c>
    </row>
    <row r="456" spans="2:4" x14ac:dyDescent="0.25">
      <c r="B456">
        <v>28</v>
      </c>
    </row>
    <row r="457" spans="2:4" x14ac:dyDescent="0.25">
      <c r="B457">
        <v>28</v>
      </c>
      <c r="D457" t="s">
        <v>276</v>
      </c>
    </row>
    <row r="458" spans="2:4" x14ac:dyDescent="0.25">
      <c r="B458">
        <v>28</v>
      </c>
    </row>
    <row r="459" spans="2:4" x14ac:dyDescent="0.25">
      <c r="B459">
        <v>28</v>
      </c>
    </row>
    <row r="460" spans="2:4" x14ac:dyDescent="0.25">
      <c r="B460">
        <v>28</v>
      </c>
    </row>
    <row r="461" spans="2:4" x14ac:dyDescent="0.25">
      <c r="B461">
        <v>28</v>
      </c>
    </row>
    <row r="462" spans="2:4" x14ac:dyDescent="0.25">
      <c r="B462">
        <v>28</v>
      </c>
      <c r="D462" t="s">
        <v>276</v>
      </c>
    </row>
    <row r="463" spans="2:4" x14ac:dyDescent="0.25">
      <c r="B463">
        <v>28</v>
      </c>
    </row>
    <row r="464" spans="2:4" x14ac:dyDescent="0.25">
      <c r="B464">
        <v>28</v>
      </c>
    </row>
    <row r="465" spans="2:2" x14ac:dyDescent="0.25">
      <c r="B465">
        <v>28</v>
      </c>
    </row>
    <row r="466" spans="2:2" x14ac:dyDescent="0.25">
      <c r="B466">
        <v>28</v>
      </c>
    </row>
    <row r="467" spans="2:2" x14ac:dyDescent="0.25">
      <c r="B467">
        <v>29</v>
      </c>
    </row>
    <row r="468" spans="2:2" x14ac:dyDescent="0.25">
      <c r="B468">
        <v>29</v>
      </c>
    </row>
    <row r="469" spans="2:2" x14ac:dyDescent="0.25">
      <c r="B469">
        <v>29</v>
      </c>
    </row>
    <row r="470" spans="2:2" x14ac:dyDescent="0.25">
      <c r="B470">
        <v>29</v>
      </c>
    </row>
    <row r="471" spans="2:2" x14ac:dyDescent="0.25">
      <c r="B471">
        <v>29</v>
      </c>
    </row>
    <row r="472" spans="2:2" x14ac:dyDescent="0.25">
      <c r="B472">
        <v>29</v>
      </c>
    </row>
    <row r="473" spans="2:2" x14ac:dyDescent="0.25">
      <c r="B473">
        <v>29</v>
      </c>
    </row>
    <row r="474" spans="2:2" x14ac:dyDescent="0.25">
      <c r="B474">
        <v>29</v>
      </c>
    </row>
    <row r="475" spans="2:2" x14ac:dyDescent="0.25">
      <c r="B475">
        <v>29</v>
      </c>
    </row>
    <row r="476" spans="2:2" x14ac:dyDescent="0.25">
      <c r="B476">
        <v>29</v>
      </c>
    </row>
    <row r="477" spans="2:2" x14ac:dyDescent="0.25">
      <c r="B477">
        <v>29</v>
      </c>
    </row>
    <row r="478" spans="2:2" x14ac:dyDescent="0.25">
      <c r="B478">
        <v>29</v>
      </c>
    </row>
    <row r="479" spans="2:2" x14ac:dyDescent="0.25">
      <c r="B479">
        <v>29</v>
      </c>
    </row>
    <row r="480" spans="2:2" x14ac:dyDescent="0.25">
      <c r="B480">
        <v>29</v>
      </c>
    </row>
    <row r="481" spans="2:4" x14ac:dyDescent="0.25">
      <c r="B481">
        <v>29</v>
      </c>
    </row>
    <row r="482" spans="2:4" x14ac:dyDescent="0.25">
      <c r="B482">
        <v>29</v>
      </c>
    </row>
    <row r="483" spans="2:4" x14ac:dyDescent="0.25">
      <c r="B483">
        <v>29</v>
      </c>
    </row>
    <row r="484" spans="2:4" x14ac:dyDescent="0.25">
      <c r="B484">
        <v>29</v>
      </c>
    </row>
    <row r="485" spans="2:4" x14ac:dyDescent="0.25">
      <c r="B485">
        <v>29</v>
      </c>
    </row>
    <row r="486" spans="2:4" x14ac:dyDescent="0.25">
      <c r="B486">
        <v>29</v>
      </c>
    </row>
    <row r="487" spans="2:4" x14ac:dyDescent="0.25">
      <c r="B487">
        <v>29</v>
      </c>
    </row>
    <row r="488" spans="2:4" x14ac:dyDescent="0.25">
      <c r="B488">
        <v>29</v>
      </c>
    </row>
    <row r="489" spans="2:4" x14ac:dyDescent="0.25">
      <c r="B489">
        <v>29</v>
      </c>
      <c r="D489" t="s">
        <v>276</v>
      </c>
    </row>
    <row r="490" spans="2:4" x14ac:dyDescent="0.25">
      <c r="B490">
        <v>29</v>
      </c>
    </row>
    <row r="491" spans="2:4" x14ac:dyDescent="0.25">
      <c r="B491">
        <v>29</v>
      </c>
    </row>
    <row r="492" spans="2:4" x14ac:dyDescent="0.25">
      <c r="B492">
        <v>29</v>
      </c>
    </row>
    <row r="493" spans="2:4" x14ac:dyDescent="0.25">
      <c r="B493">
        <v>29</v>
      </c>
    </row>
    <row r="494" spans="2:4" x14ac:dyDescent="0.25">
      <c r="B494">
        <v>29</v>
      </c>
    </row>
    <row r="495" spans="2:4" x14ac:dyDescent="0.25">
      <c r="B495">
        <v>29</v>
      </c>
      <c r="D495" t="s">
        <v>276</v>
      </c>
    </row>
    <row r="496" spans="2:4" x14ac:dyDescent="0.25">
      <c r="B496">
        <v>29</v>
      </c>
    </row>
    <row r="497" spans="2:4" x14ac:dyDescent="0.25">
      <c r="B497">
        <v>29</v>
      </c>
    </row>
    <row r="498" spans="2:4" x14ac:dyDescent="0.25">
      <c r="B498">
        <v>29</v>
      </c>
    </row>
    <row r="499" spans="2:4" x14ac:dyDescent="0.25">
      <c r="B499">
        <v>29</v>
      </c>
    </row>
    <row r="500" spans="2:4" x14ac:dyDescent="0.25">
      <c r="B500">
        <v>29</v>
      </c>
      <c r="D500" t="s">
        <v>276</v>
      </c>
    </row>
    <row r="501" spans="2:4" x14ac:dyDescent="0.25">
      <c r="B501">
        <v>30</v>
      </c>
    </row>
    <row r="502" spans="2:4" x14ac:dyDescent="0.25">
      <c r="B502">
        <v>30</v>
      </c>
    </row>
    <row r="503" spans="2:4" x14ac:dyDescent="0.25">
      <c r="B503">
        <v>30</v>
      </c>
    </row>
    <row r="504" spans="2:4" x14ac:dyDescent="0.25">
      <c r="B504">
        <v>30</v>
      </c>
    </row>
    <row r="505" spans="2:4" x14ac:dyDescent="0.25">
      <c r="B505">
        <v>30</v>
      </c>
    </row>
    <row r="506" spans="2:4" x14ac:dyDescent="0.25">
      <c r="B506">
        <v>30</v>
      </c>
    </row>
    <row r="507" spans="2:4" x14ac:dyDescent="0.25">
      <c r="B507">
        <v>30</v>
      </c>
    </row>
    <row r="508" spans="2:4" x14ac:dyDescent="0.25">
      <c r="B508">
        <v>30</v>
      </c>
    </row>
    <row r="509" spans="2:4" x14ac:dyDescent="0.25">
      <c r="B509">
        <v>30</v>
      </c>
    </row>
    <row r="510" spans="2:4" x14ac:dyDescent="0.25">
      <c r="B510">
        <v>30</v>
      </c>
    </row>
    <row r="511" spans="2:4" x14ac:dyDescent="0.25">
      <c r="B511">
        <v>30</v>
      </c>
      <c r="D511" t="s">
        <v>276</v>
      </c>
    </row>
    <row r="512" spans="2:4" x14ac:dyDescent="0.25">
      <c r="B512">
        <v>30</v>
      </c>
    </row>
    <row r="513" spans="2:2" x14ac:dyDescent="0.25">
      <c r="B513">
        <v>30</v>
      </c>
    </row>
    <row r="514" spans="2:2" x14ac:dyDescent="0.25">
      <c r="B514">
        <v>30</v>
      </c>
    </row>
    <row r="515" spans="2:2" x14ac:dyDescent="0.25">
      <c r="B515">
        <v>30</v>
      </c>
    </row>
    <row r="516" spans="2:2" x14ac:dyDescent="0.25">
      <c r="B516">
        <v>30</v>
      </c>
    </row>
    <row r="517" spans="2:2" x14ac:dyDescent="0.25">
      <c r="B517">
        <v>30</v>
      </c>
    </row>
    <row r="518" spans="2:2" x14ac:dyDescent="0.25">
      <c r="B518">
        <v>30</v>
      </c>
    </row>
    <row r="519" spans="2:2" x14ac:dyDescent="0.25">
      <c r="B519">
        <v>30</v>
      </c>
    </row>
    <row r="520" spans="2:2" x14ac:dyDescent="0.25">
      <c r="B520">
        <v>30</v>
      </c>
    </row>
    <row r="521" spans="2:2" x14ac:dyDescent="0.25">
      <c r="B521">
        <v>30</v>
      </c>
    </row>
    <row r="522" spans="2:2" x14ac:dyDescent="0.25">
      <c r="B522">
        <v>31</v>
      </c>
    </row>
    <row r="523" spans="2:2" x14ac:dyDescent="0.25">
      <c r="B523">
        <v>31</v>
      </c>
    </row>
    <row r="524" spans="2:2" x14ac:dyDescent="0.25">
      <c r="B524">
        <v>31</v>
      </c>
    </row>
    <row r="525" spans="2:2" x14ac:dyDescent="0.25">
      <c r="B525">
        <v>31</v>
      </c>
    </row>
    <row r="526" spans="2:2" x14ac:dyDescent="0.25">
      <c r="B526">
        <v>31</v>
      </c>
    </row>
    <row r="527" spans="2:2" x14ac:dyDescent="0.25">
      <c r="B527">
        <v>31</v>
      </c>
    </row>
    <row r="528" spans="2:2" x14ac:dyDescent="0.25">
      <c r="B528">
        <v>31</v>
      </c>
    </row>
    <row r="529" spans="2:4" x14ac:dyDescent="0.25">
      <c r="B529">
        <v>31</v>
      </c>
    </row>
    <row r="530" spans="2:4" x14ac:dyDescent="0.25">
      <c r="B530">
        <v>31</v>
      </c>
    </row>
    <row r="531" spans="2:4" x14ac:dyDescent="0.25">
      <c r="B531">
        <v>31</v>
      </c>
    </row>
    <row r="532" spans="2:4" x14ac:dyDescent="0.25">
      <c r="B532">
        <v>31</v>
      </c>
    </row>
    <row r="533" spans="2:4" x14ac:dyDescent="0.25">
      <c r="B533">
        <v>31</v>
      </c>
    </row>
    <row r="534" spans="2:4" x14ac:dyDescent="0.25">
      <c r="B534">
        <v>31</v>
      </c>
    </row>
    <row r="535" spans="2:4" x14ac:dyDescent="0.25">
      <c r="B535">
        <v>31</v>
      </c>
    </row>
    <row r="536" spans="2:4" x14ac:dyDescent="0.25">
      <c r="B536">
        <v>31</v>
      </c>
    </row>
    <row r="537" spans="2:4" x14ac:dyDescent="0.25">
      <c r="B537">
        <v>31</v>
      </c>
    </row>
    <row r="538" spans="2:4" x14ac:dyDescent="0.25">
      <c r="B538">
        <v>31</v>
      </c>
    </row>
    <row r="539" spans="2:4" x14ac:dyDescent="0.25">
      <c r="B539">
        <v>31</v>
      </c>
    </row>
    <row r="540" spans="2:4" x14ac:dyDescent="0.25">
      <c r="B540">
        <v>31</v>
      </c>
      <c r="D540" t="s">
        <v>276</v>
      </c>
    </row>
    <row r="541" spans="2:4" x14ac:dyDescent="0.25">
      <c r="B541">
        <v>32</v>
      </c>
    </row>
    <row r="542" spans="2:4" x14ac:dyDescent="0.25">
      <c r="B542">
        <v>32</v>
      </c>
    </row>
    <row r="543" spans="2:4" x14ac:dyDescent="0.25">
      <c r="B543">
        <v>32</v>
      </c>
    </row>
    <row r="544" spans="2:4" x14ac:dyDescent="0.25">
      <c r="B544">
        <v>32</v>
      </c>
    </row>
    <row r="545" spans="2:2" x14ac:dyDescent="0.25">
      <c r="B545">
        <v>32</v>
      </c>
    </row>
    <row r="546" spans="2:2" x14ac:dyDescent="0.25">
      <c r="B546">
        <v>32</v>
      </c>
    </row>
    <row r="547" spans="2:2" x14ac:dyDescent="0.25">
      <c r="B547">
        <v>32</v>
      </c>
    </row>
    <row r="548" spans="2:2" x14ac:dyDescent="0.25">
      <c r="B548">
        <v>32</v>
      </c>
    </row>
    <row r="549" spans="2:2" x14ac:dyDescent="0.25">
      <c r="B549">
        <v>32</v>
      </c>
    </row>
    <row r="550" spans="2:2" x14ac:dyDescent="0.25">
      <c r="B550">
        <v>32</v>
      </c>
    </row>
    <row r="551" spans="2:2" x14ac:dyDescent="0.25">
      <c r="B551">
        <v>32</v>
      </c>
    </row>
    <row r="552" spans="2:2" x14ac:dyDescent="0.25">
      <c r="B552">
        <v>32</v>
      </c>
    </row>
    <row r="553" spans="2:2" x14ac:dyDescent="0.25">
      <c r="B553">
        <v>32</v>
      </c>
    </row>
    <row r="554" spans="2:2" x14ac:dyDescent="0.25">
      <c r="B554">
        <v>32</v>
      </c>
    </row>
    <row r="555" spans="2:2" x14ac:dyDescent="0.25">
      <c r="B555">
        <v>33</v>
      </c>
    </row>
    <row r="556" spans="2:2" x14ac:dyDescent="0.25">
      <c r="B556">
        <v>33</v>
      </c>
    </row>
    <row r="557" spans="2:2" x14ac:dyDescent="0.25">
      <c r="B557">
        <v>33</v>
      </c>
    </row>
    <row r="558" spans="2:2" x14ac:dyDescent="0.25">
      <c r="B558">
        <v>33</v>
      </c>
    </row>
    <row r="559" spans="2:2" x14ac:dyDescent="0.25">
      <c r="B559">
        <v>33</v>
      </c>
    </row>
    <row r="560" spans="2:2" x14ac:dyDescent="0.25">
      <c r="B560">
        <v>33</v>
      </c>
    </row>
    <row r="561" spans="2:4" x14ac:dyDescent="0.25">
      <c r="B561">
        <v>33</v>
      </c>
    </row>
    <row r="562" spans="2:4" x14ac:dyDescent="0.25">
      <c r="B562">
        <v>33</v>
      </c>
    </row>
    <row r="563" spans="2:4" x14ac:dyDescent="0.25">
      <c r="B563">
        <v>33</v>
      </c>
    </row>
    <row r="564" spans="2:4" x14ac:dyDescent="0.25">
      <c r="B564">
        <v>33</v>
      </c>
    </row>
    <row r="565" spans="2:4" x14ac:dyDescent="0.25">
      <c r="B565">
        <v>33</v>
      </c>
    </row>
    <row r="566" spans="2:4" x14ac:dyDescent="0.25">
      <c r="B566">
        <v>33</v>
      </c>
    </row>
    <row r="567" spans="2:4" x14ac:dyDescent="0.25">
      <c r="B567">
        <v>33</v>
      </c>
    </row>
    <row r="568" spans="2:4" x14ac:dyDescent="0.25">
      <c r="B568">
        <v>34</v>
      </c>
    </row>
    <row r="569" spans="2:4" x14ac:dyDescent="0.25">
      <c r="B569">
        <v>34</v>
      </c>
    </row>
    <row r="570" spans="2:4" x14ac:dyDescent="0.25">
      <c r="B570">
        <v>34</v>
      </c>
    </row>
    <row r="571" spans="2:4" x14ac:dyDescent="0.25">
      <c r="B571">
        <v>34</v>
      </c>
      <c r="D571" t="s">
        <v>274</v>
      </c>
    </row>
    <row r="572" spans="2:4" x14ac:dyDescent="0.25">
      <c r="B572">
        <v>35</v>
      </c>
    </row>
    <row r="573" spans="2:4" x14ac:dyDescent="0.25">
      <c r="B573">
        <v>35</v>
      </c>
    </row>
    <row r="574" spans="2:4" x14ac:dyDescent="0.25">
      <c r="B574">
        <v>35</v>
      </c>
    </row>
    <row r="575" spans="2:4" x14ac:dyDescent="0.25">
      <c r="B575">
        <v>35</v>
      </c>
    </row>
    <row r="576" spans="2:4" x14ac:dyDescent="0.25">
      <c r="B576">
        <v>35</v>
      </c>
    </row>
    <row r="577" spans="2:4" x14ac:dyDescent="0.25">
      <c r="B577">
        <v>35</v>
      </c>
    </row>
    <row r="578" spans="2:4" x14ac:dyDescent="0.25">
      <c r="B578">
        <v>36</v>
      </c>
    </row>
    <row r="579" spans="2:4" x14ac:dyDescent="0.25">
      <c r="B579">
        <v>36</v>
      </c>
    </row>
    <row r="580" spans="2:4" x14ac:dyDescent="0.25">
      <c r="B580">
        <v>37</v>
      </c>
      <c r="D580" t="s">
        <v>276</v>
      </c>
    </row>
    <row r="581" spans="2:4" x14ac:dyDescent="0.25">
      <c r="B581">
        <v>37</v>
      </c>
    </row>
    <row r="582" spans="2:4" x14ac:dyDescent="0.25">
      <c r="B582">
        <v>37</v>
      </c>
    </row>
    <row r="583" spans="2:4" x14ac:dyDescent="0.25">
      <c r="B583">
        <v>38</v>
      </c>
    </row>
    <row r="584" spans="2:4" x14ac:dyDescent="0.25">
      <c r="B584">
        <v>39</v>
      </c>
    </row>
    <row r="585" spans="2:4" x14ac:dyDescent="0.25">
      <c r="B585">
        <v>41</v>
      </c>
    </row>
    <row r="586" spans="2:4" x14ac:dyDescent="0.25">
      <c r="B586">
        <v>43</v>
      </c>
    </row>
  </sheetData>
  <sortState ref="B2:D717">
    <sortCondition ref="B2:B717"/>
    <sortCondition ref="C2:C717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85D5-EFE4-4E69-90AD-65FB84E74755}">
  <dimension ref="A3:I27"/>
  <sheetViews>
    <sheetView workbookViewId="0">
      <selection activeCell="H4" sqref="H4"/>
    </sheetView>
  </sheetViews>
  <sheetFormatPr defaultRowHeight="15" x14ac:dyDescent="0.25"/>
  <cols>
    <col min="1" max="1" width="13.140625" bestFit="1" customWidth="1"/>
    <col min="2" max="2" width="19" bestFit="1" customWidth="1"/>
    <col min="3" max="3" width="14.5703125" bestFit="1" customWidth="1"/>
    <col min="4" max="4" width="13.140625" bestFit="1" customWidth="1"/>
    <col min="5" max="5" width="14.5703125" bestFit="1" customWidth="1"/>
    <col min="11" max="11" width="13.140625" bestFit="1" customWidth="1"/>
    <col min="12" max="12" width="25.85546875" bestFit="1" customWidth="1"/>
    <col min="13" max="13" width="21.42578125" bestFit="1" customWidth="1"/>
  </cols>
  <sheetData>
    <row r="3" spans="1:9" x14ac:dyDescent="0.25">
      <c r="A3" s="2" t="s">
        <v>6</v>
      </c>
      <c r="B3" t="s">
        <v>282</v>
      </c>
      <c r="C3" t="s">
        <v>184</v>
      </c>
      <c r="G3" t="s">
        <v>283</v>
      </c>
      <c r="H3" t="s">
        <v>282</v>
      </c>
      <c r="I3" t="s">
        <v>184</v>
      </c>
    </row>
    <row r="4" spans="1:9" x14ac:dyDescent="0.25">
      <c r="A4" s="4">
        <v>20</v>
      </c>
      <c r="B4" s="3">
        <v>29</v>
      </c>
      <c r="C4" s="3">
        <v>29</v>
      </c>
      <c r="G4">
        <v>20</v>
      </c>
      <c r="H4">
        <v>29</v>
      </c>
      <c r="I4">
        <v>0</v>
      </c>
    </row>
    <row r="5" spans="1:9" x14ac:dyDescent="0.25">
      <c r="A5" s="4">
        <v>21</v>
      </c>
      <c r="B5" s="3">
        <v>49</v>
      </c>
      <c r="C5" s="3">
        <v>45</v>
      </c>
      <c r="D5" s="2" t="s">
        <v>6</v>
      </c>
      <c r="E5" t="s">
        <v>184</v>
      </c>
      <c r="G5">
        <v>21</v>
      </c>
      <c r="H5">
        <v>49</v>
      </c>
      <c r="I5" s="3">
        <v>1</v>
      </c>
    </row>
    <row r="6" spans="1:9" x14ac:dyDescent="0.25">
      <c r="A6" s="4">
        <v>22</v>
      </c>
      <c r="B6" s="3">
        <v>65</v>
      </c>
      <c r="C6" s="3"/>
      <c r="D6" s="4">
        <v>21</v>
      </c>
      <c r="E6" s="3">
        <v>1</v>
      </c>
      <c r="G6">
        <v>22</v>
      </c>
      <c r="H6">
        <v>65</v>
      </c>
      <c r="I6" s="3">
        <v>4</v>
      </c>
    </row>
    <row r="7" spans="1:9" x14ac:dyDescent="0.25">
      <c r="A7" s="4">
        <v>23</v>
      </c>
      <c r="B7" s="3">
        <v>52</v>
      </c>
      <c r="C7" s="3"/>
      <c r="D7" s="4">
        <v>22</v>
      </c>
      <c r="E7" s="3">
        <v>4</v>
      </c>
      <c r="G7">
        <v>23</v>
      </c>
      <c r="H7">
        <v>52</v>
      </c>
      <c r="I7" s="3">
        <v>5</v>
      </c>
    </row>
    <row r="8" spans="1:9" x14ac:dyDescent="0.25">
      <c r="A8" s="4">
        <v>24</v>
      </c>
      <c r="B8" s="3">
        <v>61</v>
      </c>
      <c r="C8" s="3"/>
      <c r="D8" s="4">
        <v>23</v>
      </c>
      <c r="E8" s="3">
        <v>5</v>
      </c>
      <c r="G8">
        <v>24</v>
      </c>
      <c r="H8">
        <v>61</v>
      </c>
      <c r="I8" s="3">
        <v>9</v>
      </c>
    </row>
    <row r="9" spans="1:9" x14ac:dyDescent="0.25">
      <c r="A9" s="4">
        <v>25</v>
      </c>
      <c r="B9" s="3">
        <v>53</v>
      </c>
      <c r="C9" s="3"/>
      <c r="D9" s="4">
        <v>24</v>
      </c>
      <c r="E9" s="3">
        <v>9</v>
      </c>
      <c r="G9">
        <v>25</v>
      </c>
      <c r="H9">
        <v>53</v>
      </c>
      <c r="I9" s="3">
        <v>11</v>
      </c>
    </row>
    <row r="10" spans="1:9" x14ac:dyDescent="0.25">
      <c r="A10" s="4">
        <v>26</v>
      </c>
      <c r="B10" s="3">
        <v>23</v>
      </c>
      <c r="C10" s="3"/>
      <c r="D10" s="4">
        <v>25</v>
      </c>
      <c r="E10" s="3">
        <v>11</v>
      </c>
      <c r="G10">
        <v>26</v>
      </c>
      <c r="H10">
        <v>23</v>
      </c>
      <c r="I10" s="3">
        <v>14</v>
      </c>
    </row>
    <row r="11" spans="1:9" x14ac:dyDescent="0.25">
      <c r="A11" s="4">
        <v>27</v>
      </c>
      <c r="B11" s="3">
        <v>41</v>
      </c>
      <c r="C11" s="3"/>
      <c r="D11" s="4">
        <v>26</v>
      </c>
      <c r="E11" s="3">
        <v>14</v>
      </c>
      <c r="G11">
        <v>27</v>
      </c>
      <c r="H11">
        <v>41</v>
      </c>
      <c r="I11" s="3">
        <v>16</v>
      </c>
    </row>
    <row r="12" spans="1:9" x14ac:dyDescent="0.25">
      <c r="A12" s="4">
        <v>28</v>
      </c>
      <c r="B12" s="3">
        <v>35</v>
      </c>
      <c r="C12" s="3"/>
      <c r="D12" s="4">
        <v>27</v>
      </c>
      <c r="E12" s="3">
        <v>16</v>
      </c>
      <c r="G12">
        <v>28</v>
      </c>
      <c r="H12">
        <v>35</v>
      </c>
      <c r="I12" s="3">
        <v>16</v>
      </c>
    </row>
    <row r="13" spans="1:9" x14ac:dyDescent="0.25">
      <c r="A13" s="4">
        <v>29</v>
      </c>
      <c r="B13" s="3">
        <v>34</v>
      </c>
      <c r="C13" s="3"/>
      <c r="D13" s="4">
        <v>28</v>
      </c>
      <c r="E13" s="3">
        <v>16</v>
      </c>
      <c r="G13">
        <v>29</v>
      </c>
      <c r="H13">
        <v>34</v>
      </c>
      <c r="I13" s="3">
        <v>14</v>
      </c>
    </row>
    <row r="14" spans="1:9" x14ac:dyDescent="0.25">
      <c r="A14" s="4">
        <v>30</v>
      </c>
      <c r="B14" s="3">
        <v>21</v>
      </c>
      <c r="C14" s="3"/>
      <c r="D14" s="4">
        <v>29</v>
      </c>
      <c r="E14" s="3">
        <v>14</v>
      </c>
      <c r="G14">
        <v>30</v>
      </c>
      <c r="H14">
        <v>21</v>
      </c>
      <c r="I14" s="3">
        <v>18</v>
      </c>
    </row>
    <row r="15" spans="1:9" x14ac:dyDescent="0.25">
      <c r="A15" s="4">
        <v>31</v>
      </c>
      <c r="B15" s="3">
        <v>19</v>
      </c>
      <c r="C15" s="3"/>
      <c r="D15" s="4">
        <v>30</v>
      </c>
      <c r="E15" s="3">
        <v>18</v>
      </c>
      <c r="G15">
        <v>31</v>
      </c>
      <c r="H15">
        <v>19</v>
      </c>
      <c r="I15" s="3">
        <v>7</v>
      </c>
    </row>
    <row r="16" spans="1:9" x14ac:dyDescent="0.25">
      <c r="A16" s="4">
        <v>32</v>
      </c>
      <c r="B16" s="3">
        <v>14</v>
      </c>
      <c r="C16" s="3"/>
      <c r="D16" s="4">
        <v>31</v>
      </c>
      <c r="E16" s="3">
        <v>7</v>
      </c>
      <c r="G16">
        <v>32</v>
      </c>
      <c r="H16">
        <v>14</v>
      </c>
      <c r="I16" s="3">
        <v>7</v>
      </c>
    </row>
    <row r="17" spans="1:9" x14ac:dyDescent="0.25">
      <c r="A17" s="4">
        <v>33</v>
      </c>
      <c r="B17" s="3">
        <v>13</v>
      </c>
      <c r="C17" s="3"/>
      <c r="D17" s="4">
        <v>32</v>
      </c>
      <c r="E17" s="3">
        <v>7</v>
      </c>
      <c r="G17">
        <v>33</v>
      </c>
      <c r="H17">
        <v>13</v>
      </c>
      <c r="I17" s="3">
        <v>2</v>
      </c>
    </row>
    <row r="18" spans="1:9" x14ac:dyDescent="0.25">
      <c r="A18" s="4">
        <v>34</v>
      </c>
      <c r="B18" s="3">
        <v>4</v>
      </c>
      <c r="C18" s="3"/>
      <c r="D18" s="4">
        <v>33</v>
      </c>
      <c r="E18" s="3">
        <v>2</v>
      </c>
      <c r="G18">
        <v>34</v>
      </c>
      <c r="H18">
        <v>4</v>
      </c>
      <c r="I18" s="3">
        <v>6</v>
      </c>
    </row>
    <row r="19" spans="1:9" x14ac:dyDescent="0.25">
      <c r="A19" s="4">
        <v>35</v>
      </c>
      <c r="B19" s="3">
        <v>6</v>
      </c>
      <c r="C19" s="3"/>
      <c r="D19" s="4">
        <v>34</v>
      </c>
      <c r="E19" s="3">
        <v>6</v>
      </c>
      <c r="G19">
        <v>35</v>
      </c>
      <c r="H19">
        <v>6</v>
      </c>
      <c r="I19" s="3">
        <v>1</v>
      </c>
    </row>
    <row r="20" spans="1:9" x14ac:dyDescent="0.25">
      <c r="A20" s="4">
        <v>36</v>
      </c>
      <c r="B20" s="3">
        <v>2</v>
      </c>
      <c r="C20" s="3"/>
      <c r="D20" s="4">
        <v>35</v>
      </c>
      <c r="E20" s="3">
        <v>1</v>
      </c>
      <c r="G20">
        <v>36</v>
      </c>
      <c r="H20">
        <v>2</v>
      </c>
      <c r="I20" s="3">
        <v>0</v>
      </c>
    </row>
    <row r="21" spans="1:9" x14ac:dyDescent="0.25">
      <c r="A21" s="4">
        <v>37</v>
      </c>
      <c r="B21" s="3">
        <v>3</v>
      </c>
      <c r="C21" s="3"/>
      <c r="D21" s="4" t="s">
        <v>4</v>
      </c>
      <c r="E21" s="3"/>
      <c r="G21">
        <v>37</v>
      </c>
      <c r="H21">
        <v>3</v>
      </c>
      <c r="I21" s="3">
        <v>0</v>
      </c>
    </row>
    <row r="22" spans="1:9" x14ac:dyDescent="0.25">
      <c r="A22" s="4">
        <v>38</v>
      </c>
      <c r="B22" s="3">
        <v>1</v>
      </c>
      <c r="C22" s="3"/>
      <c r="D22" s="4" t="s">
        <v>5</v>
      </c>
      <c r="E22" s="3">
        <v>131</v>
      </c>
      <c r="G22">
        <v>38</v>
      </c>
      <c r="H22">
        <v>1</v>
      </c>
      <c r="I22" s="3">
        <v>0</v>
      </c>
    </row>
    <row r="23" spans="1:9" x14ac:dyDescent="0.25">
      <c r="A23" s="4">
        <v>39</v>
      </c>
      <c r="B23" s="3">
        <v>1</v>
      </c>
      <c r="C23" s="3"/>
      <c r="G23">
        <v>39</v>
      </c>
      <c r="H23">
        <v>1</v>
      </c>
      <c r="I23" s="3">
        <v>0</v>
      </c>
    </row>
    <row r="24" spans="1:9" x14ac:dyDescent="0.25">
      <c r="A24" s="4">
        <v>41</v>
      </c>
      <c r="B24" s="3">
        <v>1</v>
      </c>
      <c r="C24" s="3"/>
      <c r="G24">
        <v>41</v>
      </c>
      <c r="H24">
        <v>1</v>
      </c>
      <c r="I24" s="3">
        <v>0</v>
      </c>
    </row>
    <row r="25" spans="1:9" x14ac:dyDescent="0.25">
      <c r="A25" s="4">
        <v>43</v>
      </c>
      <c r="B25" s="3">
        <v>1</v>
      </c>
      <c r="C25" s="3"/>
      <c r="G25">
        <v>43</v>
      </c>
      <c r="H25">
        <v>1</v>
      </c>
      <c r="I25" s="3">
        <v>0</v>
      </c>
    </row>
    <row r="26" spans="1:9" x14ac:dyDescent="0.25">
      <c r="A26" s="4" t="s">
        <v>4</v>
      </c>
      <c r="B26" s="3"/>
      <c r="C26" s="3"/>
      <c r="G26" t="s">
        <v>4</v>
      </c>
    </row>
    <row r="27" spans="1:9" x14ac:dyDescent="0.25">
      <c r="A27" s="4" t="s">
        <v>5</v>
      </c>
      <c r="B27" s="3">
        <v>528</v>
      </c>
      <c r="C27" s="3">
        <v>74</v>
      </c>
      <c r="G27" t="s">
        <v>5</v>
      </c>
      <c r="H27">
        <v>528</v>
      </c>
      <c r="I27" s="42">
        <v>131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EBCC-AE35-48C7-86E7-980E995C94B3}">
  <dimension ref="A1:Q30"/>
  <sheetViews>
    <sheetView zoomScale="90" zoomScaleNormal="90" workbookViewId="0">
      <selection activeCell="G27" sqref="G27"/>
    </sheetView>
  </sheetViews>
  <sheetFormatPr defaultRowHeight="15" x14ac:dyDescent="0.25"/>
  <cols>
    <col min="1" max="1" width="13.28515625" bestFit="1" customWidth="1"/>
    <col min="2" max="2" width="25.85546875" bestFit="1" customWidth="1"/>
    <col min="3" max="3" width="21.42578125" bestFit="1" customWidth="1"/>
    <col min="9" max="10" width="13.28515625" bestFit="1" customWidth="1"/>
    <col min="11" max="11" width="20.85546875" bestFit="1" customWidth="1"/>
  </cols>
  <sheetData>
    <row r="1" spans="1:3" x14ac:dyDescent="0.25">
      <c r="A1" s="2" t="s">
        <v>6</v>
      </c>
      <c r="B1" t="s">
        <v>284</v>
      </c>
      <c r="C1" t="s">
        <v>285</v>
      </c>
    </row>
    <row r="2" spans="1:3" x14ac:dyDescent="0.25">
      <c r="A2" s="4">
        <v>20</v>
      </c>
      <c r="B2" s="3">
        <v>29</v>
      </c>
      <c r="C2" s="3">
        <v>0</v>
      </c>
    </row>
    <row r="3" spans="1:3" x14ac:dyDescent="0.25">
      <c r="A3" s="4">
        <v>21</v>
      </c>
      <c r="B3" s="3">
        <v>49</v>
      </c>
      <c r="C3" s="3">
        <v>1</v>
      </c>
    </row>
    <row r="4" spans="1:3" x14ac:dyDescent="0.25">
      <c r="A4" s="4">
        <v>22</v>
      </c>
      <c r="B4" s="3">
        <v>65</v>
      </c>
      <c r="C4" s="3">
        <v>4</v>
      </c>
    </row>
    <row r="5" spans="1:3" x14ac:dyDescent="0.25">
      <c r="A5" s="4">
        <v>23</v>
      </c>
      <c r="B5" s="3">
        <v>52</v>
      </c>
      <c r="C5" s="3">
        <v>5</v>
      </c>
    </row>
    <row r="6" spans="1:3" x14ac:dyDescent="0.25">
      <c r="A6" s="4">
        <v>24</v>
      </c>
      <c r="B6" s="3">
        <v>61</v>
      </c>
      <c r="C6" s="3">
        <v>9</v>
      </c>
    </row>
    <row r="7" spans="1:3" x14ac:dyDescent="0.25">
      <c r="A7" s="4">
        <v>25</v>
      </c>
      <c r="B7" s="3">
        <v>53</v>
      </c>
      <c r="C7" s="3">
        <v>11</v>
      </c>
    </row>
    <row r="8" spans="1:3" x14ac:dyDescent="0.25">
      <c r="A8" s="4">
        <v>26</v>
      </c>
      <c r="B8" s="3">
        <v>23</v>
      </c>
      <c r="C8" s="3">
        <v>14</v>
      </c>
    </row>
    <row r="9" spans="1:3" x14ac:dyDescent="0.25">
      <c r="A9" s="4">
        <v>27</v>
      </c>
      <c r="B9" s="3">
        <v>41</v>
      </c>
      <c r="C9" s="3">
        <v>16</v>
      </c>
    </row>
    <row r="10" spans="1:3" x14ac:dyDescent="0.25">
      <c r="A10" s="4">
        <v>28</v>
      </c>
      <c r="B10" s="3">
        <v>35</v>
      </c>
      <c r="C10" s="3">
        <v>16</v>
      </c>
    </row>
    <row r="11" spans="1:3" x14ac:dyDescent="0.25">
      <c r="A11" s="4">
        <v>29</v>
      </c>
      <c r="B11" s="3">
        <v>34</v>
      </c>
      <c r="C11" s="3">
        <v>14</v>
      </c>
    </row>
    <row r="12" spans="1:3" x14ac:dyDescent="0.25">
      <c r="A12" s="4">
        <v>30</v>
      </c>
      <c r="B12" s="3">
        <v>21</v>
      </c>
      <c r="C12" s="3">
        <v>18</v>
      </c>
    </row>
    <row r="13" spans="1:3" x14ac:dyDescent="0.25">
      <c r="A13" s="4">
        <v>31</v>
      </c>
      <c r="B13" s="3">
        <v>19</v>
      </c>
      <c r="C13" s="3">
        <v>7</v>
      </c>
    </row>
    <row r="14" spans="1:3" x14ac:dyDescent="0.25">
      <c r="A14" s="4">
        <v>32</v>
      </c>
      <c r="B14" s="3">
        <v>14</v>
      </c>
      <c r="C14" s="3">
        <v>7</v>
      </c>
    </row>
    <row r="15" spans="1:3" x14ac:dyDescent="0.25">
      <c r="A15" s="4">
        <v>33</v>
      </c>
      <c r="B15" s="3">
        <v>13</v>
      </c>
      <c r="C15" s="3">
        <v>2</v>
      </c>
    </row>
    <row r="16" spans="1:3" x14ac:dyDescent="0.25">
      <c r="A16" s="4">
        <v>34</v>
      </c>
      <c r="B16" s="3">
        <v>4</v>
      </c>
      <c r="C16" s="3">
        <v>6</v>
      </c>
    </row>
    <row r="17" spans="1:17" x14ac:dyDescent="0.25">
      <c r="A17" s="4">
        <v>35</v>
      </c>
      <c r="B17" s="3">
        <v>6</v>
      </c>
      <c r="C17" s="3">
        <v>1</v>
      </c>
      <c r="H17" t="s">
        <v>261</v>
      </c>
      <c r="M17" t="s">
        <v>24</v>
      </c>
    </row>
    <row r="18" spans="1:17" x14ac:dyDescent="0.25">
      <c r="A18" s="4">
        <v>36</v>
      </c>
      <c r="B18" s="3">
        <v>2</v>
      </c>
      <c r="C18" s="3">
        <v>0</v>
      </c>
      <c r="G18" t="s">
        <v>259</v>
      </c>
      <c r="H18" t="s">
        <v>297</v>
      </c>
      <c r="I18" t="s">
        <v>299</v>
      </c>
      <c r="J18" t="s">
        <v>299</v>
      </c>
      <c r="K18" t="s">
        <v>300</v>
      </c>
      <c r="M18" t="s">
        <v>259</v>
      </c>
      <c r="N18" t="s">
        <v>297</v>
      </c>
      <c r="O18" t="s">
        <v>299</v>
      </c>
      <c r="P18" t="s">
        <v>299</v>
      </c>
      <c r="Q18" t="s">
        <v>300</v>
      </c>
    </row>
    <row r="19" spans="1:17" x14ac:dyDescent="0.25">
      <c r="A19" s="4">
        <v>37</v>
      </c>
      <c r="B19" s="3">
        <v>3</v>
      </c>
      <c r="C19" s="3">
        <v>0</v>
      </c>
      <c r="G19" t="s">
        <v>60</v>
      </c>
      <c r="H19">
        <v>143</v>
      </c>
      <c r="I19">
        <f>143/528</f>
        <v>0.27083333333333331</v>
      </c>
      <c r="J19">
        <f>16*I19</f>
        <v>4.333333333333333</v>
      </c>
      <c r="K19" s="6">
        <v>5</v>
      </c>
      <c r="M19" t="s">
        <v>302</v>
      </c>
      <c r="N19">
        <v>30</v>
      </c>
      <c r="O19">
        <f>N19/131</f>
        <v>0.22900763358778625</v>
      </c>
      <c r="P19" s="41">
        <f>4*O19</f>
        <v>0.91603053435114501</v>
      </c>
      <c r="Q19">
        <v>1</v>
      </c>
    </row>
    <row r="20" spans="1:17" x14ac:dyDescent="0.25">
      <c r="A20" s="4">
        <v>38</v>
      </c>
      <c r="B20" s="3">
        <v>1</v>
      </c>
      <c r="C20" s="3">
        <v>0</v>
      </c>
      <c r="G20" t="s">
        <v>61</v>
      </c>
      <c r="H20">
        <v>166</v>
      </c>
      <c r="I20">
        <f>166/528</f>
        <v>0.31439393939393939</v>
      </c>
      <c r="J20">
        <f>16*I20</f>
        <v>5.0303030303030303</v>
      </c>
      <c r="K20">
        <v>5</v>
      </c>
      <c r="M20" t="s">
        <v>22</v>
      </c>
      <c r="N20">
        <v>60</v>
      </c>
      <c r="O20">
        <f>N20/131</f>
        <v>0.4580152671755725</v>
      </c>
      <c r="P20" s="41">
        <f>4*O20</f>
        <v>1.83206106870229</v>
      </c>
      <c r="Q20">
        <v>2</v>
      </c>
    </row>
    <row r="21" spans="1:17" x14ac:dyDescent="0.25">
      <c r="A21" s="4">
        <v>39</v>
      </c>
      <c r="B21" s="3">
        <v>1</v>
      </c>
      <c r="C21" s="3">
        <v>0</v>
      </c>
      <c r="G21" t="s">
        <v>62</v>
      </c>
      <c r="H21">
        <v>99</v>
      </c>
      <c r="I21">
        <f>99/528</f>
        <v>0.1875</v>
      </c>
      <c r="J21">
        <f t="shared" ref="J21:J23" si="0">16*I21</f>
        <v>3</v>
      </c>
      <c r="K21">
        <v>3</v>
      </c>
      <c r="M21" t="s">
        <v>301</v>
      </c>
      <c r="N21">
        <v>40</v>
      </c>
      <c r="O21">
        <f t="shared" ref="O21" si="1">N21/131</f>
        <v>0.30534351145038169</v>
      </c>
      <c r="P21" s="41">
        <f t="shared" ref="P21" si="2">4*O21</f>
        <v>1.2213740458015268</v>
      </c>
      <c r="Q21">
        <v>1</v>
      </c>
    </row>
    <row r="22" spans="1:17" x14ac:dyDescent="0.25">
      <c r="A22" s="4">
        <v>41</v>
      </c>
      <c r="B22" s="3">
        <v>1</v>
      </c>
      <c r="C22" s="3">
        <v>0</v>
      </c>
      <c r="G22" t="s">
        <v>63</v>
      </c>
      <c r="H22">
        <v>74</v>
      </c>
      <c r="I22">
        <f>74/528</f>
        <v>0.14015151515151514</v>
      </c>
      <c r="J22">
        <f t="shared" si="0"/>
        <v>2.2424242424242422</v>
      </c>
      <c r="K22">
        <v>2</v>
      </c>
      <c r="P22" s="41"/>
    </row>
    <row r="23" spans="1:17" x14ac:dyDescent="0.25">
      <c r="A23" s="4">
        <v>43</v>
      </c>
      <c r="B23" s="3">
        <v>1</v>
      </c>
      <c r="C23" s="3">
        <v>0</v>
      </c>
      <c r="G23" t="s">
        <v>295</v>
      </c>
      <c r="H23">
        <v>42</v>
      </c>
      <c r="I23">
        <f>42/528</f>
        <v>7.9545454545454544E-2</v>
      </c>
      <c r="J23">
        <f t="shared" si="0"/>
        <v>1.2727272727272727</v>
      </c>
      <c r="K23">
        <v>1</v>
      </c>
      <c r="N23" s="5"/>
    </row>
    <row r="24" spans="1:17" x14ac:dyDescent="0.25">
      <c r="A24" s="4" t="s">
        <v>5</v>
      </c>
      <c r="B24" s="3">
        <v>528</v>
      </c>
      <c r="C24" s="3">
        <v>131</v>
      </c>
    </row>
    <row r="25" spans="1:17" x14ac:dyDescent="0.25">
      <c r="G25" s="24" t="s">
        <v>296</v>
      </c>
      <c r="M25" s="24" t="s">
        <v>289</v>
      </c>
    </row>
    <row r="26" spans="1:17" x14ac:dyDescent="0.25">
      <c r="A26" s="24" t="s">
        <v>286</v>
      </c>
      <c r="G26" s="1" t="s">
        <v>294</v>
      </c>
    </row>
    <row r="27" spans="1:17" x14ac:dyDescent="0.25">
      <c r="G27" s="6" t="s">
        <v>298</v>
      </c>
    </row>
    <row r="28" spans="1:17" x14ac:dyDescent="0.25">
      <c r="A28" t="s">
        <v>287</v>
      </c>
      <c r="B28">
        <f>131/528</f>
        <v>0.24810606060606061</v>
      </c>
      <c r="E28" s="24" t="s">
        <v>290</v>
      </c>
    </row>
    <row r="29" spans="1:17" x14ac:dyDescent="0.25">
      <c r="A29" t="s">
        <v>288</v>
      </c>
      <c r="B29">
        <f>20*B28</f>
        <v>4.9621212121212119</v>
      </c>
      <c r="C29" s="24" t="s">
        <v>291</v>
      </c>
      <c r="G29" s="24" t="s">
        <v>293</v>
      </c>
    </row>
    <row r="30" spans="1:17" x14ac:dyDescent="0.25">
      <c r="A30" t="s">
        <v>292</v>
      </c>
      <c r="B30">
        <v>16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F069-DB46-4B64-8C90-51EBC74E2FF1}">
  <dimension ref="A1:AZ76"/>
  <sheetViews>
    <sheetView tabSelected="1" topLeftCell="U1" zoomScale="70" zoomScaleNormal="70" workbookViewId="0">
      <selection activeCell="AN3" sqref="AN3:AN22"/>
    </sheetView>
  </sheetViews>
  <sheetFormatPr defaultRowHeight="15.75" x14ac:dyDescent="0.25"/>
  <cols>
    <col min="1" max="1" width="14.140625" style="15" customWidth="1"/>
    <col min="2" max="2" width="12.85546875" style="15" customWidth="1"/>
    <col min="3" max="3" width="12.42578125" style="15" customWidth="1"/>
    <col min="4" max="4" width="13.42578125" style="15" customWidth="1"/>
    <col min="5" max="5" width="13.28515625" style="15" customWidth="1"/>
    <col min="6" max="6" width="14" style="15" customWidth="1"/>
    <col min="7" max="7" width="13.140625" style="15" customWidth="1"/>
    <col min="8" max="8" width="15.42578125" style="15" customWidth="1"/>
    <col min="9" max="9" width="13.28515625" style="15" customWidth="1"/>
    <col min="10" max="10" width="9.140625" style="15"/>
    <col min="11" max="11" width="13.28515625" style="15" customWidth="1"/>
    <col min="12" max="12" width="9.140625" style="15"/>
    <col min="13" max="13" width="13.140625" style="15" bestFit="1" customWidth="1"/>
    <col min="14" max="14" width="13.140625" style="15" customWidth="1"/>
    <col min="15" max="15" width="11.7109375" style="15" customWidth="1"/>
    <col min="16" max="16" width="9.140625" style="15"/>
    <col min="17" max="17" width="13.140625" style="15" customWidth="1"/>
    <col min="18" max="18" width="9.140625" style="15" customWidth="1"/>
    <col min="19" max="19" width="13.140625" style="15" bestFit="1" customWidth="1"/>
    <col min="20" max="20" width="13.140625" style="15" customWidth="1"/>
    <col min="21" max="21" width="9.140625" style="15" customWidth="1"/>
    <col min="22" max="22" width="9.140625" style="15"/>
    <col min="23" max="23" width="13.140625" style="15" customWidth="1"/>
    <col min="24" max="24" width="9.140625" style="15" customWidth="1"/>
    <col min="25" max="25" width="9.140625" style="15"/>
    <col min="26" max="26" width="13.140625" style="15" customWidth="1"/>
    <col min="27" max="27" width="9.140625" style="15" customWidth="1"/>
    <col min="28" max="28" width="9.140625" style="15"/>
    <col min="29" max="29" width="13.140625" style="15" customWidth="1"/>
    <col min="30" max="30" width="9.140625" style="15" customWidth="1"/>
    <col min="31" max="31" width="9.140625" style="15"/>
    <col min="32" max="32" width="13.140625" style="15" customWidth="1"/>
    <col min="33" max="33" width="9.140625" style="15" customWidth="1"/>
    <col min="34" max="34" width="9.140625" style="15"/>
    <col min="35" max="35" width="13.140625" style="15" customWidth="1"/>
    <col min="36" max="38" width="9.140625" style="15"/>
    <col min="39" max="39" width="13.140625" style="15" customWidth="1"/>
    <col min="40" max="40" width="9.140625" style="15"/>
    <col min="41" max="41" width="9.140625" style="15" customWidth="1"/>
    <col min="42" max="42" width="12.28515625" style="15" bestFit="1" customWidth="1"/>
    <col min="43" max="43" width="9.140625" style="15"/>
    <col min="44" max="44" width="9.140625" style="15" customWidth="1"/>
    <col min="45" max="45" width="12.28515625" style="15" bestFit="1" customWidth="1"/>
    <col min="46" max="47" width="9.140625" style="15"/>
    <col min="48" max="48" width="9.140625" style="15" customWidth="1"/>
    <col min="49" max="50" width="9.140625" style="15"/>
    <col min="51" max="51" width="9.140625" style="15" customWidth="1"/>
    <col min="52" max="16384" width="9.140625" style="15"/>
  </cols>
  <sheetData>
    <row r="1" spans="1:52" x14ac:dyDescent="0.25">
      <c r="A1" s="30" t="s">
        <v>229</v>
      </c>
      <c r="B1" s="30"/>
      <c r="C1" s="30" t="s">
        <v>230</v>
      </c>
      <c r="D1" s="30"/>
      <c r="E1" s="30" t="s">
        <v>231</v>
      </c>
      <c r="F1" s="30"/>
      <c r="G1" s="30" t="s">
        <v>232</v>
      </c>
      <c r="H1" s="30"/>
      <c r="I1" s="30" t="s">
        <v>233</v>
      </c>
      <c r="J1" s="30"/>
      <c r="K1" s="30" t="s">
        <v>234</v>
      </c>
      <c r="L1" s="30"/>
      <c r="M1" s="30" t="s">
        <v>235</v>
      </c>
      <c r="N1" s="30"/>
      <c r="O1" s="30" t="s">
        <v>236</v>
      </c>
      <c r="P1" s="30"/>
      <c r="Q1" s="30" t="s">
        <v>237</v>
      </c>
      <c r="R1" s="30"/>
      <c r="S1" s="30" t="s">
        <v>220</v>
      </c>
      <c r="T1" s="30"/>
      <c r="U1" s="30" t="s">
        <v>221</v>
      </c>
      <c r="V1" s="30"/>
      <c r="W1" s="30" t="s">
        <v>222</v>
      </c>
      <c r="X1" s="30"/>
      <c r="Y1" s="30" t="s">
        <v>223</v>
      </c>
      <c r="Z1" s="30"/>
      <c r="AA1" s="30" t="s">
        <v>224</v>
      </c>
      <c r="AB1" s="30"/>
      <c r="AC1" s="30" t="s">
        <v>225</v>
      </c>
      <c r="AD1" s="30"/>
      <c r="AE1" s="30" t="s">
        <v>226</v>
      </c>
      <c r="AF1" s="30"/>
      <c r="AG1" s="30" t="s">
        <v>227</v>
      </c>
      <c r="AH1" s="30"/>
      <c r="AI1" s="30" t="s">
        <v>228</v>
      </c>
      <c r="AJ1" s="30"/>
      <c r="AK1" s="30" t="s">
        <v>303</v>
      </c>
      <c r="AL1" s="30"/>
      <c r="AM1" s="30" t="s">
        <v>304</v>
      </c>
      <c r="AN1" s="30"/>
    </row>
    <row r="2" spans="1:52" x14ac:dyDescent="0.25">
      <c r="A2" s="30" t="s">
        <v>206</v>
      </c>
      <c r="B2" s="30" t="s">
        <v>207</v>
      </c>
      <c r="C2" s="30" t="s">
        <v>206</v>
      </c>
      <c r="D2" s="30" t="s">
        <v>207</v>
      </c>
      <c r="E2" s="30" t="s">
        <v>206</v>
      </c>
      <c r="F2" s="30" t="s">
        <v>207</v>
      </c>
      <c r="G2" s="30" t="s">
        <v>206</v>
      </c>
      <c r="H2" s="30" t="s">
        <v>207</v>
      </c>
      <c r="I2" s="30" t="s">
        <v>206</v>
      </c>
      <c r="J2" s="30" t="s">
        <v>207</v>
      </c>
      <c r="K2" s="30" t="s">
        <v>206</v>
      </c>
      <c r="L2" s="30" t="s">
        <v>207</v>
      </c>
      <c r="M2" s="30" t="s">
        <v>206</v>
      </c>
      <c r="N2" s="30" t="s">
        <v>207</v>
      </c>
      <c r="O2" s="30" t="s">
        <v>206</v>
      </c>
      <c r="P2" s="30" t="s">
        <v>207</v>
      </c>
      <c r="Q2" s="30" t="s">
        <v>206</v>
      </c>
      <c r="R2" s="30" t="s">
        <v>207</v>
      </c>
      <c r="S2" s="30" t="s">
        <v>206</v>
      </c>
      <c r="T2" s="30" t="s">
        <v>207</v>
      </c>
      <c r="U2" s="30" t="s">
        <v>206</v>
      </c>
      <c r="V2" s="30" t="s">
        <v>207</v>
      </c>
      <c r="W2" s="30" t="s">
        <v>206</v>
      </c>
      <c r="X2" s="30" t="s">
        <v>207</v>
      </c>
      <c r="Y2" s="30" t="s">
        <v>206</v>
      </c>
      <c r="Z2" s="30" t="s">
        <v>207</v>
      </c>
      <c r="AA2" s="30" t="s">
        <v>206</v>
      </c>
      <c r="AB2" s="30" t="s">
        <v>207</v>
      </c>
      <c r="AC2" s="30" t="s">
        <v>206</v>
      </c>
      <c r="AD2" s="30" t="s">
        <v>207</v>
      </c>
      <c r="AE2" s="30" t="s">
        <v>206</v>
      </c>
      <c r="AF2" s="30" t="s">
        <v>207</v>
      </c>
      <c r="AG2" s="30" t="s">
        <v>206</v>
      </c>
      <c r="AH2" s="30" t="s">
        <v>207</v>
      </c>
      <c r="AI2" s="30" t="s">
        <v>206</v>
      </c>
      <c r="AJ2" s="30" t="s">
        <v>207</v>
      </c>
      <c r="AK2" s="30" t="s">
        <v>206</v>
      </c>
      <c r="AL2" s="30" t="s">
        <v>207</v>
      </c>
      <c r="AM2" s="30" t="s">
        <v>206</v>
      </c>
      <c r="AN2" s="30" t="s">
        <v>207</v>
      </c>
    </row>
    <row r="3" spans="1:52" x14ac:dyDescent="0.25">
      <c r="A3" s="31" t="s">
        <v>60</v>
      </c>
      <c r="B3" s="31">
        <v>22</v>
      </c>
      <c r="C3" s="31" t="s">
        <v>60</v>
      </c>
      <c r="D3" s="31">
        <v>22</v>
      </c>
      <c r="E3" s="31" t="s">
        <v>60</v>
      </c>
      <c r="F3" s="31">
        <v>20</v>
      </c>
      <c r="G3" s="31" t="s">
        <v>60</v>
      </c>
      <c r="H3" s="31">
        <v>22</v>
      </c>
      <c r="I3" s="31" t="s">
        <v>60</v>
      </c>
      <c r="J3" s="31">
        <v>22</v>
      </c>
      <c r="K3" s="31" t="s">
        <v>60</v>
      </c>
      <c r="L3" s="31">
        <v>22</v>
      </c>
      <c r="M3" s="31" t="s">
        <v>60</v>
      </c>
      <c r="N3" s="31">
        <v>20</v>
      </c>
      <c r="O3" s="31" t="s">
        <v>60</v>
      </c>
      <c r="P3" s="31">
        <v>20</v>
      </c>
      <c r="Q3" s="31" t="s">
        <v>60</v>
      </c>
      <c r="R3" s="31">
        <v>22</v>
      </c>
      <c r="S3" s="31" t="s">
        <v>60</v>
      </c>
      <c r="T3" s="31">
        <v>20</v>
      </c>
      <c r="U3" s="31" t="s">
        <v>60</v>
      </c>
      <c r="V3" s="31">
        <v>22</v>
      </c>
      <c r="W3" s="31" t="s">
        <v>60</v>
      </c>
      <c r="X3" s="31">
        <v>20</v>
      </c>
      <c r="Y3" s="31" t="s">
        <v>60</v>
      </c>
      <c r="Z3" s="31">
        <v>22</v>
      </c>
      <c r="AA3" s="31" t="s">
        <v>60</v>
      </c>
      <c r="AB3" s="31">
        <v>21</v>
      </c>
      <c r="AC3" s="31" t="s">
        <v>60</v>
      </c>
      <c r="AD3" s="31">
        <v>22</v>
      </c>
      <c r="AE3" s="31" t="s">
        <v>60</v>
      </c>
      <c r="AF3" s="31">
        <v>20</v>
      </c>
      <c r="AG3" s="31" t="s">
        <v>60</v>
      </c>
      <c r="AH3" s="31">
        <v>22</v>
      </c>
      <c r="AI3" s="31" t="s">
        <v>60</v>
      </c>
      <c r="AJ3" s="31">
        <v>21</v>
      </c>
      <c r="AK3" s="31" t="s">
        <v>60</v>
      </c>
      <c r="AL3" s="31">
        <v>22</v>
      </c>
      <c r="AM3" s="31" t="s">
        <v>60</v>
      </c>
      <c r="AN3" s="31">
        <v>22</v>
      </c>
    </row>
    <row r="4" spans="1:52" x14ac:dyDescent="0.25">
      <c r="A4" s="31" t="s">
        <v>60</v>
      </c>
      <c r="B4" s="31">
        <v>20</v>
      </c>
      <c r="C4" s="31" t="s">
        <v>60</v>
      </c>
      <c r="D4" s="31">
        <v>22</v>
      </c>
      <c r="E4" s="31" t="s">
        <v>60</v>
      </c>
      <c r="F4" s="31">
        <v>22</v>
      </c>
      <c r="G4" s="31" t="s">
        <v>60</v>
      </c>
      <c r="H4" s="31">
        <v>20</v>
      </c>
      <c r="I4" s="31" t="s">
        <v>60</v>
      </c>
      <c r="J4" s="31">
        <v>22</v>
      </c>
      <c r="K4" s="31" t="s">
        <v>60</v>
      </c>
      <c r="L4" s="31">
        <v>22</v>
      </c>
      <c r="M4" s="31" t="s">
        <v>60</v>
      </c>
      <c r="N4" s="31">
        <v>21</v>
      </c>
      <c r="O4" s="31" t="s">
        <v>60</v>
      </c>
      <c r="P4" s="31">
        <v>21</v>
      </c>
      <c r="Q4" s="31" t="s">
        <v>60</v>
      </c>
      <c r="R4" s="31">
        <v>20</v>
      </c>
      <c r="S4" s="31" t="s">
        <v>60</v>
      </c>
      <c r="T4" s="50">
        <v>21</v>
      </c>
      <c r="U4" s="31" t="s">
        <v>60</v>
      </c>
      <c r="V4" s="31">
        <v>20</v>
      </c>
      <c r="W4" s="31" t="s">
        <v>60</v>
      </c>
      <c r="X4" s="31">
        <v>20</v>
      </c>
      <c r="Y4" s="31" t="s">
        <v>60</v>
      </c>
      <c r="Z4" s="31">
        <v>21</v>
      </c>
      <c r="AA4" s="31" t="s">
        <v>60</v>
      </c>
      <c r="AB4" s="31">
        <v>22</v>
      </c>
      <c r="AC4" s="31" t="s">
        <v>60</v>
      </c>
      <c r="AD4" s="31">
        <v>22</v>
      </c>
      <c r="AE4" s="31" t="s">
        <v>60</v>
      </c>
      <c r="AF4" s="31">
        <v>22</v>
      </c>
      <c r="AG4" s="31" t="s">
        <v>60</v>
      </c>
      <c r="AH4" s="31">
        <v>21</v>
      </c>
      <c r="AI4" s="31" t="s">
        <v>60</v>
      </c>
      <c r="AJ4" s="31">
        <v>22</v>
      </c>
      <c r="AK4" s="31" t="s">
        <v>60</v>
      </c>
      <c r="AL4" s="31">
        <v>21</v>
      </c>
      <c r="AM4" s="31" t="s">
        <v>60</v>
      </c>
      <c r="AN4" s="31">
        <v>20</v>
      </c>
    </row>
    <row r="5" spans="1:52" x14ac:dyDescent="0.25">
      <c r="A5" s="31" t="s">
        <v>60</v>
      </c>
      <c r="B5" s="31">
        <v>21</v>
      </c>
      <c r="C5" s="31" t="s">
        <v>60</v>
      </c>
      <c r="D5" s="31">
        <v>21</v>
      </c>
      <c r="E5" s="31" t="s">
        <v>60</v>
      </c>
      <c r="F5" s="31">
        <v>21</v>
      </c>
      <c r="G5" s="31" t="s">
        <v>60</v>
      </c>
      <c r="H5" s="31">
        <v>21</v>
      </c>
      <c r="I5" s="31" t="s">
        <v>60</v>
      </c>
      <c r="J5" s="31">
        <v>23</v>
      </c>
      <c r="K5" s="31" t="s">
        <v>60</v>
      </c>
      <c r="L5" s="40">
        <v>21</v>
      </c>
      <c r="M5" s="31" t="s">
        <v>60</v>
      </c>
      <c r="N5" s="31">
        <v>22</v>
      </c>
      <c r="O5" s="31" t="s">
        <v>60</v>
      </c>
      <c r="P5" s="31">
        <v>22</v>
      </c>
      <c r="Q5" s="31" t="s">
        <v>60</v>
      </c>
      <c r="R5" s="31">
        <v>21</v>
      </c>
      <c r="S5" s="31" t="s">
        <v>60</v>
      </c>
      <c r="T5" s="31">
        <v>22</v>
      </c>
      <c r="U5" s="31" t="s">
        <v>60</v>
      </c>
      <c r="V5" s="31">
        <v>22</v>
      </c>
      <c r="W5" s="31" t="s">
        <v>60</v>
      </c>
      <c r="X5" s="31">
        <v>22</v>
      </c>
      <c r="Y5" s="31" t="s">
        <v>60</v>
      </c>
      <c r="Z5" s="31">
        <v>21</v>
      </c>
      <c r="AA5" s="31" t="s">
        <v>60</v>
      </c>
      <c r="AB5" s="31">
        <v>21</v>
      </c>
      <c r="AC5" s="31" t="s">
        <v>60</v>
      </c>
      <c r="AD5" s="31">
        <v>21</v>
      </c>
      <c r="AE5" s="31" t="s">
        <v>60</v>
      </c>
      <c r="AF5" s="31">
        <v>20</v>
      </c>
      <c r="AG5" s="31" t="s">
        <v>60</v>
      </c>
      <c r="AH5" s="31">
        <v>20</v>
      </c>
      <c r="AI5" s="31" t="s">
        <v>60</v>
      </c>
      <c r="AJ5" s="31">
        <v>22</v>
      </c>
      <c r="AK5" s="31" t="s">
        <v>60</v>
      </c>
      <c r="AL5" s="31">
        <v>20</v>
      </c>
      <c r="AM5" s="31" t="s">
        <v>60</v>
      </c>
      <c r="AN5" s="31">
        <v>21</v>
      </c>
    </row>
    <row r="6" spans="1:52" x14ac:dyDescent="0.25">
      <c r="A6" s="31" t="s">
        <v>60</v>
      </c>
      <c r="B6" s="31">
        <v>21</v>
      </c>
      <c r="C6" s="31" t="s">
        <v>60</v>
      </c>
      <c r="D6" s="31">
        <v>22</v>
      </c>
      <c r="E6" s="31" t="s">
        <v>60</v>
      </c>
      <c r="F6" s="31">
        <v>22</v>
      </c>
      <c r="G6" s="31" t="s">
        <v>60</v>
      </c>
      <c r="H6" s="31">
        <v>22</v>
      </c>
      <c r="I6" s="31" t="s">
        <v>60</v>
      </c>
      <c r="J6" s="31">
        <v>21</v>
      </c>
      <c r="K6" s="31" t="s">
        <v>60</v>
      </c>
      <c r="L6" s="31">
        <v>20</v>
      </c>
      <c r="M6" s="31" t="s">
        <v>60</v>
      </c>
      <c r="N6" s="31">
        <v>22</v>
      </c>
      <c r="O6" s="31" t="s">
        <v>60</v>
      </c>
      <c r="P6" s="31">
        <v>21</v>
      </c>
      <c r="Q6" s="31" t="s">
        <v>60</v>
      </c>
      <c r="R6" s="31">
        <v>22</v>
      </c>
      <c r="S6" s="31" t="s">
        <v>60</v>
      </c>
      <c r="T6" s="31">
        <v>21</v>
      </c>
      <c r="U6" s="31" t="s">
        <v>60</v>
      </c>
      <c r="V6" s="31">
        <v>21</v>
      </c>
      <c r="W6" s="31" t="s">
        <v>60</v>
      </c>
      <c r="X6" s="31">
        <v>20</v>
      </c>
      <c r="Y6" s="31" t="s">
        <v>60</v>
      </c>
      <c r="Z6" s="31">
        <v>22</v>
      </c>
      <c r="AA6" s="31" t="s">
        <v>60</v>
      </c>
      <c r="AB6" s="31">
        <v>20</v>
      </c>
      <c r="AC6" s="31" t="s">
        <v>60</v>
      </c>
      <c r="AD6" s="31">
        <v>20</v>
      </c>
      <c r="AE6" s="31" t="s">
        <v>60</v>
      </c>
      <c r="AF6" s="31">
        <v>22</v>
      </c>
      <c r="AG6" s="31" t="s">
        <v>60</v>
      </c>
      <c r="AH6" s="31">
        <v>21</v>
      </c>
      <c r="AI6" s="31" t="s">
        <v>60</v>
      </c>
      <c r="AJ6" s="31">
        <v>21</v>
      </c>
      <c r="AK6" s="31" t="s">
        <v>60</v>
      </c>
      <c r="AL6" s="31">
        <v>22</v>
      </c>
      <c r="AM6" s="31" t="s">
        <v>60</v>
      </c>
      <c r="AN6" s="31">
        <v>22</v>
      </c>
    </row>
    <row r="7" spans="1:52" x14ac:dyDescent="0.25">
      <c r="A7" s="31" t="s">
        <v>60</v>
      </c>
      <c r="B7" s="40">
        <v>20</v>
      </c>
      <c r="C7" s="31" t="s">
        <v>60</v>
      </c>
      <c r="D7" s="31">
        <v>22</v>
      </c>
      <c r="E7" s="31" t="s">
        <v>60</v>
      </c>
      <c r="F7" s="31">
        <v>22</v>
      </c>
      <c r="G7" s="31" t="s">
        <v>60</v>
      </c>
      <c r="H7" s="31">
        <v>22</v>
      </c>
      <c r="I7" s="31" t="s">
        <v>60</v>
      </c>
      <c r="J7" s="31">
        <v>22</v>
      </c>
      <c r="K7" s="31" t="s">
        <v>60</v>
      </c>
      <c r="L7" s="31">
        <v>20</v>
      </c>
      <c r="M7" s="31" t="s">
        <v>60</v>
      </c>
      <c r="N7" s="31">
        <v>21</v>
      </c>
      <c r="O7" s="31" t="s">
        <v>60</v>
      </c>
      <c r="P7" s="31">
        <v>22</v>
      </c>
      <c r="Q7" s="31" t="s">
        <v>60</v>
      </c>
      <c r="R7" s="31">
        <v>22</v>
      </c>
      <c r="S7" s="31" t="s">
        <v>60</v>
      </c>
      <c r="T7" s="31">
        <v>22</v>
      </c>
      <c r="U7" s="31" t="s">
        <v>60</v>
      </c>
      <c r="V7" s="31">
        <v>22</v>
      </c>
      <c r="W7" s="31" t="s">
        <v>60</v>
      </c>
      <c r="X7" s="31">
        <v>22</v>
      </c>
      <c r="Y7" s="31" t="s">
        <v>60</v>
      </c>
      <c r="Z7" s="31">
        <v>21</v>
      </c>
      <c r="AA7" s="31" t="s">
        <v>60</v>
      </c>
      <c r="AB7" s="31">
        <v>22</v>
      </c>
      <c r="AC7" s="31" t="s">
        <v>60</v>
      </c>
      <c r="AD7" s="31">
        <v>22</v>
      </c>
      <c r="AE7" s="31" t="s">
        <v>60</v>
      </c>
      <c r="AF7" s="31">
        <v>22</v>
      </c>
      <c r="AG7" s="31" t="s">
        <v>60</v>
      </c>
      <c r="AH7" s="31">
        <v>21</v>
      </c>
      <c r="AI7" s="31" t="s">
        <v>60</v>
      </c>
      <c r="AJ7" s="31">
        <v>22</v>
      </c>
      <c r="AK7" s="31" t="s">
        <v>60</v>
      </c>
      <c r="AL7" s="31">
        <v>21</v>
      </c>
      <c r="AM7" s="31" t="s">
        <v>60</v>
      </c>
      <c r="AN7" s="31">
        <v>22</v>
      </c>
    </row>
    <row r="8" spans="1:52" x14ac:dyDescent="0.25">
      <c r="A8" s="31" t="s">
        <v>61</v>
      </c>
      <c r="B8" s="31">
        <v>25</v>
      </c>
      <c r="C8" s="31" t="s">
        <v>61</v>
      </c>
      <c r="D8" s="31">
        <v>24</v>
      </c>
      <c r="E8" s="31" t="s">
        <v>61</v>
      </c>
      <c r="F8" s="31">
        <v>23</v>
      </c>
      <c r="G8" s="31" t="s">
        <v>61</v>
      </c>
      <c r="H8" s="31">
        <v>24</v>
      </c>
      <c r="I8" s="31" t="s">
        <v>61</v>
      </c>
      <c r="J8" s="31">
        <v>25</v>
      </c>
      <c r="K8" s="31" t="s">
        <v>61</v>
      </c>
      <c r="L8" s="31">
        <v>25</v>
      </c>
      <c r="M8" s="31" t="s">
        <v>61</v>
      </c>
      <c r="N8" s="31">
        <v>24</v>
      </c>
      <c r="O8" s="31" t="s">
        <v>61</v>
      </c>
      <c r="P8" s="31">
        <v>24</v>
      </c>
      <c r="Q8" s="31" t="s">
        <v>61</v>
      </c>
      <c r="R8" s="31">
        <v>24</v>
      </c>
      <c r="S8" s="31" t="s">
        <v>61</v>
      </c>
      <c r="T8" s="31">
        <v>23</v>
      </c>
      <c r="U8" s="31" t="s">
        <v>61</v>
      </c>
      <c r="V8" s="31">
        <v>23</v>
      </c>
      <c r="W8" s="31" t="s">
        <v>61</v>
      </c>
      <c r="X8" s="31">
        <v>24</v>
      </c>
      <c r="Y8" s="31" t="s">
        <v>61</v>
      </c>
      <c r="Z8" s="31">
        <v>24</v>
      </c>
      <c r="AA8" s="31" t="s">
        <v>61</v>
      </c>
      <c r="AB8" s="31">
        <v>23</v>
      </c>
      <c r="AC8" s="31" t="s">
        <v>61</v>
      </c>
      <c r="AD8" s="31">
        <v>24</v>
      </c>
      <c r="AE8" s="31" t="s">
        <v>61</v>
      </c>
      <c r="AF8" s="31">
        <v>25</v>
      </c>
      <c r="AG8" s="31" t="s">
        <v>61</v>
      </c>
      <c r="AH8" s="31">
        <v>23</v>
      </c>
      <c r="AI8" s="31" t="s">
        <v>61</v>
      </c>
      <c r="AJ8" s="31">
        <v>23</v>
      </c>
      <c r="AK8" s="31" t="s">
        <v>61</v>
      </c>
      <c r="AL8" s="31">
        <v>25</v>
      </c>
      <c r="AM8" s="31" t="s">
        <v>61</v>
      </c>
      <c r="AN8" s="31">
        <v>23</v>
      </c>
    </row>
    <row r="9" spans="1:52" x14ac:dyDescent="0.25">
      <c r="A9" s="31" t="s">
        <v>61</v>
      </c>
      <c r="B9" s="31">
        <v>24</v>
      </c>
      <c r="C9" s="31" t="s">
        <v>61</v>
      </c>
      <c r="D9" s="31">
        <v>25</v>
      </c>
      <c r="E9" s="31" t="s">
        <v>61</v>
      </c>
      <c r="F9" s="31">
        <v>23</v>
      </c>
      <c r="G9" s="31" t="s">
        <v>61</v>
      </c>
      <c r="H9" s="31">
        <v>25</v>
      </c>
      <c r="I9" s="31" t="s">
        <v>61</v>
      </c>
      <c r="J9" s="31">
        <v>23</v>
      </c>
      <c r="K9" s="31" t="s">
        <v>61</v>
      </c>
      <c r="L9" s="31">
        <v>23</v>
      </c>
      <c r="M9" s="31" t="s">
        <v>61</v>
      </c>
      <c r="N9" s="31">
        <v>25</v>
      </c>
      <c r="O9" s="31" t="s">
        <v>61</v>
      </c>
      <c r="P9" s="31">
        <v>25</v>
      </c>
      <c r="Q9" s="31" t="s">
        <v>61</v>
      </c>
      <c r="R9" s="31">
        <v>24</v>
      </c>
      <c r="S9" s="31" t="s">
        <v>61</v>
      </c>
      <c r="T9" s="31">
        <v>24</v>
      </c>
      <c r="U9" s="31" t="s">
        <v>61</v>
      </c>
      <c r="V9" s="31">
        <v>25</v>
      </c>
      <c r="W9" s="31" t="s">
        <v>61</v>
      </c>
      <c r="X9" s="40">
        <v>23</v>
      </c>
      <c r="Y9" s="31" t="s">
        <v>61</v>
      </c>
      <c r="Z9" s="31">
        <v>25</v>
      </c>
      <c r="AA9" s="31" t="s">
        <v>61</v>
      </c>
      <c r="AB9" s="31">
        <v>25</v>
      </c>
      <c r="AC9" s="31" t="s">
        <v>61</v>
      </c>
      <c r="AD9" s="31">
        <v>25</v>
      </c>
      <c r="AE9" s="31" t="s">
        <v>61</v>
      </c>
      <c r="AF9" s="31">
        <v>24</v>
      </c>
      <c r="AG9" s="31" t="s">
        <v>61</v>
      </c>
      <c r="AH9" s="31">
        <v>24</v>
      </c>
      <c r="AI9" s="31" t="s">
        <v>61</v>
      </c>
      <c r="AJ9" s="31">
        <v>24</v>
      </c>
      <c r="AK9" s="31" t="s">
        <v>61</v>
      </c>
      <c r="AL9" s="31">
        <v>23</v>
      </c>
      <c r="AM9" s="31" t="s">
        <v>61</v>
      </c>
      <c r="AN9" s="31">
        <v>23</v>
      </c>
    </row>
    <row r="10" spans="1:52" x14ac:dyDescent="0.25">
      <c r="A10" s="31" t="s">
        <v>61</v>
      </c>
      <c r="B10" s="31">
        <v>23</v>
      </c>
      <c r="C10" s="31" t="s">
        <v>61</v>
      </c>
      <c r="D10" s="31">
        <v>24</v>
      </c>
      <c r="E10" s="31" t="s">
        <v>61</v>
      </c>
      <c r="F10" s="31">
        <v>24</v>
      </c>
      <c r="G10" s="31" t="s">
        <v>61</v>
      </c>
      <c r="H10" s="31">
        <v>25</v>
      </c>
      <c r="I10" s="31" t="s">
        <v>61</v>
      </c>
      <c r="J10" s="31">
        <v>25</v>
      </c>
      <c r="K10" s="31" t="s">
        <v>61</v>
      </c>
      <c r="L10" s="31">
        <v>24</v>
      </c>
      <c r="M10" s="31" t="s">
        <v>61</v>
      </c>
      <c r="N10" s="31">
        <v>25</v>
      </c>
      <c r="O10" s="31" t="s">
        <v>61</v>
      </c>
      <c r="P10" s="31">
        <v>24</v>
      </c>
      <c r="Q10" s="31" t="s">
        <v>61</v>
      </c>
      <c r="R10" s="31">
        <v>25</v>
      </c>
      <c r="S10" s="31" t="s">
        <v>61</v>
      </c>
      <c r="T10" s="31">
        <v>25</v>
      </c>
      <c r="U10" s="31" t="s">
        <v>61</v>
      </c>
      <c r="V10" s="31">
        <v>24</v>
      </c>
      <c r="W10" s="31" t="s">
        <v>61</v>
      </c>
      <c r="X10" s="31">
        <v>24</v>
      </c>
      <c r="Y10" s="31" t="s">
        <v>61</v>
      </c>
      <c r="Z10" s="31">
        <v>25</v>
      </c>
      <c r="AA10" s="31" t="s">
        <v>61</v>
      </c>
      <c r="AB10" s="31">
        <v>24</v>
      </c>
      <c r="AC10" s="31" t="s">
        <v>61</v>
      </c>
      <c r="AD10" s="31">
        <v>23</v>
      </c>
      <c r="AE10" s="31" t="s">
        <v>61</v>
      </c>
      <c r="AF10" s="31">
        <v>24</v>
      </c>
      <c r="AG10" s="31" t="s">
        <v>61</v>
      </c>
      <c r="AH10" s="31">
        <v>24</v>
      </c>
      <c r="AI10" s="31" t="s">
        <v>61</v>
      </c>
      <c r="AJ10" s="31">
        <v>24</v>
      </c>
      <c r="AK10" s="31" t="s">
        <v>61</v>
      </c>
      <c r="AL10" s="31">
        <v>24</v>
      </c>
      <c r="AM10" s="31" t="s">
        <v>61</v>
      </c>
      <c r="AN10" s="31">
        <v>24</v>
      </c>
      <c r="AQ10" s="43"/>
      <c r="AT10" s="43"/>
      <c r="AW10" s="43"/>
      <c r="AZ10" s="43"/>
    </row>
    <row r="11" spans="1:52" x14ac:dyDescent="0.25">
      <c r="A11" s="31" t="s">
        <v>61</v>
      </c>
      <c r="B11" s="31">
        <v>25</v>
      </c>
      <c r="C11" s="31" t="s">
        <v>61</v>
      </c>
      <c r="D11" s="31">
        <v>25</v>
      </c>
      <c r="E11" s="31" t="s">
        <v>61</v>
      </c>
      <c r="F11" s="31">
        <v>25</v>
      </c>
      <c r="G11" s="31" t="s">
        <v>61</v>
      </c>
      <c r="H11" s="31">
        <v>23</v>
      </c>
      <c r="I11" s="31" t="s">
        <v>61</v>
      </c>
      <c r="J11" s="31">
        <v>23</v>
      </c>
      <c r="K11" s="31" t="s">
        <v>61</v>
      </c>
      <c r="L11" s="31">
        <v>25</v>
      </c>
      <c r="M11" s="31" t="s">
        <v>61</v>
      </c>
      <c r="N11" s="31">
        <v>23</v>
      </c>
      <c r="O11" s="31" t="s">
        <v>61</v>
      </c>
      <c r="P11" s="31">
        <v>23</v>
      </c>
      <c r="Q11" s="31" t="s">
        <v>61</v>
      </c>
      <c r="R11" s="31">
        <v>24</v>
      </c>
      <c r="S11" s="31" t="s">
        <v>61</v>
      </c>
      <c r="T11" s="31">
        <v>24</v>
      </c>
      <c r="U11" s="31" t="s">
        <v>61</v>
      </c>
      <c r="V11" s="31">
        <v>24</v>
      </c>
      <c r="W11" s="31" t="s">
        <v>61</v>
      </c>
      <c r="X11" s="31">
        <v>24</v>
      </c>
      <c r="Y11" s="31" t="s">
        <v>61</v>
      </c>
      <c r="Z11" s="31">
        <v>25</v>
      </c>
      <c r="AA11" s="31" t="s">
        <v>61</v>
      </c>
      <c r="AB11" s="31">
        <v>24</v>
      </c>
      <c r="AC11" s="31" t="s">
        <v>61</v>
      </c>
      <c r="AD11" s="31">
        <v>23</v>
      </c>
      <c r="AE11" s="31" t="s">
        <v>61</v>
      </c>
      <c r="AF11" s="31">
        <v>23</v>
      </c>
      <c r="AG11" s="31" t="s">
        <v>61</v>
      </c>
      <c r="AH11" s="31">
        <v>25</v>
      </c>
      <c r="AI11" s="31" t="s">
        <v>61</v>
      </c>
      <c r="AJ11" s="31">
        <v>24</v>
      </c>
      <c r="AK11" s="31" t="s">
        <v>61</v>
      </c>
      <c r="AL11" s="31">
        <v>24</v>
      </c>
      <c r="AM11" s="31" t="s">
        <v>61</v>
      </c>
      <c r="AN11" s="31">
        <v>25</v>
      </c>
    </row>
    <row r="12" spans="1:52" x14ac:dyDescent="0.25">
      <c r="A12" s="31" t="s">
        <v>61</v>
      </c>
      <c r="B12" s="31">
        <v>24</v>
      </c>
      <c r="C12" s="31" t="s">
        <v>61</v>
      </c>
      <c r="D12" s="31">
        <v>24</v>
      </c>
      <c r="E12" s="31" t="s">
        <v>61</v>
      </c>
      <c r="F12" s="31">
        <v>25</v>
      </c>
      <c r="G12" s="31" t="s">
        <v>61</v>
      </c>
      <c r="H12" s="31">
        <v>25</v>
      </c>
      <c r="I12" s="31" t="s">
        <v>61</v>
      </c>
      <c r="J12" s="31">
        <v>24</v>
      </c>
      <c r="K12" s="31" t="s">
        <v>61</v>
      </c>
      <c r="L12" s="31">
        <v>24</v>
      </c>
      <c r="M12" s="31" t="s">
        <v>61</v>
      </c>
      <c r="N12" s="31">
        <v>25</v>
      </c>
      <c r="O12" s="31" t="s">
        <v>61</v>
      </c>
      <c r="P12" s="31">
        <v>25</v>
      </c>
      <c r="Q12" s="31" t="s">
        <v>61</v>
      </c>
      <c r="R12" s="31">
        <v>25</v>
      </c>
      <c r="S12" s="31" t="s">
        <v>61</v>
      </c>
      <c r="T12" s="31">
        <v>24</v>
      </c>
      <c r="U12" s="31" t="s">
        <v>61</v>
      </c>
      <c r="V12" s="31">
        <v>23</v>
      </c>
      <c r="W12" s="31" t="s">
        <v>61</v>
      </c>
      <c r="X12" s="31">
        <v>25</v>
      </c>
      <c r="Y12" s="31" t="s">
        <v>61</v>
      </c>
      <c r="Z12" s="31">
        <v>24</v>
      </c>
      <c r="AA12" s="31" t="s">
        <v>61</v>
      </c>
      <c r="AB12" s="31">
        <v>25</v>
      </c>
      <c r="AC12" s="31" t="s">
        <v>61</v>
      </c>
      <c r="AD12" s="31">
        <v>24</v>
      </c>
      <c r="AE12" s="31" t="s">
        <v>61</v>
      </c>
      <c r="AF12" s="31">
        <v>24</v>
      </c>
      <c r="AG12" s="31" t="s">
        <v>61</v>
      </c>
      <c r="AH12" s="31">
        <v>24</v>
      </c>
      <c r="AI12" s="31" t="s">
        <v>61</v>
      </c>
      <c r="AJ12" s="31">
        <v>24</v>
      </c>
      <c r="AK12" s="31" t="s">
        <v>61</v>
      </c>
      <c r="AL12" s="31">
        <v>23</v>
      </c>
      <c r="AM12" s="31" t="s">
        <v>61</v>
      </c>
      <c r="AN12" s="31">
        <v>24</v>
      </c>
    </row>
    <row r="13" spans="1:52" x14ac:dyDescent="0.25">
      <c r="A13" s="32" t="s">
        <v>62</v>
      </c>
      <c r="B13" s="31">
        <v>26</v>
      </c>
      <c r="C13" s="32" t="s">
        <v>62</v>
      </c>
      <c r="D13" s="31">
        <v>26</v>
      </c>
      <c r="E13" s="32" t="s">
        <v>62</v>
      </c>
      <c r="F13" s="31">
        <v>28</v>
      </c>
      <c r="G13" s="32" t="s">
        <v>62</v>
      </c>
      <c r="H13" s="31">
        <v>27</v>
      </c>
      <c r="I13" s="32" t="s">
        <v>62</v>
      </c>
      <c r="J13" s="31">
        <v>27</v>
      </c>
      <c r="K13" s="32" t="s">
        <v>62</v>
      </c>
      <c r="L13" s="31">
        <v>27</v>
      </c>
      <c r="M13" s="32" t="s">
        <v>62</v>
      </c>
      <c r="N13" s="31">
        <v>26</v>
      </c>
      <c r="O13" s="32" t="s">
        <v>62</v>
      </c>
      <c r="P13" s="31">
        <v>26</v>
      </c>
      <c r="Q13" s="32" t="s">
        <v>62</v>
      </c>
      <c r="R13" s="31">
        <v>28</v>
      </c>
      <c r="S13" s="32" t="s">
        <v>62</v>
      </c>
      <c r="T13" s="31">
        <v>27</v>
      </c>
      <c r="U13" s="32" t="s">
        <v>62</v>
      </c>
      <c r="V13" s="31">
        <v>27</v>
      </c>
      <c r="W13" s="32" t="s">
        <v>62</v>
      </c>
      <c r="X13" s="31">
        <v>26</v>
      </c>
      <c r="Y13" s="32" t="s">
        <v>62</v>
      </c>
      <c r="Z13" s="31">
        <v>27</v>
      </c>
      <c r="AA13" s="32" t="s">
        <v>62</v>
      </c>
      <c r="AB13" s="31">
        <v>26</v>
      </c>
      <c r="AC13" s="32" t="s">
        <v>62</v>
      </c>
      <c r="AD13" s="31">
        <v>27</v>
      </c>
      <c r="AE13" s="32" t="s">
        <v>62</v>
      </c>
      <c r="AF13" s="31">
        <v>26</v>
      </c>
      <c r="AG13" s="32" t="s">
        <v>62</v>
      </c>
      <c r="AH13" s="31">
        <v>28</v>
      </c>
      <c r="AI13" s="32" t="s">
        <v>62</v>
      </c>
      <c r="AJ13" s="31">
        <v>28</v>
      </c>
      <c r="AK13" s="32" t="s">
        <v>62</v>
      </c>
      <c r="AL13" s="31">
        <v>27</v>
      </c>
      <c r="AM13" s="32" t="s">
        <v>62</v>
      </c>
      <c r="AN13" s="31">
        <v>27</v>
      </c>
    </row>
    <row r="14" spans="1:52" x14ac:dyDescent="0.25">
      <c r="A14" s="31" t="s">
        <v>62</v>
      </c>
      <c r="B14" s="31">
        <v>27</v>
      </c>
      <c r="C14" s="31" t="s">
        <v>62</v>
      </c>
      <c r="D14" s="31">
        <v>27</v>
      </c>
      <c r="E14" s="31" t="s">
        <v>62</v>
      </c>
      <c r="F14" s="31">
        <v>27</v>
      </c>
      <c r="G14" s="31" t="s">
        <v>62</v>
      </c>
      <c r="H14" s="31">
        <v>26</v>
      </c>
      <c r="I14" s="31" t="s">
        <v>62</v>
      </c>
      <c r="J14" s="31">
        <v>27</v>
      </c>
      <c r="K14" s="31" t="s">
        <v>62</v>
      </c>
      <c r="L14" s="31">
        <v>26</v>
      </c>
      <c r="M14" s="31" t="s">
        <v>62</v>
      </c>
      <c r="N14" s="31">
        <v>28</v>
      </c>
      <c r="O14" s="31" t="s">
        <v>62</v>
      </c>
      <c r="P14" s="31">
        <v>27</v>
      </c>
      <c r="Q14" s="31" t="s">
        <v>62</v>
      </c>
      <c r="R14" s="31">
        <v>27</v>
      </c>
      <c r="S14" s="31" t="s">
        <v>62</v>
      </c>
      <c r="T14" s="31">
        <v>28</v>
      </c>
      <c r="U14" s="31" t="s">
        <v>62</v>
      </c>
      <c r="V14" s="31">
        <v>27</v>
      </c>
      <c r="W14" s="31" t="s">
        <v>62</v>
      </c>
      <c r="X14" s="31">
        <v>28</v>
      </c>
      <c r="Y14" s="31" t="s">
        <v>62</v>
      </c>
      <c r="Z14" s="31">
        <v>28</v>
      </c>
      <c r="AA14" s="31" t="s">
        <v>62</v>
      </c>
      <c r="AB14" s="31">
        <v>28</v>
      </c>
      <c r="AC14" s="31" t="s">
        <v>62</v>
      </c>
      <c r="AD14" s="31">
        <v>27</v>
      </c>
      <c r="AE14" s="31" t="s">
        <v>62</v>
      </c>
      <c r="AF14" s="31">
        <v>27</v>
      </c>
      <c r="AG14" s="31" t="s">
        <v>62</v>
      </c>
      <c r="AH14" s="31">
        <v>28</v>
      </c>
      <c r="AI14" s="31" t="s">
        <v>62</v>
      </c>
      <c r="AJ14" s="31">
        <v>26</v>
      </c>
      <c r="AK14" s="31" t="s">
        <v>62</v>
      </c>
      <c r="AL14" s="31">
        <v>27</v>
      </c>
      <c r="AM14" s="31" t="s">
        <v>62</v>
      </c>
      <c r="AN14" s="31">
        <v>28</v>
      </c>
    </row>
    <row r="15" spans="1:52" x14ac:dyDescent="0.25">
      <c r="A15" s="31" t="s">
        <v>62</v>
      </c>
      <c r="B15" s="31">
        <v>26</v>
      </c>
      <c r="C15" s="31" t="s">
        <v>62</v>
      </c>
      <c r="D15" s="31">
        <v>27</v>
      </c>
      <c r="E15" s="31" t="s">
        <v>62</v>
      </c>
      <c r="F15" s="31">
        <v>28</v>
      </c>
      <c r="G15" s="31" t="s">
        <v>62</v>
      </c>
      <c r="H15" s="31">
        <v>26</v>
      </c>
      <c r="I15" s="31" t="s">
        <v>62</v>
      </c>
      <c r="J15" s="31">
        <v>26</v>
      </c>
      <c r="K15" s="31" t="s">
        <v>62</v>
      </c>
      <c r="L15" s="31">
        <v>28</v>
      </c>
      <c r="M15" s="31" t="s">
        <v>62</v>
      </c>
      <c r="N15" s="31">
        <v>27</v>
      </c>
      <c r="O15" s="31" t="s">
        <v>62</v>
      </c>
      <c r="P15" s="31">
        <v>28</v>
      </c>
      <c r="Q15" s="31" t="s">
        <v>62</v>
      </c>
      <c r="R15" s="31">
        <v>27</v>
      </c>
      <c r="S15" s="31" t="s">
        <v>62</v>
      </c>
      <c r="T15" s="31">
        <v>27</v>
      </c>
      <c r="U15" s="31" t="s">
        <v>62</v>
      </c>
      <c r="V15" s="31">
        <v>27</v>
      </c>
      <c r="W15" s="31" t="s">
        <v>62</v>
      </c>
      <c r="X15" s="31">
        <v>27</v>
      </c>
      <c r="Y15" s="31" t="s">
        <v>62</v>
      </c>
      <c r="Z15" s="31">
        <v>26</v>
      </c>
      <c r="AA15" s="31" t="s">
        <v>62</v>
      </c>
      <c r="AB15" s="40">
        <v>27</v>
      </c>
      <c r="AC15" s="31" t="s">
        <v>62</v>
      </c>
      <c r="AD15" s="31">
        <v>28</v>
      </c>
      <c r="AE15" s="31" t="s">
        <v>62</v>
      </c>
      <c r="AF15" s="31">
        <v>27</v>
      </c>
      <c r="AG15" s="31" t="s">
        <v>62</v>
      </c>
      <c r="AH15" s="31">
        <v>26</v>
      </c>
      <c r="AI15" s="31" t="s">
        <v>62</v>
      </c>
      <c r="AJ15" s="31">
        <v>27</v>
      </c>
      <c r="AK15" s="31" t="s">
        <v>62</v>
      </c>
      <c r="AL15" s="31">
        <v>27</v>
      </c>
      <c r="AM15" s="31" t="s">
        <v>62</v>
      </c>
      <c r="AN15" s="31">
        <v>28</v>
      </c>
    </row>
    <row r="16" spans="1:52" x14ac:dyDescent="0.25">
      <c r="A16" s="31" t="s">
        <v>63</v>
      </c>
      <c r="B16" s="31">
        <v>31</v>
      </c>
      <c r="C16" s="31" t="s">
        <v>63</v>
      </c>
      <c r="D16" s="31">
        <v>29</v>
      </c>
      <c r="E16" s="31" t="s">
        <v>63</v>
      </c>
      <c r="F16" s="31">
        <v>29</v>
      </c>
      <c r="G16" s="31" t="s">
        <v>63</v>
      </c>
      <c r="H16" s="31">
        <v>29</v>
      </c>
      <c r="I16" s="31" t="s">
        <v>63</v>
      </c>
      <c r="J16" s="31">
        <v>29</v>
      </c>
      <c r="K16" s="31" t="s">
        <v>63</v>
      </c>
      <c r="L16" s="31">
        <v>30</v>
      </c>
      <c r="M16" s="31" t="s">
        <v>63</v>
      </c>
      <c r="N16" s="31">
        <v>30</v>
      </c>
      <c r="O16" s="31" t="s">
        <v>63</v>
      </c>
      <c r="P16" s="31">
        <v>29</v>
      </c>
      <c r="Q16" s="31" t="s">
        <v>63</v>
      </c>
      <c r="R16" s="31">
        <v>29</v>
      </c>
      <c r="S16" s="31" t="s">
        <v>63</v>
      </c>
      <c r="T16" s="31">
        <v>30</v>
      </c>
      <c r="U16" s="31" t="s">
        <v>63</v>
      </c>
      <c r="V16" s="31">
        <v>30</v>
      </c>
      <c r="W16" s="31" t="s">
        <v>63</v>
      </c>
      <c r="X16" s="31">
        <v>30</v>
      </c>
      <c r="Y16" s="31" t="s">
        <v>63</v>
      </c>
      <c r="Z16" s="31">
        <v>29</v>
      </c>
      <c r="AA16" s="31" t="s">
        <v>63</v>
      </c>
      <c r="AB16" s="40">
        <v>29</v>
      </c>
      <c r="AC16" s="31" t="s">
        <v>63</v>
      </c>
      <c r="AD16" s="31">
        <v>29</v>
      </c>
      <c r="AE16" s="31" t="s">
        <v>63</v>
      </c>
      <c r="AF16" s="31">
        <v>30</v>
      </c>
      <c r="AG16" s="31" t="s">
        <v>63</v>
      </c>
      <c r="AH16" s="31">
        <v>30</v>
      </c>
      <c r="AI16" s="31" t="s">
        <v>63</v>
      </c>
      <c r="AJ16" s="31">
        <v>29</v>
      </c>
      <c r="AK16" s="31" t="s">
        <v>63</v>
      </c>
      <c r="AL16" s="31">
        <v>29</v>
      </c>
      <c r="AM16" s="31" t="s">
        <v>63</v>
      </c>
      <c r="AN16" s="31">
        <v>29</v>
      </c>
    </row>
    <row r="17" spans="1:40" x14ac:dyDescent="0.25">
      <c r="A17" s="31" t="s">
        <v>63</v>
      </c>
      <c r="B17" s="31">
        <v>29</v>
      </c>
      <c r="C17" s="31" t="s">
        <v>63</v>
      </c>
      <c r="D17" s="31">
        <v>31</v>
      </c>
      <c r="E17" s="31" t="s">
        <v>63</v>
      </c>
      <c r="F17" s="31">
        <v>30</v>
      </c>
      <c r="G17" s="31" t="s">
        <v>63</v>
      </c>
      <c r="H17" s="31">
        <v>29</v>
      </c>
      <c r="I17" s="31" t="s">
        <v>63</v>
      </c>
      <c r="J17" s="40">
        <v>30</v>
      </c>
      <c r="K17" s="31" t="s">
        <v>63</v>
      </c>
      <c r="L17" s="31">
        <v>29</v>
      </c>
      <c r="M17" s="31" t="s">
        <v>63</v>
      </c>
      <c r="N17" s="31">
        <v>29</v>
      </c>
      <c r="O17" s="31" t="s">
        <v>63</v>
      </c>
      <c r="P17" s="31">
        <v>30</v>
      </c>
      <c r="Q17" s="31" t="s">
        <v>63</v>
      </c>
      <c r="R17" s="31">
        <v>31</v>
      </c>
      <c r="S17" s="31" t="s">
        <v>63</v>
      </c>
      <c r="T17" s="31">
        <v>31</v>
      </c>
      <c r="U17" s="31" t="s">
        <v>63</v>
      </c>
      <c r="V17" s="31">
        <v>30</v>
      </c>
      <c r="W17" s="31" t="s">
        <v>63</v>
      </c>
      <c r="X17" s="31">
        <v>29</v>
      </c>
      <c r="Y17" s="31" t="s">
        <v>63</v>
      </c>
      <c r="Z17" s="31">
        <v>29</v>
      </c>
      <c r="AA17" s="31" t="s">
        <v>63</v>
      </c>
      <c r="AB17" s="31">
        <v>31</v>
      </c>
      <c r="AC17" s="31" t="s">
        <v>63</v>
      </c>
      <c r="AD17" s="31">
        <v>30</v>
      </c>
      <c r="AE17" s="31" t="s">
        <v>63</v>
      </c>
      <c r="AF17" s="31">
        <v>29</v>
      </c>
      <c r="AG17" s="31" t="s">
        <v>63</v>
      </c>
      <c r="AH17" s="31">
        <v>29</v>
      </c>
      <c r="AI17" s="31" t="s">
        <v>63</v>
      </c>
      <c r="AJ17" s="31">
        <v>29</v>
      </c>
      <c r="AK17" s="31" t="s">
        <v>63</v>
      </c>
      <c r="AL17" s="31">
        <v>31</v>
      </c>
      <c r="AM17" s="31" t="s">
        <v>63</v>
      </c>
      <c r="AN17" s="31">
        <v>30</v>
      </c>
    </row>
    <row r="18" spans="1:40" s="45" customFormat="1" x14ac:dyDescent="0.25">
      <c r="A18" s="46" t="s">
        <v>295</v>
      </c>
      <c r="B18" s="46">
        <v>36</v>
      </c>
      <c r="C18" s="46" t="s">
        <v>295</v>
      </c>
      <c r="D18" s="46">
        <v>35</v>
      </c>
      <c r="E18" s="46" t="s">
        <v>295</v>
      </c>
      <c r="F18" s="46">
        <v>33</v>
      </c>
      <c r="G18" s="46" t="s">
        <v>295</v>
      </c>
      <c r="H18" s="46">
        <v>32</v>
      </c>
      <c r="I18" s="46" t="s">
        <v>295</v>
      </c>
      <c r="J18" s="46">
        <v>32</v>
      </c>
      <c r="K18" s="46" t="s">
        <v>295</v>
      </c>
      <c r="L18" s="46">
        <v>37</v>
      </c>
      <c r="M18" s="46" t="s">
        <v>295</v>
      </c>
      <c r="N18" s="46">
        <v>33</v>
      </c>
      <c r="O18" s="46" t="s">
        <v>295</v>
      </c>
      <c r="P18" s="46">
        <v>33</v>
      </c>
      <c r="Q18" s="46" t="s">
        <v>295</v>
      </c>
      <c r="R18" s="46">
        <v>33</v>
      </c>
      <c r="S18" s="46" t="s">
        <v>295</v>
      </c>
      <c r="T18" s="46">
        <v>33</v>
      </c>
      <c r="U18" s="46" t="s">
        <v>295</v>
      </c>
      <c r="V18" s="46">
        <v>33</v>
      </c>
      <c r="W18" s="46" t="s">
        <v>295</v>
      </c>
      <c r="X18" s="46">
        <v>36</v>
      </c>
      <c r="Y18" s="46" t="s">
        <v>295</v>
      </c>
      <c r="Z18" s="46">
        <v>32</v>
      </c>
      <c r="AA18" s="46" t="s">
        <v>295</v>
      </c>
      <c r="AB18" s="46">
        <v>33</v>
      </c>
      <c r="AC18" s="46" t="s">
        <v>295</v>
      </c>
      <c r="AD18" s="46">
        <v>34</v>
      </c>
      <c r="AE18" s="46" t="s">
        <v>295</v>
      </c>
      <c r="AF18" s="46">
        <v>32</v>
      </c>
      <c r="AG18" s="46" t="s">
        <v>295</v>
      </c>
      <c r="AH18" s="46">
        <v>32</v>
      </c>
      <c r="AI18" s="46" t="s">
        <v>295</v>
      </c>
      <c r="AJ18" s="46">
        <v>34</v>
      </c>
      <c r="AK18" s="46" t="s">
        <v>295</v>
      </c>
      <c r="AL18" s="46">
        <v>34</v>
      </c>
      <c r="AM18" s="46" t="s">
        <v>295</v>
      </c>
      <c r="AN18" s="46">
        <v>35</v>
      </c>
    </row>
    <row r="19" spans="1:40" s="48" customFormat="1" x14ac:dyDescent="0.25">
      <c r="A19" s="47" t="s">
        <v>302</v>
      </c>
      <c r="B19" s="47">
        <v>24</v>
      </c>
      <c r="C19" s="47" t="s">
        <v>302</v>
      </c>
      <c r="D19" s="47">
        <v>25</v>
      </c>
      <c r="E19" s="47" t="s">
        <v>302</v>
      </c>
      <c r="F19" s="47">
        <v>23</v>
      </c>
      <c r="G19" s="47" t="s">
        <v>302</v>
      </c>
      <c r="H19" s="47">
        <v>25</v>
      </c>
      <c r="I19" s="47" t="s">
        <v>302</v>
      </c>
      <c r="J19" s="47">
        <v>24</v>
      </c>
      <c r="K19" s="47" t="s">
        <v>302</v>
      </c>
      <c r="L19" s="47">
        <v>25</v>
      </c>
      <c r="M19" s="47" t="s">
        <v>302</v>
      </c>
      <c r="N19" s="47">
        <v>24</v>
      </c>
      <c r="O19" s="47" t="s">
        <v>302</v>
      </c>
      <c r="P19" s="47">
        <v>25</v>
      </c>
      <c r="Q19" s="47" t="s">
        <v>302</v>
      </c>
      <c r="R19" s="47">
        <v>25</v>
      </c>
      <c r="S19" s="47" t="s">
        <v>302</v>
      </c>
      <c r="T19" s="47">
        <v>25</v>
      </c>
      <c r="U19" s="47" t="s">
        <v>302</v>
      </c>
      <c r="V19" s="47">
        <v>23</v>
      </c>
      <c r="W19" s="47" t="s">
        <v>302</v>
      </c>
      <c r="X19" s="47">
        <v>23</v>
      </c>
      <c r="Y19" s="47" t="s">
        <v>302</v>
      </c>
      <c r="Z19" s="47">
        <v>24</v>
      </c>
      <c r="AA19" s="47" t="s">
        <v>302</v>
      </c>
      <c r="AB19" s="47">
        <v>25</v>
      </c>
      <c r="AC19" s="47" t="s">
        <v>302</v>
      </c>
      <c r="AD19" s="47">
        <v>25</v>
      </c>
      <c r="AE19" s="47" t="s">
        <v>302</v>
      </c>
      <c r="AF19" s="47">
        <v>25</v>
      </c>
      <c r="AG19" s="47" t="s">
        <v>302</v>
      </c>
      <c r="AH19" s="47">
        <v>23</v>
      </c>
      <c r="AI19" s="47" t="s">
        <v>302</v>
      </c>
      <c r="AJ19" s="47">
        <v>23</v>
      </c>
      <c r="AK19" s="47" t="s">
        <v>302</v>
      </c>
      <c r="AL19" s="47">
        <v>22</v>
      </c>
      <c r="AM19" s="47" t="s">
        <v>302</v>
      </c>
      <c r="AN19" s="47">
        <v>24</v>
      </c>
    </row>
    <row r="20" spans="1:40" s="48" customFormat="1" x14ac:dyDescent="0.25">
      <c r="A20" s="47" t="s">
        <v>22</v>
      </c>
      <c r="B20" s="47">
        <v>26</v>
      </c>
      <c r="C20" s="47" t="s">
        <v>22</v>
      </c>
      <c r="D20" s="47">
        <v>26</v>
      </c>
      <c r="E20" s="47" t="s">
        <v>22</v>
      </c>
      <c r="F20" s="47">
        <v>26</v>
      </c>
      <c r="G20" s="47" t="s">
        <v>22</v>
      </c>
      <c r="H20" s="47">
        <v>28</v>
      </c>
      <c r="I20" s="47" t="s">
        <v>22</v>
      </c>
      <c r="J20" s="47">
        <v>27</v>
      </c>
      <c r="K20" s="47" t="s">
        <v>22</v>
      </c>
      <c r="L20" s="47">
        <v>26</v>
      </c>
      <c r="M20" s="47" t="s">
        <v>22</v>
      </c>
      <c r="N20" s="47">
        <v>26</v>
      </c>
      <c r="O20" s="47" t="s">
        <v>22</v>
      </c>
      <c r="P20" s="47">
        <v>26</v>
      </c>
      <c r="Q20" s="47" t="s">
        <v>22</v>
      </c>
      <c r="R20" s="47">
        <v>28</v>
      </c>
      <c r="S20" s="47" t="s">
        <v>22</v>
      </c>
      <c r="T20" s="47">
        <v>26</v>
      </c>
      <c r="U20" s="47" t="s">
        <v>22</v>
      </c>
      <c r="V20" s="47">
        <v>27</v>
      </c>
      <c r="W20" s="47" t="s">
        <v>22</v>
      </c>
      <c r="X20" s="47">
        <v>28</v>
      </c>
      <c r="Y20" s="47" t="s">
        <v>22</v>
      </c>
      <c r="Z20" s="47">
        <v>27</v>
      </c>
      <c r="AA20" s="47" t="s">
        <v>22</v>
      </c>
      <c r="AB20" s="47">
        <v>26</v>
      </c>
      <c r="AC20" s="47" t="s">
        <v>22</v>
      </c>
      <c r="AD20" s="47">
        <v>28</v>
      </c>
      <c r="AE20" s="47" t="s">
        <v>22</v>
      </c>
      <c r="AF20" s="47">
        <v>26</v>
      </c>
      <c r="AG20" s="47" t="s">
        <v>22</v>
      </c>
      <c r="AH20" s="47">
        <v>28</v>
      </c>
      <c r="AI20" s="47" t="s">
        <v>22</v>
      </c>
      <c r="AJ20" s="47">
        <v>28</v>
      </c>
      <c r="AK20" s="47" t="s">
        <v>22</v>
      </c>
      <c r="AL20" s="47">
        <v>28</v>
      </c>
      <c r="AM20" s="47" t="s">
        <v>22</v>
      </c>
      <c r="AN20" s="47">
        <v>28</v>
      </c>
    </row>
    <row r="21" spans="1:40" s="48" customFormat="1" x14ac:dyDescent="0.25">
      <c r="A21" s="47" t="s">
        <v>22</v>
      </c>
      <c r="B21" s="47">
        <v>28</v>
      </c>
      <c r="C21" s="47" t="s">
        <v>22</v>
      </c>
      <c r="D21" s="47">
        <v>27</v>
      </c>
      <c r="E21" s="47" t="s">
        <v>22</v>
      </c>
      <c r="F21" s="47">
        <v>29</v>
      </c>
      <c r="G21" s="47" t="s">
        <v>22</v>
      </c>
      <c r="H21" s="47">
        <v>26</v>
      </c>
      <c r="I21" s="47" t="s">
        <v>22</v>
      </c>
      <c r="J21" s="47">
        <v>26</v>
      </c>
      <c r="K21" s="47" t="s">
        <v>22</v>
      </c>
      <c r="L21" s="47">
        <v>29</v>
      </c>
      <c r="M21" s="47" t="s">
        <v>22</v>
      </c>
      <c r="N21" s="47">
        <v>29</v>
      </c>
      <c r="O21" s="47" t="s">
        <v>22</v>
      </c>
      <c r="P21" s="47">
        <v>29</v>
      </c>
      <c r="Q21" s="47" t="s">
        <v>22</v>
      </c>
      <c r="R21" s="47">
        <v>26</v>
      </c>
      <c r="S21" s="47" t="s">
        <v>22</v>
      </c>
      <c r="T21" s="47">
        <v>27</v>
      </c>
      <c r="U21" s="47" t="s">
        <v>22</v>
      </c>
      <c r="V21" s="47">
        <v>29</v>
      </c>
      <c r="W21" s="47" t="s">
        <v>22</v>
      </c>
      <c r="X21" s="47">
        <v>29</v>
      </c>
      <c r="Y21" s="47" t="s">
        <v>22</v>
      </c>
      <c r="Z21" s="47">
        <v>29</v>
      </c>
      <c r="AA21" s="47" t="s">
        <v>22</v>
      </c>
      <c r="AB21" s="47">
        <v>29</v>
      </c>
      <c r="AC21" s="47" t="s">
        <v>22</v>
      </c>
      <c r="AD21" s="47">
        <v>27</v>
      </c>
      <c r="AE21" s="47" t="s">
        <v>22</v>
      </c>
      <c r="AF21" s="47">
        <v>27</v>
      </c>
      <c r="AG21" s="47" t="s">
        <v>22</v>
      </c>
      <c r="AH21" s="47">
        <v>26</v>
      </c>
      <c r="AI21" s="47" t="s">
        <v>22</v>
      </c>
      <c r="AJ21" s="47">
        <v>28</v>
      </c>
      <c r="AK21" s="47" t="s">
        <v>22</v>
      </c>
      <c r="AL21" s="47">
        <v>29</v>
      </c>
      <c r="AM21" s="47" t="s">
        <v>22</v>
      </c>
      <c r="AN21" s="47">
        <v>26</v>
      </c>
    </row>
    <row r="22" spans="1:40" s="48" customFormat="1" x14ac:dyDescent="0.25">
      <c r="A22" s="47" t="s">
        <v>301</v>
      </c>
      <c r="B22" s="47">
        <v>30</v>
      </c>
      <c r="C22" s="47" t="s">
        <v>301</v>
      </c>
      <c r="D22" s="47">
        <v>34</v>
      </c>
      <c r="E22" s="47" t="s">
        <v>301</v>
      </c>
      <c r="F22" s="47">
        <v>31</v>
      </c>
      <c r="G22" s="47" t="s">
        <v>301</v>
      </c>
      <c r="H22" s="47">
        <v>31</v>
      </c>
      <c r="I22" s="47" t="s">
        <v>301</v>
      </c>
      <c r="J22" s="47">
        <v>30</v>
      </c>
      <c r="K22" s="47" t="s">
        <v>301</v>
      </c>
      <c r="L22" s="47">
        <v>34</v>
      </c>
      <c r="M22" s="47" t="s">
        <v>301</v>
      </c>
      <c r="N22" s="47">
        <v>31</v>
      </c>
      <c r="O22" s="47" t="s">
        <v>301</v>
      </c>
      <c r="P22" s="47">
        <v>31</v>
      </c>
      <c r="Q22" s="47" t="s">
        <v>301</v>
      </c>
      <c r="R22" s="47">
        <v>32</v>
      </c>
      <c r="S22" s="47" t="s">
        <v>301</v>
      </c>
      <c r="T22" s="47">
        <v>32</v>
      </c>
      <c r="U22" s="47" t="s">
        <v>301</v>
      </c>
      <c r="V22" s="47">
        <v>30</v>
      </c>
      <c r="W22" s="47" t="s">
        <v>301</v>
      </c>
      <c r="X22" s="47">
        <v>32</v>
      </c>
      <c r="Y22" s="47" t="s">
        <v>301</v>
      </c>
      <c r="Z22" s="47">
        <v>30</v>
      </c>
      <c r="AA22" s="47" t="s">
        <v>301</v>
      </c>
      <c r="AB22" s="47">
        <v>32</v>
      </c>
      <c r="AC22" s="47" t="s">
        <v>301</v>
      </c>
      <c r="AD22" s="47">
        <v>30</v>
      </c>
      <c r="AE22" s="47" t="s">
        <v>301</v>
      </c>
      <c r="AF22" s="47">
        <v>30</v>
      </c>
      <c r="AG22" s="47" t="s">
        <v>301</v>
      </c>
      <c r="AH22" s="47">
        <v>34</v>
      </c>
      <c r="AI22" s="47" t="s">
        <v>301</v>
      </c>
      <c r="AJ22" s="47">
        <v>34</v>
      </c>
      <c r="AK22" s="47" t="s">
        <v>301</v>
      </c>
      <c r="AL22" s="47">
        <v>30</v>
      </c>
      <c r="AM22" s="47" t="s">
        <v>301</v>
      </c>
      <c r="AN22" s="47">
        <v>33</v>
      </c>
    </row>
    <row r="23" spans="1:40" hidden="1" x14ac:dyDescent="0.25">
      <c r="A23" s="35" t="s">
        <v>208</v>
      </c>
      <c r="B23">
        <f>AVERAGE(B3:B22)</f>
        <v>25.4</v>
      </c>
      <c r="C23" s="35" t="s">
        <v>208</v>
      </c>
      <c r="D23">
        <f>AVERAGE(D3:D22)</f>
        <v>25.9</v>
      </c>
      <c r="E23" s="35" t="s">
        <v>208</v>
      </c>
      <c r="F23">
        <f>AVERAGE(F3:F22)</f>
        <v>25.55</v>
      </c>
      <c r="G23" s="35" t="s">
        <v>208</v>
      </c>
      <c r="H23">
        <f>AVERAGE(H3:H22)</f>
        <v>25.4</v>
      </c>
      <c r="I23" s="35" t="s">
        <v>208</v>
      </c>
      <c r="J23">
        <f>AVERAGE(J3:J22)</f>
        <v>25.4</v>
      </c>
      <c r="K23" s="35" t="s">
        <v>208</v>
      </c>
      <c r="L23">
        <f>AVERAGE(L3:L22)</f>
        <v>25.85</v>
      </c>
      <c r="M23" s="35" t="s">
        <v>208</v>
      </c>
      <c r="N23">
        <f>AVERAGE(N3:N22)</f>
        <v>25.55</v>
      </c>
      <c r="O23" s="35" t="s">
        <v>208</v>
      </c>
      <c r="P23">
        <f>AVERAGE(P3:P22)</f>
        <v>25.55</v>
      </c>
      <c r="Q23" s="35" t="s">
        <v>208</v>
      </c>
      <c r="R23">
        <f>AVERAGE(R3:R22)</f>
        <v>25.75</v>
      </c>
      <c r="S23" s="35" t="s">
        <v>208</v>
      </c>
      <c r="T23">
        <f>AVERAGE(T3:T12)</f>
        <v>22.6</v>
      </c>
      <c r="U23" s="35" t="s">
        <v>208</v>
      </c>
      <c r="V23">
        <f>AVERAGE(V3:V12)</f>
        <v>22.6</v>
      </c>
      <c r="W23" s="35" t="s">
        <v>208</v>
      </c>
      <c r="X23">
        <f>AVERAGE(X3:X12)</f>
        <v>22.4</v>
      </c>
      <c r="Y23" s="35" t="s">
        <v>208</v>
      </c>
      <c r="Z23">
        <f>AVERAGE(Z3:Z12)</f>
        <v>23</v>
      </c>
      <c r="AA23" s="35" t="s">
        <v>208</v>
      </c>
      <c r="AB23">
        <f>AVERAGE(AB3:AB12)</f>
        <v>22.7</v>
      </c>
      <c r="AC23" s="35" t="s">
        <v>208</v>
      </c>
      <c r="AD23">
        <f>AVERAGE(AD3:AD12)</f>
        <v>22.6</v>
      </c>
      <c r="AE23" s="35" t="s">
        <v>208</v>
      </c>
      <c r="AF23">
        <f>AVERAGE(AF3:AF12)</f>
        <v>22.6</v>
      </c>
      <c r="AG23" s="35" t="s">
        <v>208</v>
      </c>
      <c r="AH23">
        <f>AVERAGE(AH3:AH12)</f>
        <v>22.5</v>
      </c>
      <c r="AI23" s="35" t="s">
        <v>208</v>
      </c>
      <c r="AJ23">
        <f>AVERAGE(AJ3:AJ12)</f>
        <v>22.7</v>
      </c>
      <c r="AK23" s="35" t="s">
        <v>208</v>
      </c>
      <c r="AL23">
        <f>AVERAGE(AL3:AL12)</f>
        <v>22.5</v>
      </c>
      <c r="AM23" s="35" t="s">
        <v>208</v>
      </c>
      <c r="AN23">
        <f>AVERAGE(AN3:AN12)</f>
        <v>22.6</v>
      </c>
    </row>
    <row r="24" spans="1:40" hidden="1" x14ac:dyDescent="0.25">
      <c r="A24" s="36" t="s">
        <v>209</v>
      </c>
      <c r="B24">
        <f>AVERAGE(B13:B17)</f>
        <v>27.8</v>
      </c>
      <c r="C24" s="36" t="s">
        <v>209</v>
      </c>
      <c r="D24">
        <f>AVERAGE(D13:D17)</f>
        <v>28</v>
      </c>
      <c r="E24" s="36" t="s">
        <v>209</v>
      </c>
      <c r="F24">
        <f>AVERAGE(F13:F17)</f>
        <v>28.4</v>
      </c>
      <c r="G24" s="36" t="s">
        <v>209</v>
      </c>
      <c r="H24">
        <f>AVERAGE(H13:H17)</f>
        <v>27.4</v>
      </c>
      <c r="I24" s="36" t="s">
        <v>209</v>
      </c>
      <c r="J24">
        <f>AVERAGE(J13:J17)</f>
        <v>27.8</v>
      </c>
      <c r="K24" s="36" t="s">
        <v>209</v>
      </c>
      <c r="L24">
        <f>AVERAGE(L13:L17)</f>
        <v>28</v>
      </c>
      <c r="M24" s="36" t="s">
        <v>209</v>
      </c>
      <c r="N24">
        <f>AVERAGE(N13:N17)</f>
        <v>28</v>
      </c>
      <c r="O24" s="36" t="s">
        <v>209</v>
      </c>
      <c r="P24">
        <f>AVERAGE(P13:P17)</f>
        <v>28</v>
      </c>
      <c r="Q24" s="36" t="s">
        <v>209</v>
      </c>
      <c r="R24">
        <f>AVERAGE(R13:R17)</f>
        <v>28.4</v>
      </c>
      <c r="S24" s="36" t="s">
        <v>209</v>
      </c>
      <c r="T24">
        <f>AVERAGE(T13:T17)</f>
        <v>28.6</v>
      </c>
      <c r="U24" s="36" t="s">
        <v>209</v>
      </c>
      <c r="V24">
        <f>AVERAGE(V13:V17)</f>
        <v>28.2</v>
      </c>
      <c r="W24" s="36" t="s">
        <v>209</v>
      </c>
      <c r="X24">
        <f>AVERAGE(X13:X17)</f>
        <v>28</v>
      </c>
      <c r="Y24" s="36" t="s">
        <v>209</v>
      </c>
      <c r="Z24">
        <f>AVERAGE(Z13:Z17)</f>
        <v>27.8</v>
      </c>
      <c r="AA24" s="36" t="s">
        <v>209</v>
      </c>
      <c r="AB24">
        <f>AVERAGE(AB13:AB17)</f>
        <v>28.2</v>
      </c>
      <c r="AC24" s="36" t="s">
        <v>209</v>
      </c>
      <c r="AD24">
        <f>AVERAGE(AD13:AD17)</f>
        <v>28.2</v>
      </c>
      <c r="AE24" s="36" t="s">
        <v>209</v>
      </c>
      <c r="AF24">
        <f>AVERAGE(AF13:AF17)</f>
        <v>27.8</v>
      </c>
      <c r="AG24" s="36" t="s">
        <v>209</v>
      </c>
      <c r="AH24">
        <f>AVERAGE(AH13:AH17)</f>
        <v>28.2</v>
      </c>
      <c r="AI24" s="36" t="s">
        <v>209</v>
      </c>
      <c r="AJ24">
        <f>AVERAGE(AJ13:AJ17)</f>
        <v>27.8</v>
      </c>
      <c r="AK24" s="36" t="s">
        <v>209</v>
      </c>
      <c r="AL24">
        <f>AVERAGE(AL13:AL17)</f>
        <v>28.2</v>
      </c>
      <c r="AM24" s="36" t="s">
        <v>209</v>
      </c>
      <c r="AN24">
        <f>AVERAGE(AN13:AN17)</f>
        <v>28.4</v>
      </c>
    </row>
    <row r="25" spans="1:40" hidden="1" x14ac:dyDescent="0.25">
      <c r="A25" s="37" t="s">
        <v>210</v>
      </c>
      <c r="B25">
        <f>AVERAGE(B18:B22)</f>
        <v>28.8</v>
      </c>
      <c r="C25" s="37" t="s">
        <v>210</v>
      </c>
      <c r="D25">
        <f>AVERAGE(D18:D22)</f>
        <v>29.4</v>
      </c>
      <c r="E25" s="37" t="s">
        <v>210</v>
      </c>
      <c r="F25">
        <f>AVERAGE(F18:F22)</f>
        <v>28.4</v>
      </c>
      <c r="G25" s="37" t="s">
        <v>210</v>
      </c>
      <c r="H25">
        <f>AVERAGE(H18:H22)</f>
        <v>28.4</v>
      </c>
      <c r="I25" s="37" t="s">
        <v>210</v>
      </c>
      <c r="J25">
        <f>AVERAGE(J18:J22)</f>
        <v>27.8</v>
      </c>
      <c r="K25" s="37" t="s">
        <v>210</v>
      </c>
      <c r="L25">
        <f>AVERAGE(L18:L22)</f>
        <v>30.2</v>
      </c>
      <c r="M25" s="37" t="s">
        <v>210</v>
      </c>
      <c r="N25">
        <f>AVERAGE(N18:N22)</f>
        <v>28.6</v>
      </c>
      <c r="O25" s="37" t="s">
        <v>210</v>
      </c>
      <c r="P25">
        <f>AVERAGE(P18:P22)</f>
        <v>28.8</v>
      </c>
      <c r="Q25" s="37" t="s">
        <v>210</v>
      </c>
      <c r="R25">
        <f>AVERAGE(R18:R22)</f>
        <v>28.8</v>
      </c>
      <c r="S25" s="37" t="s">
        <v>210</v>
      </c>
      <c r="T25">
        <f>AVERAGE(T18:T22)</f>
        <v>28.6</v>
      </c>
      <c r="U25" s="37" t="s">
        <v>210</v>
      </c>
      <c r="V25">
        <f>AVERAGE(V18:V22)</f>
        <v>28.4</v>
      </c>
      <c r="W25" s="37" t="s">
        <v>210</v>
      </c>
      <c r="X25">
        <f>AVERAGE(X18:X22)</f>
        <v>29.6</v>
      </c>
      <c r="Y25" s="37" t="s">
        <v>210</v>
      </c>
      <c r="Z25">
        <f>AVERAGE(Z18:Z22)</f>
        <v>28.4</v>
      </c>
      <c r="AA25" s="37" t="s">
        <v>210</v>
      </c>
      <c r="AB25">
        <f>AVERAGE(AB18:AB22)</f>
        <v>29</v>
      </c>
      <c r="AC25" s="37" t="s">
        <v>210</v>
      </c>
      <c r="AD25">
        <f>AVERAGE(AD18:AD22)</f>
        <v>28.8</v>
      </c>
      <c r="AE25" s="37" t="s">
        <v>210</v>
      </c>
      <c r="AF25">
        <f>AVERAGE(AF18:AF22)</f>
        <v>28</v>
      </c>
      <c r="AG25" s="37" t="s">
        <v>210</v>
      </c>
      <c r="AH25">
        <f>AVERAGE(AH18:AH22)</f>
        <v>28.6</v>
      </c>
      <c r="AI25" s="37" t="s">
        <v>210</v>
      </c>
      <c r="AJ25">
        <f>AVERAGE(AJ18:AJ22)</f>
        <v>29.4</v>
      </c>
      <c r="AK25" s="37" t="s">
        <v>210</v>
      </c>
      <c r="AL25">
        <f>AVERAGE(AL18:AL22)</f>
        <v>28.6</v>
      </c>
      <c r="AM25" s="37" t="s">
        <v>210</v>
      </c>
      <c r="AN25">
        <f>AVERAGE(AN18:AN22)</f>
        <v>29.2</v>
      </c>
    </row>
    <row r="26" spans="1:40" hidden="1" x14ac:dyDescent="0.25">
      <c r="A26" t="s">
        <v>214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 s="1" t="s">
        <v>219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</row>
    <row r="28" spans="1:40" x14ac:dyDescent="0.25">
      <c r="A28" s="15" t="s">
        <v>305</v>
      </c>
      <c r="B28" s="15">
        <f>AVERAGE(B3:B18)</f>
        <v>25</v>
      </c>
      <c r="D28" s="15">
        <f>AVERAGE(D3:D18)</f>
        <v>25.375</v>
      </c>
      <c r="F28" s="15">
        <f>AVERAGE(F3:F18)</f>
        <v>25.125</v>
      </c>
      <c r="H28" s="15">
        <f>AVERAGE(H3:H18)</f>
        <v>24.875</v>
      </c>
      <c r="J28" s="15">
        <f>AVERAGE(J3:J18)</f>
        <v>25.0625</v>
      </c>
      <c r="L28" s="15">
        <f>AVERAGE(L3:L18)</f>
        <v>25.1875</v>
      </c>
      <c r="N28" s="15">
        <f>AVERAGE(N3:N18)</f>
        <v>25.0625</v>
      </c>
      <c r="P28" s="15">
        <f>AVERAGE(P3:P18)</f>
        <v>25</v>
      </c>
      <c r="R28" s="15">
        <f>AVERAGE(R3:R18)</f>
        <v>25.25</v>
      </c>
      <c r="T28" s="15">
        <f>AVERAGE(T3:T18)</f>
        <v>25.125</v>
      </c>
      <c r="V28" s="15">
        <f>AVERAGE(V3:V18)</f>
        <v>25</v>
      </c>
      <c r="X28" s="15">
        <f>AVERAGE(X3:X18)</f>
        <v>25</v>
      </c>
      <c r="Z28" s="15">
        <f>AVERAGE(Z3:Z18)</f>
        <v>25.0625</v>
      </c>
      <c r="AB28" s="15">
        <f>AVERAGE(AB3:AB18)</f>
        <v>25.0625</v>
      </c>
      <c r="AD28" s="15">
        <f>AVERAGE(AD3:AD18)</f>
        <v>25.0625</v>
      </c>
      <c r="AF28" s="15">
        <f>AVERAGE(AF3:AF18)</f>
        <v>24.8125</v>
      </c>
      <c r="AH28" s="15">
        <f>AVERAGE(AH3:AH18)</f>
        <v>24.875</v>
      </c>
      <c r="AJ28" s="15">
        <f>AVERAGE(AJ3:AJ18)</f>
        <v>25</v>
      </c>
      <c r="AL28" s="15">
        <f>AVERAGE(AL3:AL18)</f>
        <v>25</v>
      </c>
      <c r="AN28" s="15">
        <f>AVERAGE(AN3:AN18)</f>
        <v>25.1875</v>
      </c>
    </row>
    <row r="29" spans="1:40" s="49" customFormat="1" x14ac:dyDescent="0.25">
      <c r="A29" s="49" t="s">
        <v>306</v>
      </c>
      <c r="B29" s="49">
        <f>AVERAGE(B19:B22)</f>
        <v>27</v>
      </c>
      <c r="D29" s="49">
        <f>AVERAGE(D19:D22)</f>
        <v>28</v>
      </c>
      <c r="F29" s="49">
        <f>AVERAGE(F19:F22)</f>
        <v>27.25</v>
      </c>
      <c r="H29" s="49">
        <f>AVERAGE(H19:H22)</f>
        <v>27.5</v>
      </c>
      <c r="J29" s="49">
        <f>AVERAGE(J19:J22)</f>
        <v>26.75</v>
      </c>
      <c r="L29" s="49">
        <f>AVERAGE(L19:L22)</f>
        <v>28.5</v>
      </c>
      <c r="N29" s="49">
        <f>AVERAGE(N19:N22)</f>
        <v>27.5</v>
      </c>
      <c r="P29" s="49">
        <f>AVERAGE(P19:P22)</f>
        <v>27.75</v>
      </c>
      <c r="R29" s="49">
        <f>AVERAGE(R19:R22)</f>
        <v>27.75</v>
      </c>
      <c r="T29" s="49">
        <f>AVERAGE(T19:T22)</f>
        <v>27.5</v>
      </c>
      <c r="V29" s="49">
        <f>AVERAGE(V19:V22)</f>
        <v>27.25</v>
      </c>
      <c r="X29" s="49">
        <f>AVERAGE(X19:X22)</f>
        <v>28</v>
      </c>
      <c r="Z29" s="49">
        <f>AVERAGE(Z19:Z22)</f>
        <v>27.5</v>
      </c>
      <c r="AB29" s="49">
        <f>AVERAGE(AB19:AB22)</f>
        <v>28</v>
      </c>
      <c r="AD29" s="49">
        <f>AVERAGE(AD19:AD22)</f>
        <v>27.5</v>
      </c>
      <c r="AF29" s="49">
        <f>AVERAGE(AF19:AF22)</f>
        <v>27</v>
      </c>
      <c r="AH29" s="49">
        <f>AVERAGE(AH19:AH22)</f>
        <v>27.75</v>
      </c>
      <c r="AJ29" s="49">
        <f>AVERAGE(AJ19:AJ22)</f>
        <v>28.25</v>
      </c>
      <c r="AL29" s="49">
        <f>AVERAGE(AL19:AL22)</f>
        <v>27.25</v>
      </c>
      <c r="AN29" s="49">
        <f>AVERAGE(AN19:AN22)</f>
        <v>27.75</v>
      </c>
    </row>
    <row r="30" spans="1:40" x14ac:dyDescent="0.25">
      <c r="B30" s="15">
        <f>COUNT(B3:B22)</f>
        <v>20</v>
      </c>
      <c r="D30" s="15">
        <f>COUNT(D3:D22)</f>
        <v>20</v>
      </c>
      <c r="F30" s="15">
        <f>COUNT(F3:F22)</f>
        <v>20</v>
      </c>
      <c r="H30" s="15">
        <f>COUNT(H3:H22)</f>
        <v>20</v>
      </c>
      <c r="J30" s="15">
        <f>COUNT(J3:J22)</f>
        <v>20</v>
      </c>
      <c r="L30" s="15">
        <f>COUNT(L3:L22)</f>
        <v>20</v>
      </c>
      <c r="N30" s="15">
        <f>COUNT(N3:N22)</f>
        <v>20</v>
      </c>
      <c r="P30" s="15">
        <f>COUNT(P3:P22)</f>
        <v>20</v>
      </c>
      <c r="R30" s="15">
        <f>COUNT(R3:R22)</f>
        <v>20</v>
      </c>
      <c r="T30" s="15">
        <f>COUNT(T3:T22)</f>
        <v>20</v>
      </c>
      <c r="V30" s="15">
        <f>COUNT(V3:V22)</f>
        <v>20</v>
      </c>
      <c r="X30" s="15">
        <f>COUNT(X3:X22)</f>
        <v>20</v>
      </c>
      <c r="Z30" s="15">
        <f>COUNT(Z3:Z22)</f>
        <v>20</v>
      </c>
      <c r="AB30" s="15">
        <f>COUNT(AB3:AB22)</f>
        <v>20</v>
      </c>
      <c r="AD30" s="15">
        <f>COUNT(AD3:AD22)</f>
        <v>20</v>
      </c>
      <c r="AF30" s="15">
        <f>COUNT(AF3:AF22)</f>
        <v>20</v>
      </c>
      <c r="AH30" s="15">
        <f>COUNT(AH3:AH22)</f>
        <v>20</v>
      </c>
      <c r="AJ30" s="15">
        <f>COUNT(AJ3:AJ22)</f>
        <v>20</v>
      </c>
      <c r="AL30" s="15">
        <f>COUNT(AL3:AL22)</f>
        <v>20</v>
      </c>
      <c r="AN30" s="15">
        <f>COUNT(AN3:AN22)</f>
        <v>20</v>
      </c>
    </row>
    <row r="31" spans="1:40" x14ac:dyDescent="0.25">
      <c r="B31" s="20" t="s">
        <v>308</v>
      </c>
      <c r="J31" s="20" t="s">
        <v>307</v>
      </c>
      <c r="M31" s="20" t="s">
        <v>309</v>
      </c>
      <c r="S31" s="20" t="s">
        <v>310</v>
      </c>
      <c r="X31" s="20" t="s">
        <v>312</v>
      </c>
      <c r="AB31" s="20" t="s">
        <v>313</v>
      </c>
    </row>
    <row r="32" spans="1:40" x14ac:dyDescent="0.25">
      <c r="S32" s="19" t="s">
        <v>311</v>
      </c>
    </row>
    <row r="46" spans="5:5" x14ac:dyDescent="0.25">
      <c r="E46" s="44"/>
    </row>
    <row r="58" spans="1:3" x14ac:dyDescent="0.25">
      <c r="A58" s="5"/>
      <c r="C58" s="5"/>
    </row>
    <row r="59" spans="1:3" x14ac:dyDescent="0.25">
      <c r="A59" s="5"/>
    </row>
    <row r="60" spans="1:3" x14ac:dyDescent="0.25">
      <c r="A60" s="5"/>
    </row>
    <row r="61" spans="1:3" x14ac:dyDescent="0.25">
      <c r="A61" s="5"/>
    </row>
    <row r="62" spans="1:3" x14ac:dyDescent="0.25">
      <c r="A62" s="5"/>
    </row>
    <row r="63" spans="1:3" x14ac:dyDescent="0.25">
      <c r="A63" s="5"/>
    </row>
    <row r="64" spans="1:3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9"/>
  <sheetViews>
    <sheetView workbookViewId="0">
      <selection activeCell="G23" sqref="G23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8.85546875" bestFit="1" customWidth="1"/>
    <col min="4" max="6" width="3" bestFit="1" customWidth="1"/>
    <col min="7" max="7" width="12.7109375" bestFit="1" customWidth="1"/>
    <col min="8" max="8" width="9" bestFit="1" customWidth="1"/>
    <col min="9" max="9" width="9.140625" bestFit="1" customWidth="1"/>
    <col min="10" max="10" width="6.28515625" customWidth="1"/>
    <col min="11" max="11" width="12" bestFit="1" customWidth="1"/>
    <col min="12" max="12" width="4.28515625" customWidth="1"/>
    <col min="13" max="14" width="13.140625" bestFit="1" customWidth="1"/>
    <col min="15" max="26" width="3" bestFit="1" customWidth="1"/>
    <col min="27" max="27" width="11.28515625" bestFit="1" customWidth="1"/>
  </cols>
  <sheetData>
    <row r="1" spans="1:20" x14ac:dyDescent="0.25">
      <c r="A1" t="s">
        <v>211</v>
      </c>
    </row>
    <row r="3" spans="1:20" x14ac:dyDescent="0.25">
      <c r="A3" s="2" t="s">
        <v>6</v>
      </c>
      <c r="B3" t="s">
        <v>184</v>
      </c>
      <c r="C3" t="s">
        <v>183</v>
      </c>
      <c r="H3" t="s">
        <v>102</v>
      </c>
      <c r="I3" t="s">
        <v>186</v>
      </c>
      <c r="J3" t="s">
        <v>198</v>
      </c>
      <c r="K3" t="s">
        <v>200</v>
      </c>
      <c r="L3" t="s">
        <v>131</v>
      </c>
      <c r="M3" t="s">
        <v>199</v>
      </c>
      <c r="N3" t="s">
        <v>197</v>
      </c>
    </row>
    <row r="4" spans="1:20" x14ac:dyDescent="0.25">
      <c r="A4" s="4">
        <v>17</v>
      </c>
      <c r="B4" s="3"/>
      <c r="C4" s="3">
        <v>1</v>
      </c>
      <c r="G4" t="s">
        <v>21</v>
      </c>
      <c r="H4" s="28" t="s">
        <v>155</v>
      </c>
      <c r="I4">
        <v>30</v>
      </c>
      <c r="J4">
        <f>I4/191</f>
        <v>0.15706806282722513</v>
      </c>
      <c r="K4">
        <f>15*J4</f>
        <v>2.3560209424083771</v>
      </c>
      <c r="L4">
        <v>9</v>
      </c>
      <c r="M4">
        <f>L4/58</f>
        <v>0.15517241379310345</v>
      </c>
      <c r="N4">
        <f>M4*5</f>
        <v>0.77586206896551724</v>
      </c>
    </row>
    <row r="5" spans="1:20" x14ac:dyDescent="0.25">
      <c r="A5" s="4">
        <v>18</v>
      </c>
      <c r="B5" s="3"/>
      <c r="C5" s="3">
        <v>1</v>
      </c>
      <c r="H5" s="28" t="s">
        <v>195</v>
      </c>
      <c r="I5">
        <v>62</v>
      </c>
      <c r="J5">
        <f>I5/191</f>
        <v>0.32460732984293195</v>
      </c>
      <c r="K5">
        <f>15*J5</f>
        <v>4.8691099476439792</v>
      </c>
      <c r="L5">
        <v>16</v>
      </c>
      <c r="M5">
        <f>L5/58</f>
        <v>0.27586206896551724</v>
      </c>
      <c r="N5">
        <f>M5*5</f>
        <v>1.3793103448275863</v>
      </c>
    </row>
    <row r="6" spans="1:20" x14ac:dyDescent="0.25">
      <c r="A6" s="4">
        <v>19</v>
      </c>
      <c r="B6" s="3"/>
      <c r="C6" s="3">
        <v>1</v>
      </c>
      <c r="H6" s="29" t="s">
        <v>196</v>
      </c>
      <c r="I6">
        <v>49</v>
      </c>
      <c r="J6">
        <f>I6/191</f>
        <v>0.25654450261780104</v>
      </c>
      <c r="K6">
        <f>15*J6</f>
        <v>3.8481675392670156</v>
      </c>
      <c r="L6">
        <v>17</v>
      </c>
      <c r="M6">
        <f>L6/58</f>
        <v>0.29310344827586204</v>
      </c>
      <c r="N6">
        <f>M6*5</f>
        <v>1.4655172413793103</v>
      </c>
    </row>
    <row r="7" spans="1:20" x14ac:dyDescent="0.25">
      <c r="A7" s="4">
        <v>20</v>
      </c>
      <c r="B7" s="3">
        <v>2</v>
      </c>
      <c r="C7" s="3">
        <v>3</v>
      </c>
      <c r="G7" t="s">
        <v>187</v>
      </c>
      <c r="H7" s="6" t="s">
        <v>185</v>
      </c>
      <c r="I7">
        <v>33</v>
      </c>
      <c r="J7">
        <f>I7/191</f>
        <v>0.17277486910994763</v>
      </c>
      <c r="K7">
        <f>15*J7</f>
        <v>2.5916230366492146</v>
      </c>
      <c r="L7">
        <v>8</v>
      </c>
      <c r="M7">
        <f>L7/58</f>
        <v>0.13793103448275862</v>
      </c>
      <c r="N7">
        <f>M7*5</f>
        <v>0.68965517241379315</v>
      </c>
    </row>
    <row r="8" spans="1:20" x14ac:dyDescent="0.25">
      <c r="A8" s="4">
        <v>21</v>
      </c>
      <c r="B8" s="3">
        <v>3</v>
      </c>
      <c r="C8" s="3">
        <v>6</v>
      </c>
      <c r="G8" t="s">
        <v>65</v>
      </c>
      <c r="H8" s="24" t="s">
        <v>188</v>
      </c>
      <c r="I8">
        <v>17</v>
      </c>
      <c r="J8">
        <f>I8/191</f>
        <v>8.9005235602094238E-2</v>
      </c>
      <c r="K8">
        <f>15*J8</f>
        <v>1.3350785340314135</v>
      </c>
      <c r="L8">
        <v>8</v>
      </c>
      <c r="M8">
        <f>L8/58</f>
        <v>0.13793103448275862</v>
      </c>
      <c r="N8">
        <f>M8*5</f>
        <v>0.68965517241379315</v>
      </c>
    </row>
    <row r="9" spans="1:20" x14ac:dyDescent="0.25">
      <c r="A9" s="4">
        <v>22</v>
      </c>
      <c r="B9" s="3">
        <v>2</v>
      </c>
      <c r="C9" s="3">
        <v>3</v>
      </c>
    </row>
    <row r="10" spans="1:20" x14ac:dyDescent="0.25">
      <c r="A10" s="4">
        <v>23</v>
      </c>
      <c r="B10" s="3">
        <v>1</v>
      </c>
      <c r="C10" s="3">
        <v>9</v>
      </c>
    </row>
    <row r="11" spans="1:20" x14ac:dyDescent="0.25">
      <c r="A11" s="4">
        <v>24</v>
      </c>
      <c r="B11" s="3">
        <v>1</v>
      </c>
      <c r="C11" s="3">
        <v>9</v>
      </c>
      <c r="H11" t="s">
        <v>201</v>
      </c>
      <c r="I11" t="s">
        <v>202</v>
      </c>
      <c r="J11" t="s">
        <v>203</v>
      </c>
    </row>
    <row r="12" spans="1:20" x14ac:dyDescent="0.25">
      <c r="A12" s="4">
        <v>25</v>
      </c>
      <c r="B12" s="3">
        <v>5</v>
      </c>
      <c r="C12" s="3">
        <v>17</v>
      </c>
      <c r="H12" s="28" t="s">
        <v>155</v>
      </c>
      <c r="I12">
        <v>2</v>
      </c>
      <c r="J12">
        <v>1</v>
      </c>
    </row>
    <row r="13" spans="1:20" x14ac:dyDescent="0.25">
      <c r="A13" s="4">
        <v>26</v>
      </c>
      <c r="B13" s="3">
        <v>5</v>
      </c>
      <c r="C13" s="3">
        <v>25</v>
      </c>
      <c r="H13" s="28" t="s">
        <v>195</v>
      </c>
      <c r="I13">
        <v>5</v>
      </c>
      <c r="J13" s="1">
        <v>1</v>
      </c>
      <c r="K13" s="1" t="s">
        <v>204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4">
        <v>27</v>
      </c>
      <c r="B14" s="3">
        <v>6</v>
      </c>
      <c r="C14" s="3">
        <v>20</v>
      </c>
      <c r="H14" s="29" t="s">
        <v>196</v>
      </c>
      <c r="I14">
        <v>4</v>
      </c>
      <c r="J14" s="1">
        <v>1</v>
      </c>
      <c r="K14" s="1" t="s">
        <v>205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4">
        <v>28</v>
      </c>
      <c r="B15" s="3">
        <v>10</v>
      </c>
      <c r="C15" s="3">
        <v>21</v>
      </c>
      <c r="H15" s="6" t="s">
        <v>185</v>
      </c>
      <c r="I15">
        <v>3</v>
      </c>
      <c r="J15">
        <v>1</v>
      </c>
    </row>
    <row r="16" spans="1:20" x14ac:dyDescent="0.25">
      <c r="A16" s="4">
        <v>29</v>
      </c>
      <c r="B16" s="3">
        <v>3</v>
      </c>
      <c r="C16" s="3">
        <v>16</v>
      </c>
      <c r="H16" s="24" t="s">
        <v>188</v>
      </c>
      <c r="I16">
        <v>1</v>
      </c>
      <c r="J16">
        <v>1</v>
      </c>
    </row>
    <row r="17" spans="1:3" x14ac:dyDescent="0.25">
      <c r="A17" s="4">
        <v>30</v>
      </c>
      <c r="B17" s="3">
        <v>4</v>
      </c>
      <c r="C17" s="3">
        <v>12</v>
      </c>
    </row>
    <row r="18" spans="1:3" x14ac:dyDescent="0.25">
      <c r="A18" s="4">
        <v>31</v>
      </c>
      <c r="B18" s="3">
        <v>6</v>
      </c>
      <c r="C18" s="3">
        <v>15</v>
      </c>
    </row>
    <row r="19" spans="1:3" x14ac:dyDescent="0.25">
      <c r="A19" s="4">
        <v>32</v>
      </c>
      <c r="B19" s="3">
        <v>2</v>
      </c>
      <c r="C19" s="3">
        <v>13</v>
      </c>
    </row>
    <row r="20" spans="1:3" x14ac:dyDescent="0.25">
      <c r="A20" s="4">
        <v>33</v>
      </c>
      <c r="B20" s="3"/>
      <c r="C20" s="3">
        <v>5</v>
      </c>
    </row>
    <row r="21" spans="1:3" x14ac:dyDescent="0.25">
      <c r="A21" s="4">
        <v>34</v>
      </c>
      <c r="B21" s="3">
        <v>1</v>
      </c>
      <c r="C21" s="3">
        <v>4</v>
      </c>
    </row>
    <row r="22" spans="1:3" x14ac:dyDescent="0.25">
      <c r="A22" s="4">
        <v>35</v>
      </c>
      <c r="B22" s="3">
        <v>1</v>
      </c>
      <c r="C22" s="3">
        <v>4</v>
      </c>
    </row>
    <row r="23" spans="1:3" x14ac:dyDescent="0.25">
      <c r="A23" s="4">
        <v>36</v>
      </c>
      <c r="B23" s="3">
        <v>2</v>
      </c>
      <c r="C23" s="3">
        <v>2</v>
      </c>
    </row>
    <row r="24" spans="1:3" x14ac:dyDescent="0.25">
      <c r="A24" s="4">
        <v>37</v>
      </c>
      <c r="B24" s="3">
        <v>1</v>
      </c>
      <c r="C24" s="3">
        <v>2</v>
      </c>
    </row>
    <row r="25" spans="1:3" x14ac:dyDescent="0.25">
      <c r="A25" s="4">
        <v>38</v>
      </c>
      <c r="B25" s="3">
        <v>1</v>
      </c>
      <c r="C25" s="3">
        <v>1</v>
      </c>
    </row>
    <row r="26" spans="1:3" x14ac:dyDescent="0.25">
      <c r="A26" s="4">
        <v>40</v>
      </c>
      <c r="B26" s="3">
        <v>1</v>
      </c>
      <c r="C26" s="3">
        <v>1</v>
      </c>
    </row>
    <row r="27" spans="1:3" x14ac:dyDescent="0.25">
      <c r="A27" s="4">
        <v>41</v>
      </c>
      <c r="B27" s="3">
        <v>1</v>
      </c>
      <c r="C27" s="3">
        <v>2</v>
      </c>
    </row>
    <row r="28" spans="1:3" x14ac:dyDescent="0.25">
      <c r="A28" s="4">
        <v>46</v>
      </c>
      <c r="B28" s="3"/>
      <c r="C28" s="3">
        <v>1</v>
      </c>
    </row>
    <row r="29" spans="1:3" x14ac:dyDescent="0.25">
      <c r="A29" s="4" t="s">
        <v>5</v>
      </c>
      <c r="B29" s="3">
        <v>58</v>
      </c>
      <c r="C29" s="3">
        <v>194</v>
      </c>
    </row>
  </sheetData>
  <pageMargins left="0.7" right="0.7" top="0.75" bottom="0.75" header="0.3" footer="0.3"/>
  <pageSetup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3:O25"/>
  <sheetViews>
    <sheetView workbookViewId="0">
      <selection activeCell="E18" sqref="E18"/>
    </sheetView>
  </sheetViews>
  <sheetFormatPr defaultRowHeight="15" x14ac:dyDescent="0.25"/>
  <cols>
    <col min="1" max="1" width="13.140625" customWidth="1"/>
    <col min="2" max="2" width="15.7109375" customWidth="1"/>
    <col min="3" max="3" width="13.7109375" customWidth="1"/>
    <col min="4" max="4" width="15" customWidth="1"/>
    <col min="5" max="21" width="16.28515625" bestFit="1" customWidth="1"/>
    <col min="22" max="22" width="11.28515625" bestFit="1" customWidth="1"/>
  </cols>
  <sheetData>
    <row r="3" spans="1:15" x14ac:dyDescent="0.25">
      <c r="A3" s="2" t="s">
        <v>6</v>
      </c>
      <c r="B3" t="s">
        <v>7</v>
      </c>
      <c r="C3" t="s">
        <v>8</v>
      </c>
      <c r="D3" t="s">
        <v>9</v>
      </c>
      <c r="F3" t="s">
        <v>10</v>
      </c>
      <c r="G3" t="s">
        <v>1</v>
      </c>
      <c r="H3" t="s">
        <v>0</v>
      </c>
      <c r="I3" t="s">
        <v>3</v>
      </c>
      <c r="L3" t="s">
        <v>21</v>
      </c>
    </row>
    <row r="4" spans="1:15" x14ac:dyDescent="0.25">
      <c r="A4" s="4">
        <v>22</v>
      </c>
      <c r="B4" s="3">
        <v>1</v>
      </c>
      <c r="C4" s="3">
        <v>1</v>
      </c>
      <c r="D4" s="3">
        <v>1</v>
      </c>
      <c r="F4">
        <v>22</v>
      </c>
      <c r="G4">
        <v>1</v>
      </c>
      <c r="H4">
        <v>3</v>
      </c>
      <c r="I4">
        <v>1</v>
      </c>
      <c r="K4" t="s">
        <v>20</v>
      </c>
      <c r="L4">
        <v>35</v>
      </c>
      <c r="M4">
        <f>L4/18</f>
        <v>1.9444444444444444</v>
      </c>
      <c r="N4">
        <v>2</v>
      </c>
      <c r="O4" t="s">
        <v>28</v>
      </c>
    </row>
    <row r="5" spans="1:15" x14ac:dyDescent="0.25">
      <c r="A5" s="4">
        <v>23</v>
      </c>
      <c r="B5" s="3">
        <v>1</v>
      </c>
      <c r="C5" s="3">
        <v>1</v>
      </c>
      <c r="D5" s="3">
        <v>1</v>
      </c>
      <c r="F5">
        <v>23</v>
      </c>
      <c r="G5">
        <v>3</v>
      </c>
      <c r="H5">
        <v>2</v>
      </c>
      <c r="I5">
        <v>1</v>
      </c>
      <c r="K5" t="s">
        <v>22</v>
      </c>
      <c r="L5">
        <v>136</v>
      </c>
      <c r="M5">
        <f>L5/18</f>
        <v>7.5555555555555554</v>
      </c>
      <c r="N5">
        <v>6</v>
      </c>
    </row>
    <row r="6" spans="1:15" x14ac:dyDescent="0.25">
      <c r="A6" s="4">
        <v>24</v>
      </c>
      <c r="B6" s="3">
        <v>2</v>
      </c>
      <c r="C6" s="3">
        <v>2</v>
      </c>
      <c r="D6" s="3">
        <v>2</v>
      </c>
      <c r="F6">
        <v>24</v>
      </c>
      <c r="G6">
        <v>8</v>
      </c>
      <c r="H6">
        <v>1</v>
      </c>
      <c r="I6">
        <v>2</v>
      </c>
      <c r="K6" t="s">
        <v>23</v>
      </c>
      <c r="L6">
        <v>52</v>
      </c>
      <c r="M6">
        <f>L6/18</f>
        <v>2.8888888888888888</v>
      </c>
      <c r="N6">
        <v>2</v>
      </c>
    </row>
    <row r="7" spans="1:15" x14ac:dyDescent="0.25">
      <c r="A7" s="4">
        <v>25</v>
      </c>
      <c r="B7" s="3">
        <v>4</v>
      </c>
      <c r="C7" s="3">
        <v>4</v>
      </c>
      <c r="D7" s="3">
        <v>4</v>
      </c>
      <c r="F7">
        <v>25</v>
      </c>
      <c r="G7">
        <v>23</v>
      </c>
      <c r="H7">
        <v>2</v>
      </c>
      <c r="I7">
        <v>4</v>
      </c>
      <c r="L7" t="s">
        <v>24</v>
      </c>
    </row>
    <row r="8" spans="1:15" x14ac:dyDescent="0.25">
      <c r="A8" s="4">
        <v>26</v>
      </c>
      <c r="B8" s="3">
        <v>14</v>
      </c>
      <c r="C8" s="3">
        <v>14</v>
      </c>
      <c r="D8" s="3">
        <v>14</v>
      </c>
      <c r="F8">
        <v>26</v>
      </c>
      <c r="G8">
        <v>30</v>
      </c>
      <c r="H8">
        <v>9</v>
      </c>
      <c r="I8">
        <v>14</v>
      </c>
      <c r="K8" t="s">
        <v>25</v>
      </c>
      <c r="L8">
        <v>22</v>
      </c>
      <c r="M8">
        <f>L8/18</f>
        <v>1.2222222222222223</v>
      </c>
      <c r="N8">
        <v>1</v>
      </c>
    </row>
    <row r="9" spans="1:15" x14ac:dyDescent="0.25">
      <c r="A9" s="4">
        <v>27</v>
      </c>
      <c r="B9" s="3">
        <v>27</v>
      </c>
      <c r="C9" s="3">
        <v>27</v>
      </c>
      <c r="D9" s="3">
        <v>27</v>
      </c>
      <c r="F9">
        <v>27</v>
      </c>
      <c r="G9">
        <v>40</v>
      </c>
      <c r="H9">
        <v>3</v>
      </c>
      <c r="I9">
        <v>27</v>
      </c>
      <c r="K9" t="s">
        <v>26</v>
      </c>
      <c r="L9">
        <v>75</v>
      </c>
      <c r="M9">
        <f>L9/18</f>
        <v>4.166666666666667</v>
      </c>
      <c r="N9">
        <v>3</v>
      </c>
    </row>
    <row r="10" spans="1:15" x14ac:dyDescent="0.25">
      <c r="A10" s="4">
        <v>28</v>
      </c>
      <c r="B10" s="3">
        <v>14</v>
      </c>
      <c r="C10" s="3">
        <v>14</v>
      </c>
      <c r="D10" s="3">
        <v>14</v>
      </c>
      <c r="F10">
        <v>28</v>
      </c>
      <c r="G10">
        <v>38</v>
      </c>
      <c r="H10">
        <v>7</v>
      </c>
      <c r="I10">
        <v>14</v>
      </c>
      <c r="K10" t="s">
        <v>27</v>
      </c>
      <c r="L10">
        <v>46</v>
      </c>
      <c r="M10">
        <f>L10/18</f>
        <v>2.5555555555555554</v>
      </c>
      <c r="N10">
        <v>2</v>
      </c>
    </row>
    <row r="11" spans="1:15" x14ac:dyDescent="0.25">
      <c r="A11" s="4">
        <v>29</v>
      </c>
      <c r="B11" s="3">
        <v>34</v>
      </c>
      <c r="C11" s="3">
        <v>21</v>
      </c>
      <c r="D11" s="3">
        <v>34</v>
      </c>
      <c r="F11">
        <v>29</v>
      </c>
      <c r="G11">
        <v>28</v>
      </c>
      <c r="H11">
        <v>5</v>
      </c>
      <c r="I11">
        <v>34</v>
      </c>
      <c r="L11" t="s">
        <v>0</v>
      </c>
    </row>
    <row r="12" spans="1:15" x14ac:dyDescent="0.25">
      <c r="A12" s="4">
        <v>30</v>
      </c>
      <c r="B12" s="3">
        <v>18</v>
      </c>
      <c r="C12" s="3"/>
      <c r="D12" s="3">
        <v>18</v>
      </c>
      <c r="F12">
        <v>30</v>
      </c>
      <c r="G12">
        <v>27</v>
      </c>
      <c r="H12">
        <v>4</v>
      </c>
      <c r="I12">
        <v>18</v>
      </c>
      <c r="K12" t="s">
        <v>25</v>
      </c>
      <c r="L12">
        <v>17</v>
      </c>
      <c r="M12">
        <f>L12/18</f>
        <v>0.94444444444444442</v>
      </c>
      <c r="N12">
        <v>1</v>
      </c>
    </row>
    <row r="13" spans="1:15" x14ac:dyDescent="0.25">
      <c r="A13" s="4">
        <v>31</v>
      </c>
      <c r="B13" s="3">
        <v>14</v>
      </c>
      <c r="C13" s="3"/>
      <c r="D13" s="3">
        <v>14</v>
      </c>
      <c r="F13">
        <v>31</v>
      </c>
      <c r="G13">
        <v>7</v>
      </c>
      <c r="H13">
        <v>7</v>
      </c>
      <c r="I13">
        <v>14</v>
      </c>
      <c r="K13" t="s">
        <v>26</v>
      </c>
      <c r="L13">
        <v>15</v>
      </c>
      <c r="M13">
        <f>L13/18</f>
        <v>0.83333333333333337</v>
      </c>
      <c r="N13">
        <v>1</v>
      </c>
    </row>
    <row r="14" spans="1:15" x14ac:dyDescent="0.25">
      <c r="A14" s="4">
        <v>32</v>
      </c>
      <c r="B14" s="3">
        <v>9</v>
      </c>
      <c r="C14" s="3"/>
      <c r="D14" s="3">
        <v>9</v>
      </c>
      <c r="F14">
        <v>32</v>
      </c>
      <c r="G14">
        <v>8</v>
      </c>
      <c r="H14">
        <v>7</v>
      </c>
      <c r="I14">
        <v>9</v>
      </c>
      <c r="K14" t="s">
        <v>29</v>
      </c>
      <c r="L14">
        <v>23</v>
      </c>
      <c r="M14">
        <f>L14/18</f>
        <v>1.2777777777777777</v>
      </c>
      <c r="N14">
        <v>1</v>
      </c>
    </row>
    <row r="15" spans="1:15" x14ac:dyDescent="0.25">
      <c r="A15" s="4">
        <v>35</v>
      </c>
      <c r="B15" s="3">
        <v>1</v>
      </c>
      <c r="C15" s="3"/>
      <c r="D15" s="3">
        <v>1</v>
      </c>
      <c r="F15">
        <v>33</v>
      </c>
      <c r="G15">
        <v>5</v>
      </c>
      <c r="H15">
        <v>5</v>
      </c>
      <c r="I15">
        <v>0</v>
      </c>
      <c r="K15" t="s">
        <v>30</v>
      </c>
      <c r="L15">
        <v>18</v>
      </c>
      <c r="M15">
        <f>L15/18</f>
        <v>1</v>
      </c>
      <c r="N15">
        <v>1</v>
      </c>
    </row>
    <row r="16" spans="1:15" x14ac:dyDescent="0.25">
      <c r="A16" s="4" t="s">
        <v>4</v>
      </c>
      <c r="B16" s="3">
        <v>84</v>
      </c>
      <c r="C16" s="3"/>
      <c r="D16" s="3"/>
      <c r="F16">
        <v>34</v>
      </c>
      <c r="G16">
        <v>3</v>
      </c>
      <c r="H16">
        <v>5</v>
      </c>
      <c r="I16">
        <v>0</v>
      </c>
      <c r="K16" t="s">
        <v>31</v>
      </c>
      <c r="L16">
        <v>11</v>
      </c>
      <c r="M16">
        <f>L16/18</f>
        <v>0.61111111111111116</v>
      </c>
      <c r="N16">
        <v>1</v>
      </c>
      <c r="O16" t="s">
        <v>32</v>
      </c>
    </row>
    <row r="17" spans="1:14" x14ac:dyDescent="0.25">
      <c r="A17" s="4" t="s">
        <v>5</v>
      </c>
      <c r="B17" s="3">
        <v>223</v>
      </c>
      <c r="C17" s="3">
        <v>84</v>
      </c>
      <c r="D17" s="3">
        <v>139</v>
      </c>
      <c r="F17">
        <v>35</v>
      </c>
      <c r="G17">
        <v>1</v>
      </c>
      <c r="H17">
        <v>5</v>
      </c>
      <c r="I17">
        <v>5</v>
      </c>
    </row>
    <row r="18" spans="1:14" x14ac:dyDescent="0.25">
      <c r="F18">
        <v>36</v>
      </c>
      <c r="G18">
        <v>0</v>
      </c>
      <c r="H18">
        <v>5</v>
      </c>
    </row>
    <row r="19" spans="1:14" x14ac:dyDescent="0.25">
      <c r="F19">
        <v>37</v>
      </c>
      <c r="G19">
        <v>1</v>
      </c>
      <c r="H19">
        <v>2</v>
      </c>
    </row>
    <row r="20" spans="1:14" x14ac:dyDescent="0.25">
      <c r="F20">
        <v>38</v>
      </c>
      <c r="H20">
        <v>4</v>
      </c>
      <c r="K20" t="s">
        <v>33</v>
      </c>
      <c r="L20">
        <v>32</v>
      </c>
      <c r="M20">
        <f>L20/18</f>
        <v>1.7777777777777777</v>
      </c>
      <c r="N20">
        <v>2</v>
      </c>
    </row>
    <row r="21" spans="1:14" x14ac:dyDescent="0.25">
      <c r="F21">
        <v>39</v>
      </c>
      <c r="H21">
        <v>3</v>
      </c>
      <c r="K21" t="s">
        <v>27</v>
      </c>
      <c r="L21">
        <v>33</v>
      </c>
      <c r="M21">
        <f>L21/18</f>
        <v>1.8333333333333333</v>
      </c>
      <c r="N21">
        <v>1</v>
      </c>
    </row>
    <row r="22" spans="1:14" x14ac:dyDescent="0.25">
      <c r="F22">
        <v>40</v>
      </c>
      <c r="H22">
        <v>2</v>
      </c>
      <c r="K22" t="s">
        <v>34</v>
      </c>
      <c r="L22">
        <v>18</v>
      </c>
      <c r="M22">
        <f>L22/18</f>
        <v>1</v>
      </c>
      <c r="N22">
        <v>1</v>
      </c>
    </row>
    <row r="23" spans="1:14" x14ac:dyDescent="0.25">
      <c r="F23">
        <v>41</v>
      </c>
      <c r="H23">
        <v>0</v>
      </c>
    </row>
    <row r="24" spans="1:14" x14ac:dyDescent="0.25">
      <c r="F24">
        <v>42</v>
      </c>
      <c r="H24">
        <v>2</v>
      </c>
      <c r="L24">
        <f>18*4</f>
        <v>72</v>
      </c>
    </row>
    <row r="25" spans="1:14" x14ac:dyDescent="0.25">
      <c r="D25">
        <f>20*0.2</f>
        <v>4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70"/>
  <sheetViews>
    <sheetView topLeftCell="AE10" zoomScaleNormal="100" workbookViewId="0">
      <pane ySplit="1" topLeftCell="A11" activePane="bottomLeft" state="frozen"/>
      <selection activeCell="B40" sqref="B40"/>
      <selection pane="bottomLeft" activeCell="BB11" sqref="BB11:BB30"/>
    </sheetView>
  </sheetViews>
  <sheetFormatPr defaultRowHeight="15.75" x14ac:dyDescent="0.25"/>
  <cols>
    <col min="1" max="1" width="20.7109375" style="13" customWidth="1"/>
    <col min="2" max="2" width="12.85546875" style="13" customWidth="1"/>
    <col min="3" max="3" width="20.5703125" style="13" bestFit="1" customWidth="1"/>
    <col min="4" max="4" width="34.7109375" style="13" customWidth="1"/>
    <col min="5" max="5" width="13.28515625" style="13" customWidth="1"/>
    <col min="6" max="6" width="14" style="13" customWidth="1"/>
    <col min="7" max="7" width="13.140625" style="13" customWidth="1"/>
    <col min="8" max="8" width="30.42578125" style="13" customWidth="1"/>
    <col min="9" max="9" width="13.28515625" style="13" customWidth="1"/>
    <col min="10" max="10" width="9.140625" style="13"/>
    <col min="11" max="11" width="13.28515625" style="13" customWidth="1"/>
    <col min="12" max="12" width="9.140625" style="13"/>
    <col min="13" max="13" width="13.140625" style="13" bestFit="1" customWidth="1"/>
    <col min="14" max="14" width="13.140625" style="13" customWidth="1"/>
    <col min="15" max="15" width="11.7109375" style="13" customWidth="1"/>
    <col min="16" max="16" width="9.140625" style="13"/>
    <col min="17" max="17" width="13.140625" style="13" customWidth="1"/>
    <col min="18" max="18" width="9.140625" style="13" customWidth="1"/>
    <col min="19" max="19" width="13.140625" style="13" bestFit="1" customWidth="1"/>
    <col min="20" max="20" width="13.140625" style="13" customWidth="1"/>
    <col min="21" max="21" width="9.140625" style="13" customWidth="1"/>
    <col min="22" max="22" width="9.140625" style="13"/>
    <col min="23" max="23" width="13.140625" style="13" customWidth="1"/>
    <col min="24" max="24" width="9.140625" style="13" customWidth="1"/>
    <col min="25" max="25" width="9.140625" style="13"/>
    <col min="26" max="26" width="13.140625" style="13" customWidth="1"/>
    <col min="27" max="27" width="9.140625" style="13" customWidth="1"/>
    <col min="28" max="28" width="9.140625" style="13"/>
    <col min="29" max="29" width="13.140625" style="13" customWidth="1"/>
    <col min="30" max="30" width="9.140625" style="13" customWidth="1"/>
    <col min="31" max="31" width="9.140625" style="13"/>
    <col min="32" max="32" width="13.140625" style="13" customWidth="1"/>
    <col min="33" max="33" width="9.140625" style="13" customWidth="1"/>
    <col min="34" max="34" width="9.140625" style="13"/>
    <col min="35" max="35" width="13.140625" style="13" customWidth="1"/>
    <col min="36" max="38" width="9.140625" style="13"/>
    <col min="39" max="39" width="9.140625" style="13" customWidth="1"/>
    <col min="40" max="40" width="9.140625" style="13"/>
    <col min="41" max="41" width="9.140625" style="13" customWidth="1"/>
    <col min="42" max="42" width="12.28515625" style="13" bestFit="1" customWidth="1"/>
    <col min="43" max="43" width="9.140625" style="13"/>
    <col min="44" max="44" width="9.140625" style="13" customWidth="1"/>
    <col min="45" max="45" width="12.28515625" style="13" bestFit="1" customWidth="1"/>
    <col min="46" max="47" width="9.140625" style="13"/>
    <col min="48" max="48" width="9.140625" style="13" customWidth="1"/>
    <col min="49" max="50" width="9.140625" style="13"/>
    <col min="51" max="51" width="9.140625" style="13" customWidth="1"/>
    <col min="52" max="16384" width="9.140625" style="13"/>
  </cols>
  <sheetData>
    <row r="1" spans="1:54" hidden="1" x14ac:dyDescent="0.25">
      <c r="A1" s="13" t="s">
        <v>35</v>
      </c>
    </row>
    <row r="2" spans="1:54" hidden="1" x14ac:dyDescent="0.25">
      <c r="A2" s="13" t="s">
        <v>36</v>
      </c>
    </row>
    <row r="3" spans="1:54" hidden="1" x14ac:dyDescent="0.25">
      <c r="A3" s="20" t="s">
        <v>37</v>
      </c>
    </row>
    <row r="4" spans="1:54" hidden="1" x14ac:dyDescent="0.25">
      <c r="A4" s="15" t="s">
        <v>38</v>
      </c>
    </row>
    <row r="5" spans="1:54" hidden="1" x14ac:dyDescent="0.25">
      <c r="A5" s="15" t="s">
        <v>39</v>
      </c>
    </row>
    <row r="6" spans="1:54" hidden="1" x14ac:dyDescent="0.25">
      <c r="A6" s="15" t="s">
        <v>40</v>
      </c>
    </row>
    <row r="7" spans="1:54" hidden="1" x14ac:dyDescent="0.25">
      <c r="A7" s="15" t="s">
        <v>41</v>
      </c>
    </row>
    <row r="8" spans="1:54" hidden="1" x14ac:dyDescent="0.25">
      <c r="A8" s="15" t="s">
        <v>42</v>
      </c>
    </row>
    <row r="9" spans="1:54" hidden="1" x14ac:dyDescent="0.25">
      <c r="A9" s="19" t="s">
        <v>43</v>
      </c>
      <c r="C9" s="18" t="s">
        <v>44</v>
      </c>
      <c r="F9" s="17" t="s">
        <v>46</v>
      </c>
      <c r="H9" s="14"/>
    </row>
    <row r="10" spans="1:54" x14ac:dyDescent="0.25">
      <c r="A10" s="16" t="s">
        <v>189</v>
      </c>
      <c r="B10" s="13" t="s">
        <v>82</v>
      </c>
      <c r="D10" s="16" t="s">
        <v>190</v>
      </c>
      <c r="E10" s="13" t="s">
        <v>82</v>
      </c>
      <c r="G10" s="16" t="s">
        <v>191</v>
      </c>
      <c r="H10" s="13" t="s">
        <v>82</v>
      </c>
      <c r="I10" s="13" t="s">
        <v>119</v>
      </c>
      <c r="J10" s="16" t="s">
        <v>192</v>
      </c>
      <c r="K10" s="13" t="s">
        <v>82</v>
      </c>
      <c r="L10" s="13" t="s">
        <v>119</v>
      </c>
      <c r="M10" s="16" t="s">
        <v>193</v>
      </c>
      <c r="N10" s="13" t="s">
        <v>82</v>
      </c>
      <c r="O10" s="13" t="s">
        <v>119</v>
      </c>
      <c r="P10" s="16" t="s">
        <v>194</v>
      </c>
      <c r="Q10" s="13" t="s">
        <v>82</v>
      </c>
      <c r="R10" s="13" t="s">
        <v>119</v>
      </c>
      <c r="S10" s="16" t="s">
        <v>87</v>
      </c>
      <c r="T10" s="13" t="s">
        <v>82</v>
      </c>
      <c r="U10" s="13" t="s">
        <v>119</v>
      </c>
      <c r="V10" s="16" t="s">
        <v>88</v>
      </c>
      <c r="W10" s="13" t="s">
        <v>82</v>
      </c>
      <c r="X10" s="13" t="s">
        <v>119</v>
      </c>
      <c r="Y10" s="16" t="s">
        <v>89</v>
      </c>
      <c r="Z10" s="13" t="s">
        <v>82</v>
      </c>
      <c r="AA10" s="13" t="s">
        <v>119</v>
      </c>
      <c r="AB10" s="16" t="s">
        <v>90</v>
      </c>
      <c r="AC10" s="13" t="s">
        <v>82</v>
      </c>
      <c r="AD10" s="13" t="s">
        <v>119</v>
      </c>
      <c r="AE10" s="16" t="s">
        <v>91</v>
      </c>
      <c r="AF10" s="13" t="s">
        <v>82</v>
      </c>
      <c r="AG10" s="13" t="s">
        <v>119</v>
      </c>
      <c r="AH10" s="16" t="s">
        <v>92</v>
      </c>
      <c r="AI10" s="13" t="s">
        <v>82</v>
      </c>
      <c r="AJ10" s="13" t="s">
        <v>119</v>
      </c>
      <c r="AK10" s="16" t="s">
        <v>95</v>
      </c>
      <c r="AL10" s="13" t="s">
        <v>82</v>
      </c>
      <c r="AM10" s="13" t="s">
        <v>119</v>
      </c>
      <c r="AN10" s="16" t="s">
        <v>96</v>
      </c>
      <c r="AO10" s="13" t="s">
        <v>82</v>
      </c>
      <c r="AP10" s="13" t="s">
        <v>119</v>
      </c>
      <c r="AQ10" s="16" t="s">
        <v>97</v>
      </c>
      <c r="AR10" s="13" t="s">
        <v>82</v>
      </c>
      <c r="AS10" s="13" t="s">
        <v>119</v>
      </c>
      <c r="AT10" s="16" t="s">
        <v>98</v>
      </c>
      <c r="AU10" s="13" t="s">
        <v>82</v>
      </c>
      <c r="AV10" s="13" t="s">
        <v>119</v>
      </c>
      <c r="AW10" s="16" t="s">
        <v>99</v>
      </c>
      <c r="AX10" s="13" t="s">
        <v>82</v>
      </c>
      <c r="AY10" s="13" t="s">
        <v>119</v>
      </c>
      <c r="AZ10" s="16" t="s">
        <v>100</v>
      </c>
      <c r="BA10" s="13" t="s">
        <v>82</v>
      </c>
      <c r="BB10" s="13" t="s">
        <v>119</v>
      </c>
    </row>
    <row r="11" spans="1:54" x14ac:dyDescent="0.25">
      <c r="A11" s="13" t="s">
        <v>81</v>
      </c>
      <c r="B11" s="13">
        <v>23</v>
      </c>
      <c r="D11" s="13" t="s">
        <v>81</v>
      </c>
      <c r="E11" s="15">
        <v>25</v>
      </c>
      <c r="F11" s="15"/>
      <c r="G11" s="13" t="s">
        <v>81</v>
      </c>
      <c r="H11" s="15">
        <v>24</v>
      </c>
      <c r="I11" s="15"/>
      <c r="J11" s="13" t="s">
        <v>81</v>
      </c>
      <c r="K11" s="15">
        <v>25</v>
      </c>
      <c r="L11" s="15">
        <v>26</v>
      </c>
      <c r="M11" s="13" t="s">
        <v>81</v>
      </c>
      <c r="N11" s="15">
        <v>23</v>
      </c>
      <c r="O11" s="15"/>
      <c r="P11" s="13" t="s">
        <v>81</v>
      </c>
      <c r="Q11" s="13">
        <v>25</v>
      </c>
      <c r="R11" s="15"/>
      <c r="S11" s="13" t="s">
        <v>81</v>
      </c>
      <c r="T11" s="13">
        <v>24</v>
      </c>
      <c r="U11" s="15">
        <v>25</v>
      </c>
      <c r="V11" s="13" t="s">
        <v>81</v>
      </c>
      <c r="W11" s="15">
        <v>25</v>
      </c>
      <c r="X11" s="15"/>
      <c r="Y11" s="13" t="s">
        <v>81</v>
      </c>
      <c r="Z11" s="15">
        <v>25</v>
      </c>
      <c r="AA11" s="15">
        <v>25</v>
      </c>
      <c r="AB11" s="13" t="s">
        <v>81</v>
      </c>
      <c r="AC11" s="15">
        <v>24</v>
      </c>
      <c r="AD11" s="15"/>
      <c r="AE11" s="13" t="s">
        <v>81</v>
      </c>
      <c r="AF11" s="15">
        <v>25</v>
      </c>
      <c r="AG11" s="15"/>
      <c r="AH11" s="13" t="s">
        <v>81</v>
      </c>
      <c r="AI11" s="13">
        <v>25</v>
      </c>
      <c r="AJ11" s="15">
        <v>26</v>
      </c>
      <c r="AK11" s="13" t="s">
        <v>81</v>
      </c>
      <c r="AL11" s="13">
        <v>24</v>
      </c>
      <c r="AM11" s="15"/>
      <c r="AN11" s="13" t="s">
        <v>81</v>
      </c>
      <c r="AO11" s="15">
        <v>24</v>
      </c>
      <c r="AP11" s="15"/>
      <c r="AQ11" s="13" t="s">
        <v>81</v>
      </c>
      <c r="AR11" s="20">
        <v>26</v>
      </c>
      <c r="AS11" s="15"/>
      <c r="AT11" s="13" t="s">
        <v>81</v>
      </c>
      <c r="AU11" s="15">
        <v>25</v>
      </c>
      <c r="AV11" s="15"/>
      <c r="AW11" s="13" t="s">
        <v>81</v>
      </c>
      <c r="AX11" s="15">
        <v>24</v>
      </c>
      <c r="AY11" s="15">
        <v>27</v>
      </c>
      <c r="AZ11" s="13" t="s">
        <v>81</v>
      </c>
      <c r="BA11" s="13">
        <v>25</v>
      </c>
      <c r="BB11" s="15"/>
    </row>
    <row r="12" spans="1:54" x14ac:dyDescent="0.25">
      <c r="A12" s="13" t="s">
        <v>81</v>
      </c>
      <c r="B12" s="13">
        <v>24</v>
      </c>
      <c r="D12" s="13" t="s">
        <v>81</v>
      </c>
      <c r="E12" s="15">
        <v>25</v>
      </c>
      <c r="F12" s="15"/>
      <c r="G12" s="13" t="s">
        <v>81</v>
      </c>
      <c r="H12" s="15">
        <v>25</v>
      </c>
      <c r="I12" s="15"/>
      <c r="J12" s="13" t="s">
        <v>81</v>
      </c>
      <c r="K12" s="15">
        <v>25</v>
      </c>
      <c r="L12" s="15"/>
      <c r="M12" s="13" t="s">
        <v>81</v>
      </c>
      <c r="N12" s="15">
        <v>25</v>
      </c>
      <c r="O12" s="15">
        <v>26</v>
      </c>
      <c r="P12" s="13" t="s">
        <v>81</v>
      </c>
      <c r="Q12" s="13">
        <v>24</v>
      </c>
      <c r="R12" s="15">
        <v>24</v>
      </c>
      <c r="S12" s="13" t="s">
        <v>81</v>
      </c>
      <c r="T12" s="13">
        <v>25</v>
      </c>
      <c r="U12" s="15"/>
      <c r="V12" s="13" t="s">
        <v>81</v>
      </c>
      <c r="W12" s="15">
        <v>23</v>
      </c>
      <c r="X12" s="15"/>
      <c r="Y12" s="13" t="s">
        <v>81</v>
      </c>
      <c r="Z12" s="15">
        <v>25</v>
      </c>
      <c r="AA12" s="15"/>
      <c r="AB12" s="13" t="s">
        <v>81</v>
      </c>
      <c r="AC12" s="15">
        <v>25</v>
      </c>
      <c r="AD12" s="15"/>
      <c r="AE12" s="13" t="s">
        <v>81</v>
      </c>
      <c r="AF12" s="15">
        <v>25</v>
      </c>
      <c r="AG12" s="15"/>
      <c r="AH12" s="13" t="s">
        <v>81</v>
      </c>
      <c r="AI12" s="13">
        <v>25</v>
      </c>
      <c r="AJ12" s="15"/>
      <c r="AK12" s="13" t="s">
        <v>81</v>
      </c>
      <c r="AL12" s="13">
        <v>25</v>
      </c>
      <c r="AM12" s="15"/>
      <c r="AN12" s="13" t="s">
        <v>81</v>
      </c>
      <c r="AO12" s="20">
        <v>26</v>
      </c>
      <c r="AP12" s="15"/>
      <c r="AQ12" s="13" t="s">
        <v>81</v>
      </c>
      <c r="AR12" s="15">
        <v>24</v>
      </c>
      <c r="AS12" s="15"/>
      <c r="AT12" s="13" t="s">
        <v>81</v>
      </c>
      <c r="AU12" s="20">
        <v>26</v>
      </c>
      <c r="AV12" s="15">
        <v>28</v>
      </c>
      <c r="AW12" s="13" t="s">
        <v>81</v>
      </c>
      <c r="AX12" s="20">
        <v>26</v>
      </c>
      <c r="AY12" s="15"/>
      <c r="AZ12" s="13" t="s">
        <v>81</v>
      </c>
      <c r="BA12" s="13">
        <v>22</v>
      </c>
      <c r="BB12" s="15">
        <v>23</v>
      </c>
    </row>
    <row r="13" spans="1:54" x14ac:dyDescent="0.25">
      <c r="A13" s="13" t="s">
        <v>80</v>
      </c>
      <c r="B13" s="13">
        <v>27</v>
      </c>
      <c r="D13" s="13" t="s">
        <v>80</v>
      </c>
      <c r="E13" s="15">
        <v>27</v>
      </c>
      <c r="F13" s="15"/>
      <c r="G13" s="13" t="s">
        <v>80</v>
      </c>
      <c r="H13" s="15">
        <v>28</v>
      </c>
      <c r="I13" s="15">
        <v>30</v>
      </c>
      <c r="J13" s="13" t="s">
        <v>80</v>
      </c>
      <c r="K13" s="15">
        <v>27</v>
      </c>
      <c r="L13" s="15"/>
      <c r="M13" s="13" t="s">
        <v>80</v>
      </c>
      <c r="N13" s="15">
        <v>27</v>
      </c>
      <c r="O13" s="15"/>
      <c r="P13" s="13" t="s">
        <v>80</v>
      </c>
      <c r="Q13" s="13">
        <v>27</v>
      </c>
      <c r="R13" s="15">
        <v>27</v>
      </c>
      <c r="S13" s="13" t="s">
        <v>80</v>
      </c>
      <c r="T13" s="13">
        <v>26</v>
      </c>
      <c r="U13" s="15"/>
      <c r="V13" s="13" t="s">
        <v>80</v>
      </c>
      <c r="W13" s="15">
        <v>26</v>
      </c>
      <c r="X13" s="15"/>
      <c r="Y13" s="13" t="s">
        <v>80</v>
      </c>
      <c r="Z13" s="15">
        <v>26</v>
      </c>
      <c r="AA13" s="15"/>
      <c r="AB13" s="13" t="s">
        <v>80</v>
      </c>
      <c r="AC13" s="15">
        <v>26</v>
      </c>
      <c r="AD13" s="15">
        <v>27</v>
      </c>
      <c r="AE13" s="13" t="s">
        <v>80</v>
      </c>
      <c r="AF13" s="15">
        <v>26</v>
      </c>
      <c r="AG13" s="15"/>
      <c r="AH13" s="13" t="s">
        <v>80</v>
      </c>
      <c r="AI13" s="13">
        <v>27</v>
      </c>
      <c r="AJ13" s="15">
        <v>28</v>
      </c>
      <c r="AK13" s="13" t="s">
        <v>80</v>
      </c>
      <c r="AL13" s="13">
        <v>27</v>
      </c>
      <c r="AM13" s="15"/>
      <c r="AN13" s="13" t="s">
        <v>80</v>
      </c>
      <c r="AO13" s="15">
        <v>26</v>
      </c>
      <c r="AP13" s="15"/>
      <c r="AQ13" s="13" t="s">
        <v>80</v>
      </c>
      <c r="AR13" s="15">
        <v>26</v>
      </c>
      <c r="AS13" s="15"/>
      <c r="AT13" s="13" t="s">
        <v>80</v>
      </c>
      <c r="AU13" s="15">
        <v>26</v>
      </c>
      <c r="AV13" s="15"/>
      <c r="AW13" s="13" t="s">
        <v>80</v>
      </c>
      <c r="AX13" s="15">
        <v>26</v>
      </c>
      <c r="AY13" s="15"/>
      <c r="AZ13" s="13" t="s">
        <v>80</v>
      </c>
      <c r="BA13" s="13">
        <v>26</v>
      </c>
      <c r="BB13" s="15">
        <v>27</v>
      </c>
    </row>
    <row r="14" spans="1:54" x14ac:dyDescent="0.25">
      <c r="A14" s="13" t="s">
        <v>80</v>
      </c>
      <c r="B14" s="13">
        <v>27</v>
      </c>
      <c r="D14" s="13" t="s">
        <v>80</v>
      </c>
      <c r="E14" s="15">
        <v>27</v>
      </c>
      <c r="F14" s="15"/>
      <c r="G14" s="13" t="s">
        <v>80</v>
      </c>
      <c r="H14" s="15">
        <v>27</v>
      </c>
      <c r="I14" s="15"/>
      <c r="J14" s="13" t="s">
        <v>80</v>
      </c>
      <c r="K14" s="15">
        <v>28</v>
      </c>
      <c r="L14" s="15">
        <v>28</v>
      </c>
      <c r="M14" s="13" t="s">
        <v>80</v>
      </c>
      <c r="N14" s="15">
        <v>29</v>
      </c>
      <c r="O14" s="15">
        <v>30</v>
      </c>
      <c r="P14" s="13" t="s">
        <v>80</v>
      </c>
      <c r="Q14" s="13">
        <v>28</v>
      </c>
      <c r="R14" s="15"/>
      <c r="S14" s="13" t="s">
        <v>80</v>
      </c>
      <c r="T14" s="13">
        <v>29</v>
      </c>
      <c r="U14" s="15">
        <v>31</v>
      </c>
      <c r="V14" s="13" t="s">
        <v>80</v>
      </c>
      <c r="W14" s="15">
        <v>27</v>
      </c>
      <c r="X14" s="15">
        <v>27</v>
      </c>
      <c r="Y14" s="13" t="s">
        <v>80</v>
      </c>
      <c r="Z14" s="15">
        <v>29</v>
      </c>
      <c r="AA14" s="15"/>
      <c r="AB14" s="13" t="s">
        <v>80</v>
      </c>
      <c r="AC14" s="15">
        <v>28</v>
      </c>
      <c r="AD14" s="15">
        <v>29</v>
      </c>
      <c r="AE14" s="13" t="s">
        <v>80</v>
      </c>
      <c r="AF14" s="15">
        <v>27</v>
      </c>
      <c r="AG14" s="15"/>
      <c r="AH14" s="13" t="s">
        <v>80</v>
      </c>
      <c r="AI14" s="13">
        <v>26</v>
      </c>
      <c r="AJ14" s="15"/>
      <c r="AK14" s="13" t="s">
        <v>80</v>
      </c>
      <c r="AL14" s="13">
        <v>29</v>
      </c>
      <c r="AM14" s="15"/>
      <c r="AN14" s="13" t="s">
        <v>80</v>
      </c>
      <c r="AO14" s="15">
        <v>26</v>
      </c>
      <c r="AP14" s="15"/>
      <c r="AQ14" s="13" t="s">
        <v>80</v>
      </c>
      <c r="AR14" s="15">
        <v>26</v>
      </c>
      <c r="AS14" s="15"/>
      <c r="AT14" s="13" t="s">
        <v>80</v>
      </c>
      <c r="AU14" s="15">
        <v>27</v>
      </c>
      <c r="AV14" s="15"/>
      <c r="AW14" s="13" t="s">
        <v>80</v>
      </c>
      <c r="AX14" s="15">
        <v>27</v>
      </c>
      <c r="AY14" s="15">
        <v>27</v>
      </c>
      <c r="AZ14" s="13" t="s">
        <v>80</v>
      </c>
      <c r="BA14" s="13">
        <v>26</v>
      </c>
      <c r="BB14" s="15"/>
    </row>
    <row r="15" spans="1:54" x14ac:dyDescent="0.25">
      <c r="A15" s="13" t="s">
        <v>80</v>
      </c>
      <c r="B15" s="13">
        <v>28</v>
      </c>
      <c r="C15" s="13">
        <v>27</v>
      </c>
      <c r="D15" s="13" t="s">
        <v>80</v>
      </c>
      <c r="E15" s="15">
        <v>27</v>
      </c>
      <c r="F15" s="15">
        <v>29</v>
      </c>
      <c r="G15" s="13" t="s">
        <v>80</v>
      </c>
      <c r="H15" s="15">
        <v>28</v>
      </c>
      <c r="I15" s="15">
        <v>29</v>
      </c>
      <c r="J15" s="13" t="s">
        <v>80</v>
      </c>
      <c r="K15" s="15">
        <v>28</v>
      </c>
      <c r="L15" s="15">
        <v>28</v>
      </c>
      <c r="M15" s="13" t="s">
        <v>80</v>
      </c>
      <c r="N15" s="15">
        <v>28</v>
      </c>
      <c r="O15" s="15">
        <v>30</v>
      </c>
      <c r="P15" s="13" t="s">
        <v>80</v>
      </c>
      <c r="Q15" s="13">
        <v>29</v>
      </c>
      <c r="R15" s="15">
        <v>32</v>
      </c>
      <c r="S15" s="13" t="s">
        <v>80</v>
      </c>
      <c r="T15" s="13">
        <v>28</v>
      </c>
      <c r="U15" s="15"/>
      <c r="V15" s="13" t="s">
        <v>80</v>
      </c>
      <c r="W15" s="15">
        <v>26</v>
      </c>
      <c r="X15" s="15">
        <v>27</v>
      </c>
      <c r="Y15" s="13" t="s">
        <v>80</v>
      </c>
      <c r="Z15" s="15">
        <v>28</v>
      </c>
      <c r="AA15" s="15">
        <v>29</v>
      </c>
      <c r="AB15" s="13" t="s">
        <v>80</v>
      </c>
      <c r="AC15" s="13">
        <v>28</v>
      </c>
      <c r="AD15" s="15"/>
      <c r="AE15" s="13" t="s">
        <v>80</v>
      </c>
      <c r="AF15" s="15">
        <v>26</v>
      </c>
      <c r="AG15" s="15"/>
      <c r="AH15" s="13" t="s">
        <v>80</v>
      </c>
      <c r="AI15" s="13">
        <v>26</v>
      </c>
      <c r="AJ15" s="15"/>
      <c r="AK15" s="13" t="s">
        <v>80</v>
      </c>
      <c r="AL15" s="13">
        <v>28</v>
      </c>
      <c r="AM15" s="15"/>
      <c r="AN15" s="13" t="s">
        <v>80</v>
      </c>
      <c r="AO15" s="15">
        <v>28</v>
      </c>
      <c r="AP15" s="15"/>
      <c r="AQ15" s="13" t="s">
        <v>80</v>
      </c>
      <c r="AR15" s="15">
        <v>28</v>
      </c>
      <c r="AS15" s="15"/>
      <c r="AT15" s="13" t="s">
        <v>80</v>
      </c>
      <c r="AU15" s="13">
        <v>29</v>
      </c>
      <c r="AV15" s="15">
        <v>30</v>
      </c>
      <c r="AW15" s="13" t="s">
        <v>80</v>
      </c>
      <c r="AX15" s="15">
        <v>28</v>
      </c>
      <c r="AY15" s="15"/>
      <c r="AZ15" s="13" t="s">
        <v>80</v>
      </c>
      <c r="BA15" s="13">
        <v>27</v>
      </c>
      <c r="BB15" s="15"/>
    </row>
    <row r="16" spans="1:54" x14ac:dyDescent="0.25">
      <c r="A16" s="13" t="s">
        <v>80</v>
      </c>
      <c r="B16" s="13">
        <v>26</v>
      </c>
      <c r="C16" s="13">
        <v>28</v>
      </c>
      <c r="D16" s="13" t="s">
        <v>80</v>
      </c>
      <c r="E16" s="15">
        <v>26</v>
      </c>
      <c r="F16" s="15"/>
      <c r="G16" s="13" t="s">
        <v>80</v>
      </c>
      <c r="H16" s="15">
        <v>27</v>
      </c>
      <c r="I16" s="15">
        <v>28</v>
      </c>
      <c r="J16" s="13" t="s">
        <v>80</v>
      </c>
      <c r="K16" s="15">
        <v>29</v>
      </c>
      <c r="L16" s="15">
        <v>30</v>
      </c>
      <c r="M16" s="13" t="s">
        <v>80</v>
      </c>
      <c r="N16" s="15">
        <v>29</v>
      </c>
      <c r="O16" s="15">
        <v>31</v>
      </c>
      <c r="P16" s="13" t="s">
        <v>80</v>
      </c>
      <c r="Q16" s="13">
        <v>26</v>
      </c>
      <c r="R16" s="15">
        <v>24</v>
      </c>
      <c r="S16" s="13" t="s">
        <v>80</v>
      </c>
      <c r="T16" s="13">
        <v>27</v>
      </c>
      <c r="U16" s="15">
        <v>28</v>
      </c>
      <c r="V16" s="13" t="s">
        <v>80</v>
      </c>
      <c r="W16" s="15">
        <v>27</v>
      </c>
      <c r="X16" s="15">
        <v>28</v>
      </c>
      <c r="Y16" s="13" t="s">
        <v>80</v>
      </c>
      <c r="Z16" s="15">
        <v>29</v>
      </c>
      <c r="AA16" s="15"/>
      <c r="AB16" s="13" t="s">
        <v>80</v>
      </c>
      <c r="AC16" s="15">
        <v>29</v>
      </c>
      <c r="AD16" s="15"/>
      <c r="AE16" s="13" t="s">
        <v>80</v>
      </c>
      <c r="AF16" s="15">
        <v>28</v>
      </c>
      <c r="AG16" s="15"/>
      <c r="AH16" s="13" t="s">
        <v>80</v>
      </c>
      <c r="AI16" s="13">
        <v>29</v>
      </c>
      <c r="AJ16" s="15"/>
      <c r="AK16" s="13" t="s">
        <v>80</v>
      </c>
      <c r="AL16" s="13">
        <v>27</v>
      </c>
      <c r="AM16" s="15">
        <v>29</v>
      </c>
      <c r="AN16" s="13" t="s">
        <v>80</v>
      </c>
      <c r="AO16" s="15">
        <v>27</v>
      </c>
      <c r="AP16" s="15">
        <v>28</v>
      </c>
      <c r="AQ16" s="13" t="s">
        <v>80</v>
      </c>
      <c r="AR16" s="15">
        <v>27</v>
      </c>
      <c r="AS16" s="15"/>
      <c r="AT16" s="13" t="s">
        <v>80</v>
      </c>
      <c r="AU16" s="15">
        <v>28</v>
      </c>
      <c r="AV16" s="15"/>
      <c r="AW16" s="13" t="s">
        <v>80</v>
      </c>
      <c r="AX16" s="15">
        <v>28</v>
      </c>
      <c r="AY16" s="15"/>
      <c r="AZ16" s="13" t="s">
        <v>80</v>
      </c>
      <c r="BA16" s="13">
        <v>29</v>
      </c>
      <c r="BB16" s="15">
        <v>31</v>
      </c>
    </row>
    <row r="17" spans="1:54" x14ac:dyDescent="0.25">
      <c r="A17" s="13" t="s">
        <v>80</v>
      </c>
      <c r="B17" s="15">
        <v>29</v>
      </c>
      <c r="D17" s="13" t="s">
        <v>80</v>
      </c>
      <c r="E17" s="13">
        <v>28</v>
      </c>
      <c r="F17" s="15">
        <v>28</v>
      </c>
      <c r="G17" s="13" t="s">
        <v>80</v>
      </c>
      <c r="H17" s="15">
        <v>26</v>
      </c>
      <c r="I17" s="15"/>
      <c r="J17" s="13" t="s">
        <v>80</v>
      </c>
      <c r="K17" s="15">
        <v>26</v>
      </c>
      <c r="L17" s="15">
        <v>27</v>
      </c>
      <c r="M17" s="13" t="s">
        <v>80</v>
      </c>
      <c r="N17" s="15">
        <v>27</v>
      </c>
      <c r="O17" s="15"/>
      <c r="P17" s="13" t="s">
        <v>80</v>
      </c>
      <c r="Q17" s="13">
        <v>27</v>
      </c>
      <c r="R17" s="15"/>
      <c r="S17" s="13" t="s">
        <v>80</v>
      </c>
      <c r="T17" s="15">
        <v>28</v>
      </c>
      <c r="U17" s="15">
        <v>29</v>
      </c>
      <c r="V17" s="13" t="s">
        <v>80</v>
      </c>
      <c r="W17" s="13">
        <v>28</v>
      </c>
      <c r="X17" s="15">
        <v>29</v>
      </c>
      <c r="Y17" s="13" t="s">
        <v>80</v>
      </c>
      <c r="Z17" s="15">
        <v>28</v>
      </c>
      <c r="AA17" s="15">
        <v>29</v>
      </c>
      <c r="AB17" s="13" t="s">
        <v>80</v>
      </c>
      <c r="AC17" s="15">
        <v>25</v>
      </c>
      <c r="AD17" s="15"/>
      <c r="AE17" s="13" t="s">
        <v>80</v>
      </c>
      <c r="AF17" s="15">
        <v>29</v>
      </c>
      <c r="AG17" s="15"/>
      <c r="AH17" s="13" t="s">
        <v>80</v>
      </c>
      <c r="AI17" s="13">
        <v>28</v>
      </c>
      <c r="AJ17" s="15">
        <v>28</v>
      </c>
      <c r="AK17" s="13" t="s">
        <v>80</v>
      </c>
      <c r="AL17" s="15">
        <v>26</v>
      </c>
      <c r="AM17" s="15"/>
      <c r="AN17" s="13" t="s">
        <v>80</v>
      </c>
      <c r="AO17" s="13">
        <v>28</v>
      </c>
      <c r="AP17" s="15"/>
      <c r="AQ17" s="13" t="s">
        <v>80</v>
      </c>
      <c r="AR17" s="15">
        <v>27</v>
      </c>
      <c r="AS17" s="15"/>
      <c r="AT17" s="13" t="s">
        <v>80</v>
      </c>
      <c r="AU17" s="15">
        <v>29</v>
      </c>
      <c r="AV17" s="15"/>
      <c r="AW17" s="13" t="s">
        <v>80</v>
      </c>
      <c r="AX17" s="15">
        <v>27</v>
      </c>
      <c r="AY17" s="15"/>
      <c r="AZ17" s="13" t="s">
        <v>80</v>
      </c>
      <c r="BA17" s="13">
        <v>29</v>
      </c>
      <c r="BB17" s="15"/>
    </row>
    <row r="18" spans="1:54" x14ac:dyDescent="0.25">
      <c r="A18" s="13" t="s">
        <v>80</v>
      </c>
      <c r="B18" s="13">
        <v>27</v>
      </c>
      <c r="C18" s="13">
        <v>27</v>
      </c>
      <c r="D18" s="13" t="s">
        <v>80</v>
      </c>
      <c r="E18" s="15">
        <v>27</v>
      </c>
      <c r="F18" s="15">
        <v>28</v>
      </c>
      <c r="G18" s="13" t="s">
        <v>80</v>
      </c>
      <c r="H18" s="15">
        <v>27</v>
      </c>
      <c r="I18" s="15">
        <v>27</v>
      </c>
      <c r="J18" s="13" t="s">
        <v>80</v>
      </c>
      <c r="K18" s="15">
        <v>27</v>
      </c>
      <c r="L18" s="15">
        <v>27</v>
      </c>
      <c r="M18" s="13" t="s">
        <v>80</v>
      </c>
      <c r="N18" s="15">
        <v>28</v>
      </c>
      <c r="O18" s="15"/>
      <c r="P18" s="13" t="s">
        <v>80</v>
      </c>
      <c r="Q18" s="13">
        <v>28</v>
      </c>
      <c r="R18" s="15">
        <v>26</v>
      </c>
      <c r="S18" s="13" t="s">
        <v>80</v>
      </c>
      <c r="T18" s="13">
        <v>28</v>
      </c>
      <c r="U18" s="15"/>
      <c r="V18" s="13" t="s">
        <v>80</v>
      </c>
      <c r="W18" s="15">
        <v>28</v>
      </c>
      <c r="X18" s="15"/>
      <c r="Y18" s="13" t="s">
        <v>80</v>
      </c>
      <c r="Z18" s="15">
        <v>28</v>
      </c>
      <c r="AA18" s="15"/>
      <c r="AB18" s="13" t="s">
        <v>80</v>
      </c>
      <c r="AC18" s="15">
        <v>28</v>
      </c>
      <c r="AD18" s="15"/>
      <c r="AE18" s="13" t="s">
        <v>80</v>
      </c>
      <c r="AF18" s="15">
        <v>28</v>
      </c>
      <c r="AG18" s="15"/>
      <c r="AH18" s="13" t="s">
        <v>80</v>
      </c>
      <c r="AI18" s="13">
        <v>29</v>
      </c>
      <c r="AJ18" s="15"/>
      <c r="AK18" s="13" t="s">
        <v>80</v>
      </c>
      <c r="AL18" s="13">
        <v>29</v>
      </c>
      <c r="AM18" s="15">
        <v>30</v>
      </c>
      <c r="AN18" s="13" t="s">
        <v>80</v>
      </c>
      <c r="AO18" s="15">
        <v>29</v>
      </c>
      <c r="AP18" s="15">
        <v>31</v>
      </c>
      <c r="AQ18" s="13" t="s">
        <v>80</v>
      </c>
      <c r="AR18" s="15">
        <v>27</v>
      </c>
      <c r="AS18" s="15"/>
      <c r="AT18" s="13" t="s">
        <v>80</v>
      </c>
      <c r="AU18" s="15">
        <v>27</v>
      </c>
      <c r="AV18" s="15"/>
      <c r="AW18" s="13" t="s">
        <v>80</v>
      </c>
      <c r="AX18" s="15">
        <v>27</v>
      </c>
      <c r="AY18" s="15"/>
      <c r="AZ18" s="13" t="s">
        <v>80</v>
      </c>
      <c r="BA18" s="13">
        <v>28</v>
      </c>
      <c r="BB18" s="15"/>
    </row>
    <row r="19" spans="1:54" x14ac:dyDescent="0.25">
      <c r="A19" s="13" t="s">
        <v>79</v>
      </c>
      <c r="B19" s="13">
        <v>32</v>
      </c>
      <c r="D19" s="13" t="s">
        <v>79</v>
      </c>
      <c r="E19" s="15">
        <v>34</v>
      </c>
      <c r="F19" s="15"/>
      <c r="G19" s="13" t="s">
        <v>79</v>
      </c>
      <c r="H19" s="15">
        <v>30</v>
      </c>
      <c r="I19" s="15">
        <v>34</v>
      </c>
      <c r="J19" s="13" t="s">
        <v>79</v>
      </c>
      <c r="K19" s="15">
        <v>32</v>
      </c>
      <c r="L19" s="15">
        <v>34</v>
      </c>
      <c r="M19" s="13" t="s">
        <v>79</v>
      </c>
      <c r="N19" s="15">
        <v>31</v>
      </c>
      <c r="O19" s="15">
        <v>31</v>
      </c>
      <c r="P19" s="13" t="s">
        <v>79</v>
      </c>
      <c r="Q19" s="14">
        <v>34</v>
      </c>
      <c r="R19" s="15"/>
      <c r="S19" s="13" t="s">
        <v>79</v>
      </c>
      <c r="T19" s="13">
        <v>30</v>
      </c>
      <c r="U19" s="15"/>
      <c r="V19" s="13" t="s">
        <v>79</v>
      </c>
      <c r="W19" s="15">
        <v>30</v>
      </c>
      <c r="X19" s="15"/>
      <c r="Y19" s="13" t="s">
        <v>79</v>
      </c>
      <c r="Z19" s="15">
        <v>32</v>
      </c>
      <c r="AA19" s="15"/>
      <c r="AB19" s="13" t="s">
        <v>79</v>
      </c>
      <c r="AC19" s="15">
        <v>31</v>
      </c>
      <c r="AD19" s="15"/>
      <c r="AE19" s="13" t="s">
        <v>79</v>
      </c>
      <c r="AF19" s="15">
        <v>33</v>
      </c>
      <c r="AG19" s="15"/>
      <c r="AH19" s="13" t="s">
        <v>79</v>
      </c>
      <c r="AI19" s="15">
        <v>30</v>
      </c>
      <c r="AJ19" s="15"/>
      <c r="AK19" s="13" t="s">
        <v>79</v>
      </c>
      <c r="AL19" s="13">
        <v>31</v>
      </c>
      <c r="AM19" s="15">
        <v>30</v>
      </c>
      <c r="AN19" s="13" t="s">
        <v>79</v>
      </c>
      <c r="AO19" s="15">
        <v>30</v>
      </c>
      <c r="AP19" s="15"/>
      <c r="AQ19" s="13" t="s">
        <v>79</v>
      </c>
      <c r="AR19" s="15">
        <v>30</v>
      </c>
      <c r="AS19" s="15"/>
      <c r="AT19" s="13" t="s">
        <v>79</v>
      </c>
      <c r="AU19" s="15">
        <v>31</v>
      </c>
      <c r="AV19" s="15"/>
      <c r="AW19" s="13" t="s">
        <v>79</v>
      </c>
      <c r="AX19" s="15">
        <v>30</v>
      </c>
      <c r="AY19" s="15"/>
      <c r="AZ19" s="13" t="s">
        <v>79</v>
      </c>
      <c r="BA19" s="15">
        <v>30</v>
      </c>
      <c r="BB19" s="15"/>
    </row>
    <row r="20" spans="1:54" x14ac:dyDescent="0.25">
      <c r="A20" s="13" t="s">
        <v>79</v>
      </c>
      <c r="B20" s="13">
        <v>31</v>
      </c>
      <c r="D20" s="13" t="s">
        <v>79</v>
      </c>
      <c r="E20" s="15">
        <v>34</v>
      </c>
      <c r="F20" s="15"/>
      <c r="G20" s="13" t="s">
        <v>79</v>
      </c>
      <c r="H20" s="15">
        <v>30</v>
      </c>
      <c r="I20" s="15"/>
      <c r="J20" s="13" t="s">
        <v>79</v>
      </c>
      <c r="K20" s="15">
        <v>30</v>
      </c>
      <c r="L20" s="15"/>
      <c r="M20" s="13" t="s">
        <v>79</v>
      </c>
      <c r="N20" s="15">
        <v>32</v>
      </c>
      <c r="O20" s="15">
        <v>33</v>
      </c>
      <c r="P20" s="13" t="s">
        <v>79</v>
      </c>
      <c r="Q20" s="14">
        <v>32</v>
      </c>
      <c r="R20" s="15"/>
      <c r="S20" s="13" t="s">
        <v>79</v>
      </c>
      <c r="T20" s="13">
        <v>33</v>
      </c>
      <c r="U20" s="15"/>
      <c r="V20" s="13" t="s">
        <v>79</v>
      </c>
      <c r="W20" s="15">
        <v>38</v>
      </c>
      <c r="X20" s="15"/>
      <c r="Y20" s="13" t="s">
        <v>79</v>
      </c>
      <c r="Z20" s="15">
        <v>30</v>
      </c>
      <c r="AA20" s="15"/>
      <c r="AB20" s="13" t="s">
        <v>79</v>
      </c>
      <c r="AC20" s="15">
        <v>31</v>
      </c>
      <c r="AD20" s="15"/>
      <c r="AE20" s="13" t="s">
        <v>79</v>
      </c>
      <c r="AF20" s="15">
        <v>30</v>
      </c>
      <c r="AG20" s="15"/>
      <c r="AH20" s="13" t="s">
        <v>79</v>
      </c>
      <c r="AI20" s="15">
        <v>31</v>
      </c>
      <c r="AJ20" s="15"/>
      <c r="AK20" s="13" t="s">
        <v>79</v>
      </c>
      <c r="AL20" s="13">
        <v>30</v>
      </c>
      <c r="AM20" s="15"/>
      <c r="AN20" s="13" t="s">
        <v>79</v>
      </c>
      <c r="AO20" s="15" t="s">
        <v>126</v>
      </c>
      <c r="AP20" s="15">
        <v>38</v>
      </c>
      <c r="AQ20" s="13" t="s">
        <v>79</v>
      </c>
      <c r="AR20" s="15">
        <v>30</v>
      </c>
      <c r="AS20" s="15"/>
      <c r="AT20" s="13" t="s">
        <v>79</v>
      </c>
      <c r="AU20" s="15">
        <v>30</v>
      </c>
      <c r="AV20" s="15">
        <v>33</v>
      </c>
      <c r="AW20" s="13" t="s">
        <v>79</v>
      </c>
      <c r="AX20" s="15">
        <v>33</v>
      </c>
      <c r="AY20" s="15"/>
      <c r="AZ20" s="13" t="s">
        <v>79</v>
      </c>
      <c r="BA20" s="15">
        <v>33</v>
      </c>
      <c r="BB20" s="15"/>
    </row>
    <row r="21" spans="1:54" s="22" customFormat="1" x14ac:dyDescent="0.25">
      <c r="A21" s="22" t="s">
        <v>78</v>
      </c>
      <c r="B21" s="22">
        <v>25</v>
      </c>
      <c r="D21" s="22" t="s">
        <v>78</v>
      </c>
      <c r="E21" s="22">
        <v>22</v>
      </c>
      <c r="G21" s="22" t="s">
        <v>78</v>
      </c>
      <c r="H21" s="22">
        <v>23</v>
      </c>
      <c r="I21" s="22">
        <v>24</v>
      </c>
      <c r="J21" s="22" t="s">
        <v>78</v>
      </c>
      <c r="K21" s="22">
        <v>25</v>
      </c>
      <c r="M21" s="22" t="s">
        <v>78</v>
      </c>
      <c r="N21" s="22">
        <v>24</v>
      </c>
      <c r="P21" s="22" t="s">
        <v>78</v>
      </c>
      <c r="Q21" s="22">
        <v>24</v>
      </c>
      <c r="S21" s="22" t="s">
        <v>78</v>
      </c>
      <c r="T21" s="22">
        <v>26</v>
      </c>
      <c r="V21" s="22" t="s">
        <v>78</v>
      </c>
      <c r="W21" s="22">
        <v>26</v>
      </c>
      <c r="Y21" s="22" t="s">
        <v>78</v>
      </c>
      <c r="Z21" s="22">
        <v>26</v>
      </c>
      <c r="AB21" s="22" t="s">
        <v>78</v>
      </c>
      <c r="AC21" s="22">
        <v>26</v>
      </c>
      <c r="AE21" s="22" t="s">
        <v>78</v>
      </c>
      <c r="AF21" s="22">
        <v>26</v>
      </c>
      <c r="AH21" s="22" t="s">
        <v>78</v>
      </c>
      <c r="AI21" s="22">
        <v>24</v>
      </c>
      <c r="AK21" s="22" t="s">
        <v>78</v>
      </c>
      <c r="AL21" s="22">
        <v>26</v>
      </c>
      <c r="AN21" s="22" t="s">
        <v>78</v>
      </c>
      <c r="AO21" s="22">
        <v>26</v>
      </c>
      <c r="AQ21" s="22" t="s">
        <v>78</v>
      </c>
      <c r="AR21" s="22">
        <v>26</v>
      </c>
      <c r="AT21" s="22" t="s">
        <v>78</v>
      </c>
      <c r="AU21" s="22">
        <v>26</v>
      </c>
      <c r="AW21" s="22" t="s">
        <v>78</v>
      </c>
      <c r="AX21" s="22">
        <v>26</v>
      </c>
      <c r="AZ21" s="22" t="s">
        <v>78</v>
      </c>
      <c r="BA21" s="22">
        <v>26</v>
      </c>
    </row>
    <row r="22" spans="1:54" s="22" customFormat="1" x14ac:dyDescent="0.25">
      <c r="A22" s="22" t="s">
        <v>77</v>
      </c>
      <c r="B22" s="22">
        <v>29</v>
      </c>
      <c r="D22" s="22" t="s">
        <v>77</v>
      </c>
      <c r="E22" s="22">
        <v>27</v>
      </c>
      <c r="G22" s="22" t="s">
        <v>77</v>
      </c>
      <c r="H22" s="22">
        <v>28</v>
      </c>
      <c r="I22" s="22">
        <v>29</v>
      </c>
      <c r="J22" s="22" t="s">
        <v>77</v>
      </c>
      <c r="K22" s="22">
        <v>28</v>
      </c>
      <c r="M22" s="22" t="s">
        <v>77</v>
      </c>
      <c r="N22" s="22">
        <v>28</v>
      </c>
      <c r="P22" s="22" t="s">
        <v>77</v>
      </c>
      <c r="Q22" s="22">
        <v>27</v>
      </c>
      <c r="S22" s="22" t="s">
        <v>77</v>
      </c>
      <c r="T22" s="22">
        <v>29</v>
      </c>
      <c r="V22" s="22" t="s">
        <v>77</v>
      </c>
      <c r="W22" s="22">
        <v>28</v>
      </c>
      <c r="Y22" s="22" t="s">
        <v>77</v>
      </c>
      <c r="Z22" s="22">
        <v>27</v>
      </c>
      <c r="AB22" s="22" t="s">
        <v>77</v>
      </c>
      <c r="AC22" s="22">
        <v>27</v>
      </c>
      <c r="AE22" s="22" t="s">
        <v>77</v>
      </c>
      <c r="AF22" s="22">
        <v>28</v>
      </c>
      <c r="AH22" s="22" t="s">
        <v>77</v>
      </c>
      <c r="AI22" s="22">
        <v>29</v>
      </c>
      <c r="AK22" s="22" t="s">
        <v>77</v>
      </c>
      <c r="AL22" s="22">
        <v>27</v>
      </c>
      <c r="AN22" s="22" t="s">
        <v>77</v>
      </c>
      <c r="AO22" s="22">
        <v>27</v>
      </c>
      <c r="AQ22" s="22" t="s">
        <v>77</v>
      </c>
      <c r="AR22" s="22">
        <v>29</v>
      </c>
      <c r="AS22" s="22">
        <v>32</v>
      </c>
      <c r="AT22" s="22" t="s">
        <v>77</v>
      </c>
      <c r="AU22" s="22">
        <v>28</v>
      </c>
      <c r="AW22" s="22" t="s">
        <v>77</v>
      </c>
      <c r="AX22" s="22">
        <v>29</v>
      </c>
      <c r="AY22" s="22">
        <v>30</v>
      </c>
      <c r="AZ22" s="22" t="s">
        <v>77</v>
      </c>
      <c r="BA22" s="22">
        <v>27</v>
      </c>
    </row>
    <row r="23" spans="1:54" s="22" customFormat="1" x14ac:dyDescent="0.25">
      <c r="A23" s="22" t="s">
        <v>77</v>
      </c>
      <c r="B23" s="22">
        <v>28</v>
      </c>
      <c r="D23" s="22" t="s">
        <v>77</v>
      </c>
      <c r="E23" s="22">
        <v>29</v>
      </c>
      <c r="G23" s="22" t="s">
        <v>77</v>
      </c>
      <c r="H23" s="22">
        <v>28</v>
      </c>
      <c r="J23" s="22" t="s">
        <v>77</v>
      </c>
      <c r="K23" s="22">
        <v>28</v>
      </c>
      <c r="M23" s="22" t="s">
        <v>77</v>
      </c>
      <c r="N23" s="22">
        <v>29</v>
      </c>
      <c r="P23" s="22" t="s">
        <v>77</v>
      </c>
      <c r="Q23" s="22">
        <v>29</v>
      </c>
      <c r="S23" s="22" t="s">
        <v>77</v>
      </c>
      <c r="T23" s="22">
        <v>27</v>
      </c>
      <c r="U23" s="22">
        <v>29</v>
      </c>
      <c r="V23" s="22" t="s">
        <v>77</v>
      </c>
      <c r="W23" s="22">
        <v>27</v>
      </c>
      <c r="X23" s="22">
        <v>28</v>
      </c>
      <c r="Y23" s="22" t="s">
        <v>77</v>
      </c>
      <c r="Z23" s="22">
        <v>28</v>
      </c>
      <c r="AB23" s="22" t="s">
        <v>77</v>
      </c>
      <c r="AC23" s="22">
        <v>27</v>
      </c>
      <c r="AE23" s="22" t="s">
        <v>77</v>
      </c>
      <c r="AF23" s="22">
        <v>28</v>
      </c>
      <c r="AH23" s="22" t="s">
        <v>77</v>
      </c>
      <c r="AI23" s="22">
        <v>29</v>
      </c>
      <c r="AK23" s="22" t="s">
        <v>77</v>
      </c>
      <c r="AL23" s="22">
        <v>29</v>
      </c>
      <c r="AN23" s="22" t="s">
        <v>77</v>
      </c>
      <c r="AO23" s="22">
        <v>28</v>
      </c>
      <c r="AQ23" s="22" t="s">
        <v>77</v>
      </c>
      <c r="AR23" s="22">
        <v>29</v>
      </c>
      <c r="AT23" s="22" t="s">
        <v>77</v>
      </c>
      <c r="AU23" s="22">
        <v>27</v>
      </c>
      <c r="AW23" s="22" t="s">
        <v>77</v>
      </c>
      <c r="AX23" s="22">
        <v>29</v>
      </c>
      <c r="AZ23" s="22" t="s">
        <v>77</v>
      </c>
      <c r="BA23" s="22">
        <v>29</v>
      </c>
    </row>
    <row r="24" spans="1:54" s="22" customFormat="1" x14ac:dyDescent="0.25">
      <c r="A24" s="22" t="s">
        <v>77</v>
      </c>
      <c r="B24" s="22">
        <v>28</v>
      </c>
      <c r="D24" s="22" t="s">
        <v>77</v>
      </c>
      <c r="E24" s="22">
        <v>27</v>
      </c>
      <c r="G24" s="22" t="s">
        <v>77</v>
      </c>
      <c r="H24" s="22">
        <v>29</v>
      </c>
      <c r="J24" s="22" t="s">
        <v>77</v>
      </c>
      <c r="K24" s="22">
        <v>27</v>
      </c>
      <c r="M24" s="22" t="s">
        <v>77</v>
      </c>
      <c r="N24" s="22">
        <v>27</v>
      </c>
      <c r="P24" s="22" t="s">
        <v>77</v>
      </c>
      <c r="Q24" s="22">
        <v>29</v>
      </c>
      <c r="S24" s="22" t="s">
        <v>77</v>
      </c>
      <c r="T24" s="22">
        <v>29</v>
      </c>
      <c r="U24" s="22">
        <v>30</v>
      </c>
      <c r="V24" s="22" t="s">
        <v>77</v>
      </c>
      <c r="W24" s="22">
        <v>29</v>
      </c>
      <c r="Y24" s="22" t="s">
        <v>77</v>
      </c>
      <c r="Z24" s="22">
        <v>29</v>
      </c>
      <c r="AB24" s="22" t="s">
        <v>77</v>
      </c>
      <c r="AC24" s="22">
        <v>29</v>
      </c>
      <c r="AE24" s="22" t="s">
        <v>77</v>
      </c>
      <c r="AF24" s="22">
        <v>29</v>
      </c>
      <c r="AH24" s="22" t="s">
        <v>77</v>
      </c>
      <c r="AI24" s="22">
        <v>29</v>
      </c>
      <c r="AK24" s="22" t="s">
        <v>77</v>
      </c>
      <c r="AL24" s="22">
        <v>27</v>
      </c>
      <c r="AN24" s="22" t="s">
        <v>77</v>
      </c>
      <c r="AO24" s="22">
        <v>29</v>
      </c>
      <c r="AQ24" s="22" t="s">
        <v>77</v>
      </c>
      <c r="AR24" s="22">
        <v>28</v>
      </c>
      <c r="AT24" s="22" t="s">
        <v>77</v>
      </c>
      <c r="AU24" s="22">
        <v>28</v>
      </c>
      <c r="AW24" s="22" t="s">
        <v>77</v>
      </c>
      <c r="AX24" s="22">
        <v>29</v>
      </c>
      <c r="AZ24" s="22" t="s">
        <v>77</v>
      </c>
      <c r="BA24" s="22">
        <v>29</v>
      </c>
    </row>
    <row r="25" spans="1:54" s="22" customFormat="1" x14ac:dyDescent="0.25">
      <c r="A25" s="22" t="s">
        <v>76</v>
      </c>
      <c r="B25" s="22">
        <v>31</v>
      </c>
      <c r="D25" s="22" t="s">
        <v>76</v>
      </c>
      <c r="E25" s="22">
        <v>31</v>
      </c>
      <c r="G25" s="22" t="s">
        <v>76</v>
      </c>
      <c r="H25" s="22">
        <v>32</v>
      </c>
      <c r="J25" s="22" t="s">
        <v>76</v>
      </c>
      <c r="K25" s="22">
        <v>31</v>
      </c>
      <c r="L25" s="22">
        <v>31</v>
      </c>
      <c r="M25" s="22" t="s">
        <v>76</v>
      </c>
      <c r="N25" s="22">
        <v>31</v>
      </c>
      <c r="O25" s="22">
        <v>34</v>
      </c>
      <c r="P25" s="22" t="s">
        <v>76</v>
      </c>
      <c r="Q25" s="22">
        <v>33</v>
      </c>
      <c r="S25" s="22" t="s">
        <v>76</v>
      </c>
      <c r="T25" s="22">
        <v>30</v>
      </c>
      <c r="V25" s="22" t="s">
        <v>76</v>
      </c>
      <c r="W25" s="22">
        <v>31</v>
      </c>
      <c r="Y25" s="22" t="s">
        <v>76</v>
      </c>
      <c r="Z25" s="22">
        <v>31</v>
      </c>
      <c r="AB25" s="22" t="s">
        <v>76</v>
      </c>
      <c r="AC25" s="22">
        <v>32</v>
      </c>
      <c r="AE25" s="22" t="s">
        <v>76</v>
      </c>
      <c r="AF25" s="22">
        <v>30</v>
      </c>
      <c r="AH25" s="22" t="s">
        <v>76</v>
      </c>
      <c r="AI25" s="22">
        <v>32</v>
      </c>
      <c r="AK25" s="22" t="s">
        <v>76</v>
      </c>
      <c r="AL25" s="22">
        <v>30</v>
      </c>
      <c r="AN25" s="22" t="s">
        <v>76</v>
      </c>
      <c r="AO25" s="22">
        <v>31</v>
      </c>
      <c r="AQ25" s="22" t="s">
        <v>76</v>
      </c>
      <c r="AR25" s="22">
        <v>30</v>
      </c>
      <c r="AT25" s="22" t="s">
        <v>76</v>
      </c>
      <c r="AU25" s="22">
        <v>31</v>
      </c>
      <c r="AW25" s="22" t="s">
        <v>76</v>
      </c>
      <c r="AX25" s="22">
        <v>30</v>
      </c>
      <c r="AZ25" s="22" t="s">
        <v>76</v>
      </c>
      <c r="BA25" s="22">
        <v>30</v>
      </c>
    </row>
    <row r="26" spans="1:54" s="22" customFormat="1" x14ac:dyDescent="0.25">
      <c r="A26" s="22" t="s">
        <v>76</v>
      </c>
      <c r="B26" s="22">
        <v>35</v>
      </c>
      <c r="D26" s="22" t="s">
        <v>76</v>
      </c>
      <c r="E26" s="22">
        <v>32</v>
      </c>
      <c r="F26" s="22">
        <v>31</v>
      </c>
      <c r="G26" s="22" t="s">
        <v>76</v>
      </c>
      <c r="H26" s="22">
        <v>30</v>
      </c>
      <c r="J26" s="22" t="s">
        <v>76</v>
      </c>
      <c r="K26" s="22">
        <v>32</v>
      </c>
      <c r="M26" s="22" t="s">
        <v>76</v>
      </c>
      <c r="N26" s="22">
        <v>32</v>
      </c>
      <c r="P26" s="22" t="s">
        <v>76</v>
      </c>
      <c r="Q26" s="22">
        <v>31</v>
      </c>
      <c r="S26" s="22" t="s">
        <v>76</v>
      </c>
      <c r="T26" s="22">
        <v>31</v>
      </c>
      <c r="V26" s="22" t="s">
        <v>76</v>
      </c>
      <c r="W26" s="22">
        <v>31</v>
      </c>
      <c r="Y26" s="22" t="s">
        <v>76</v>
      </c>
      <c r="Z26" s="22">
        <v>31</v>
      </c>
      <c r="AB26" s="22" t="s">
        <v>76</v>
      </c>
      <c r="AC26" s="22">
        <v>31</v>
      </c>
      <c r="AE26" s="22" t="s">
        <v>76</v>
      </c>
      <c r="AF26" s="22">
        <v>32</v>
      </c>
      <c r="AH26" s="22" t="s">
        <v>76</v>
      </c>
      <c r="AI26" s="22">
        <v>30</v>
      </c>
      <c r="AK26" s="22" t="s">
        <v>76</v>
      </c>
      <c r="AL26" s="22">
        <v>30</v>
      </c>
      <c r="AN26" s="22" t="s">
        <v>76</v>
      </c>
      <c r="AO26" s="22">
        <v>30</v>
      </c>
      <c r="AQ26" s="22" t="s">
        <v>76</v>
      </c>
      <c r="AR26" s="22">
        <v>32</v>
      </c>
      <c r="AT26" s="22" t="s">
        <v>76</v>
      </c>
      <c r="AU26" s="22">
        <v>31</v>
      </c>
      <c r="AW26" s="22" t="s">
        <v>76</v>
      </c>
      <c r="AX26" s="22">
        <v>32</v>
      </c>
      <c r="AZ26" s="22" t="s">
        <v>76</v>
      </c>
      <c r="BA26" s="22">
        <v>30</v>
      </c>
    </row>
    <row r="27" spans="1:54" x14ac:dyDescent="0.25">
      <c r="A27" s="13" t="s">
        <v>83</v>
      </c>
      <c r="B27" s="13">
        <v>24</v>
      </c>
      <c r="C27" s="13">
        <v>26</v>
      </c>
      <c r="D27" s="13" t="s">
        <v>83</v>
      </c>
      <c r="E27" s="13">
        <v>22</v>
      </c>
      <c r="F27" s="15"/>
      <c r="G27" s="13" t="s">
        <v>83</v>
      </c>
      <c r="H27" s="20">
        <v>26</v>
      </c>
      <c r="I27" s="15"/>
      <c r="J27" s="13" t="s">
        <v>83</v>
      </c>
      <c r="K27" s="15">
        <v>22</v>
      </c>
      <c r="L27" s="15"/>
      <c r="M27" s="13" t="s">
        <v>83</v>
      </c>
      <c r="N27" s="15">
        <v>25</v>
      </c>
      <c r="O27" s="15"/>
      <c r="P27" s="13" t="s">
        <v>83</v>
      </c>
      <c r="Q27" s="13">
        <v>25</v>
      </c>
      <c r="R27" s="15"/>
      <c r="S27" s="13" t="s">
        <v>83</v>
      </c>
      <c r="T27" s="13">
        <v>23</v>
      </c>
      <c r="U27" s="15"/>
      <c r="V27" s="13" t="s">
        <v>83</v>
      </c>
      <c r="W27" s="13">
        <v>22</v>
      </c>
      <c r="X27" s="15"/>
      <c r="Y27" s="13" t="s">
        <v>83</v>
      </c>
      <c r="Z27" s="15">
        <v>25</v>
      </c>
      <c r="AA27" s="15">
        <v>26</v>
      </c>
      <c r="AB27" s="13" t="s">
        <v>83</v>
      </c>
      <c r="AC27" s="15">
        <v>23</v>
      </c>
      <c r="AD27" s="15"/>
      <c r="AE27" s="13" t="s">
        <v>83</v>
      </c>
      <c r="AF27" s="20">
        <v>26</v>
      </c>
      <c r="AG27" s="15"/>
      <c r="AH27" s="13" t="s">
        <v>83</v>
      </c>
      <c r="AI27" s="20">
        <v>27</v>
      </c>
      <c r="AJ27" s="15"/>
      <c r="AK27" s="13" t="s">
        <v>83</v>
      </c>
      <c r="AL27" s="20">
        <v>32</v>
      </c>
      <c r="AM27" s="15"/>
      <c r="AN27" s="13" t="s">
        <v>83</v>
      </c>
      <c r="AO27" s="20">
        <v>29</v>
      </c>
      <c r="AP27" s="15"/>
      <c r="AQ27" s="13" t="s">
        <v>83</v>
      </c>
      <c r="AR27" s="15">
        <v>31</v>
      </c>
      <c r="AS27" s="15"/>
      <c r="AT27" s="13" t="s">
        <v>83</v>
      </c>
      <c r="AU27" s="20">
        <v>29</v>
      </c>
      <c r="AV27" s="15"/>
      <c r="AW27" s="13" t="s">
        <v>83</v>
      </c>
      <c r="AX27" s="20">
        <v>28</v>
      </c>
      <c r="AY27" s="15"/>
      <c r="AZ27" s="13" t="s">
        <v>83</v>
      </c>
      <c r="BA27" s="20">
        <v>29</v>
      </c>
      <c r="BB27" s="15"/>
    </row>
    <row r="28" spans="1:54" x14ac:dyDescent="0.25">
      <c r="A28" s="13" t="s">
        <v>75</v>
      </c>
      <c r="B28" s="13">
        <v>27</v>
      </c>
      <c r="D28" s="13" t="s">
        <v>84</v>
      </c>
      <c r="E28" s="15">
        <v>26</v>
      </c>
      <c r="F28" s="15"/>
      <c r="G28" s="13" t="s">
        <v>84</v>
      </c>
      <c r="H28" s="15">
        <v>28</v>
      </c>
      <c r="I28" s="15"/>
      <c r="J28" s="13" t="s">
        <v>84</v>
      </c>
      <c r="K28" s="15">
        <v>29</v>
      </c>
      <c r="L28" s="15"/>
      <c r="M28" s="13" t="s">
        <v>84</v>
      </c>
      <c r="N28" s="13">
        <v>27</v>
      </c>
      <c r="O28" s="15"/>
      <c r="P28" s="13" t="s">
        <v>84</v>
      </c>
      <c r="Q28" s="13">
        <v>26</v>
      </c>
      <c r="R28" s="15"/>
      <c r="S28" s="13" t="s">
        <v>84</v>
      </c>
      <c r="T28" s="13">
        <v>28</v>
      </c>
      <c r="U28" s="15"/>
      <c r="V28" s="13" t="s">
        <v>84</v>
      </c>
      <c r="W28" s="15">
        <v>28</v>
      </c>
      <c r="X28" s="15"/>
      <c r="Y28" s="13" t="s">
        <v>84</v>
      </c>
      <c r="Z28" s="15">
        <v>26</v>
      </c>
      <c r="AA28" s="15"/>
      <c r="AB28" s="13" t="s">
        <v>84</v>
      </c>
      <c r="AC28" s="15">
        <v>28</v>
      </c>
      <c r="AD28" s="15"/>
      <c r="AE28" s="13" t="s">
        <v>84</v>
      </c>
      <c r="AF28" s="13">
        <v>28</v>
      </c>
      <c r="AG28" s="15"/>
      <c r="AH28" s="13" t="s">
        <v>84</v>
      </c>
      <c r="AI28" s="13">
        <v>29</v>
      </c>
      <c r="AJ28" s="15"/>
      <c r="AK28" s="13" t="s">
        <v>84</v>
      </c>
      <c r="AL28" s="20">
        <v>31</v>
      </c>
      <c r="AM28" s="15"/>
      <c r="AN28" s="13" t="s">
        <v>84</v>
      </c>
      <c r="AO28" s="20">
        <v>31</v>
      </c>
      <c r="AP28" s="15"/>
      <c r="AQ28" s="13" t="s">
        <v>84</v>
      </c>
      <c r="AR28" s="20">
        <v>31</v>
      </c>
      <c r="AS28" s="15"/>
      <c r="AT28" s="13" t="s">
        <v>84</v>
      </c>
      <c r="AU28" s="20">
        <v>31</v>
      </c>
      <c r="AV28" s="15"/>
      <c r="AW28" s="13" t="s">
        <v>84</v>
      </c>
      <c r="AX28" s="20">
        <v>31</v>
      </c>
      <c r="AY28" s="15"/>
      <c r="AZ28" s="13" t="s">
        <v>84</v>
      </c>
      <c r="BA28" s="20">
        <v>30</v>
      </c>
      <c r="BB28" s="15"/>
    </row>
    <row r="29" spans="1:54" x14ac:dyDescent="0.25">
      <c r="A29" s="13" t="s">
        <v>74</v>
      </c>
      <c r="B29" s="13">
        <v>33</v>
      </c>
      <c r="D29" s="13" t="s">
        <v>74</v>
      </c>
      <c r="E29" s="15">
        <v>30</v>
      </c>
      <c r="F29" s="15"/>
      <c r="G29" s="13" t="s">
        <v>74</v>
      </c>
      <c r="H29" s="15">
        <v>32</v>
      </c>
      <c r="I29" s="15">
        <v>35</v>
      </c>
      <c r="J29" s="13" t="s">
        <v>74</v>
      </c>
      <c r="K29" s="15">
        <v>33</v>
      </c>
      <c r="L29" s="15"/>
      <c r="M29" s="13" t="s">
        <v>74</v>
      </c>
      <c r="N29" s="15">
        <v>30</v>
      </c>
      <c r="O29" s="15"/>
      <c r="P29" s="13" t="s">
        <v>74</v>
      </c>
      <c r="Q29" s="13">
        <v>34</v>
      </c>
      <c r="R29" s="15"/>
      <c r="S29" s="13" t="s">
        <v>74</v>
      </c>
      <c r="T29" s="13">
        <v>35</v>
      </c>
      <c r="U29" s="15"/>
      <c r="V29" s="13" t="s">
        <v>74</v>
      </c>
      <c r="W29" s="15">
        <v>34</v>
      </c>
      <c r="X29" s="15"/>
      <c r="Y29" s="13" t="s">
        <v>74</v>
      </c>
      <c r="Z29" s="15">
        <v>30</v>
      </c>
      <c r="AA29" s="15"/>
      <c r="AB29" s="13" t="s">
        <v>74</v>
      </c>
      <c r="AC29" s="15">
        <v>33</v>
      </c>
      <c r="AD29" s="15"/>
      <c r="AE29" s="13" t="s">
        <v>74</v>
      </c>
      <c r="AF29" s="15">
        <v>30</v>
      </c>
      <c r="AG29" s="15"/>
      <c r="AH29" s="13" t="s">
        <v>74</v>
      </c>
      <c r="AI29" s="13">
        <v>35</v>
      </c>
      <c r="AJ29" s="15"/>
      <c r="AK29" s="13" t="s">
        <v>74</v>
      </c>
      <c r="AL29" s="13">
        <v>34</v>
      </c>
      <c r="AM29" s="15"/>
      <c r="AN29" s="13" t="s">
        <v>74</v>
      </c>
      <c r="AO29" s="15">
        <v>32</v>
      </c>
      <c r="AP29" s="15"/>
      <c r="AQ29" s="13" t="s">
        <v>74</v>
      </c>
      <c r="AR29" s="15">
        <v>32</v>
      </c>
      <c r="AS29" s="15"/>
      <c r="AT29" s="13" t="s">
        <v>74</v>
      </c>
      <c r="AU29" s="20">
        <v>32</v>
      </c>
      <c r="AV29" s="15"/>
      <c r="AW29" s="13" t="s">
        <v>74</v>
      </c>
      <c r="AX29" s="15">
        <v>35</v>
      </c>
      <c r="AY29" s="15"/>
      <c r="AZ29" s="13" t="s">
        <v>74</v>
      </c>
      <c r="BA29" s="15">
        <v>32</v>
      </c>
      <c r="BB29" s="15"/>
    </row>
    <row r="30" spans="1:54" x14ac:dyDescent="0.25">
      <c r="A30" s="13" t="s">
        <v>73</v>
      </c>
      <c r="B30" s="13">
        <v>36</v>
      </c>
      <c r="D30" s="13" t="s">
        <v>73</v>
      </c>
      <c r="E30" s="15">
        <v>36</v>
      </c>
      <c r="F30" s="15"/>
      <c r="G30" s="13" t="s">
        <v>73</v>
      </c>
      <c r="H30" s="15">
        <v>37</v>
      </c>
      <c r="I30" s="15"/>
      <c r="J30" s="13" t="s">
        <v>73</v>
      </c>
      <c r="K30" s="15">
        <v>42</v>
      </c>
      <c r="L30" s="15"/>
      <c r="M30" s="13" t="s">
        <v>73</v>
      </c>
      <c r="N30" s="15">
        <v>38</v>
      </c>
      <c r="O30" s="15"/>
      <c r="P30" s="13" t="s">
        <v>73</v>
      </c>
      <c r="Q30" s="13">
        <v>39</v>
      </c>
      <c r="R30" s="15"/>
      <c r="S30" s="13" t="s">
        <v>73</v>
      </c>
      <c r="T30" s="13">
        <v>40</v>
      </c>
      <c r="U30" s="15"/>
      <c r="V30" s="13" t="s">
        <v>73</v>
      </c>
      <c r="W30" s="15">
        <v>37</v>
      </c>
      <c r="X30" s="15"/>
      <c r="Y30" s="13" t="s">
        <v>73</v>
      </c>
      <c r="Z30" s="15">
        <v>39</v>
      </c>
      <c r="AA30" s="15"/>
      <c r="AB30" s="13" t="s">
        <v>73</v>
      </c>
      <c r="AC30" s="15">
        <v>36</v>
      </c>
      <c r="AD30" s="15"/>
      <c r="AE30" s="13" t="s">
        <v>73</v>
      </c>
      <c r="AF30" s="15">
        <v>36</v>
      </c>
      <c r="AG30" s="15"/>
      <c r="AH30" s="13" t="s">
        <v>73</v>
      </c>
      <c r="AI30" s="13">
        <v>40</v>
      </c>
      <c r="AJ30" s="15"/>
      <c r="AK30" s="13" t="s">
        <v>73</v>
      </c>
      <c r="AL30" s="13">
        <v>38</v>
      </c>
      <c r="AM30" s="15"/>
      <c r="AN30" s="13" t="s">
        <v>73</v>
      </c>
      <c r="AO30" s="15">
        <v>42</v>
      </c>
      <c r="AP30" s="15"/>
      <c r="AQ30" s="13" t="s">
        <v>73</v>
      </c>
      <c r="AR30" s="15">
        <v>38</v>
      </c>
      <c r="AS30" s="15"/>
      <c r="AT30" s="13" t="s">
        <v>73</v>
      </c>
      <c r="AU30" s="15">
        <v>36</v>
      </c>
      <c r="AV30" s="15"/>
      <c r="AW30" s="13" t="s">
        <v>73</v>
      </c>
      <c r="AX30" s="15">
        <v>39</v>
      </c>
      <c r="AY30" s="15"/>
      <c r="AZ30" s="13" t="s">
        <v>73</v>
      </c>
      <c r="BA30" s="13">
        <v>38</v>
      </c>
      <c r="BB30" s="15"/>
    </row>
    <row r="31" spans="1:54" x14ac:dyDescent="0.25">
      <c r="A31" s="19"/>
      <c r="B31" s="19" t="s">
        <v>111</v>
      </c>
      <c r="E31" s="19"/>
      <c r="F31" s="19" t="s">
        <v>111</v>
      </c>
      <c r="I31" s="19"/>
      <c r="K31" s="19"/>
      <c r="L31" s="19" t="s">
        <v>111</v>
      </c>
      <c r="N31" s="13" t="s">
        <v>120</v>
      </c>
      <c r="O31" s="19"/>
      <c r="R31" s="19"/>
      <c r="T31" s="13" t="s">
        <v>121</v>
      </c>
      <c r="U31" s="19"/>
      <c r="W31" s="13">
        <v>12</v>
      </c>
      <c r="X31" s="19"/>
      <c r="Z31" s="13" t="s">
        <v>123</v>
      </c>
      <c r="AA31" s="19"/>
      <c r="AD31" s="19"/>
      <c r="AF31" s="13">
        <v>14</v>
      </c>
      <c r="AG31" s="19"/>
      <c r="AI31" s="13">
        <v>13</v>
      </c>
      <c r="AJ31" s="19"/>
      <c r="AL31" s="13" t="s">
        <v>124</v>
      </c>
      <c r="AM31" s="19"/>
      <c r="AO31" s="19"/>
      <c r="AP31" s="19" t="s">
        <v>111</v>
      </c>
      <c r="AR31" s="19"/>
      <c r="AS31" s="19" t="s">
        <v>111</v>
      </c>
      <c r="AU31" s="13" t="s">
        <v>128</v>
      </c>
      <c r="AV31" s="19"/>
      <c r="AX31" s="13" t="s">
        <v>127</v>
      </c>
      <c r="AY31" s="19"/>
      <c r="BB31" s="19"/>
    </row>
    <row r="32" spans="1:54" x14ac:dyDescent="0.25">
      <c r="A32" s="19" t="s">
        <v>110</v>
      </c>
      <c r="B32" s="19" t="s">
        <v>112</v>
      </c>
      <c r="E32" s="19" t="s">
        <v>110</v>
      </c>
      <c r="F32" s="19" t="s">
        <v>112</v>
      </c>
      <c r="I32" s="19" t="s">
        <v>110</v>
      </c>
      <c r="K32" s="19" t="s">
        <v>110</v>
      </c>
      <c r="L32" s="19" t="s">
        <v>112</v>
      </c>
      <c r="O32" s="19" t="s">
        <v>110</v>
      </c>
      <c r="R32" s="19" t="s">
        <v>110</v>
      </c>
      <c r="U32" s="19" t="s">
        <v>110</v>
      </c>
      <c r="X32" s="19" t="s">
        <v>110</v>
      </c>
      <c r="AA32" s="19" t="s">
        <v>110</v>
      </c>
      <c r="AD32" s="19" t="s">
        <v>110</v>
      </c>
      <c r="AG32" s="19" t="s">
        <v>110</v>
      </c>
      <c r="AJ32" s="19" t="s">
        <v>110</v>
      </c>
      <c r="AM32" s="19" t="s">
        <v>110</v>
      </c>
      <c r="AO32" s="19" t="s">
        <v>110</v>
      </c>
      <c r="AP32" s="19" t="s">
        <v>112</v>
      </c>
      <c r="AR32" s="19" t="s">
        <v>110</v>
      </c>
      <c r="AS32" s="19" t="s">
        <v>112</v>
      </c>
      <c r="AV32" s="19" t="s">
        <v>110</v>
      </c>
      <c r="AY32" s="19" t="s">
        <v>110</v>
      </c>
      <c r="BB32" s="19" t="s">
        <v>110</v>
      </c>
    </row>
    <row r="33" spans="1:56" s="15" customFormat="1" x14ac:dyDescent="0.25">
      <c r="A33" s="19"/>
      <c r="B33" s="19" t="s">
        <v>113</v>
      </c>
      <c r="E33" s="19"/>
      <c r="F33" s="19" t="s">
        <v>113</v>
      </c>
      <c r="I33" s="19"/>
      <c r="K33" s="19"/>
      <c r="L33" s="19" t="s">
        <v>113</v>
      </c>
      <c r="O33" s="19"/>
      <c r="R33" s="19"/>
      <c r="U33" s="19"/>
      <c r="W33" s="15" t="s">
        <v>122</v>
      </c>
      <c r="X33" s="19"/>
      <c r="AA33" s="19"/>
      <c r="AD33" s="19"/>
      <c r="AG33" s="19"/>
      <c r="AJ33" s="19"/>
      <c r="AM33" s="19"/>
      <c r="AO33" s="19"/>
      <c r="AP33" s="19" t="s">
        <v>113</v>
      </c>
      <c r="AR33" s="19"/>
      <c r="AS33" s="19" t="s">
        <v>113</v>
      </c>
      <c r="AV33" s="19"/>
      <c r="AY33" s="19"/>
      <c r="BB33" s="19"/>
    </row>
    <row r="34" spans="1:56" x14ac:dyDescent="0.25">
      <c r="A34" s="13" t="s">
        <v>70</v>
      </c>
      <c r="B34" s="13">
        <f>COUNT(B31:B32)</f>
        <v>0</v>
      </c>
      <c r="C34" s="13">
        <f>COUNT(C11:C32)</f>
        <v>4</v>
      </c>
      <c r="F34" s="13">
        <f>COUNT(F31:F32)</f>
        <v>0</v>
      </c>
      <c r="L34" s="13">
        <f>COUNT(L11:L32)</f>
        <v>8</v>
      </c>
      <c r="N34" s="15">
        <f>COUNT(N11:N33)</f>
        <v>20</v>
      </c>
      <c r="O34" s="13">
        <f>COUNT(O11:O33)</f>
        <v>7</v>
      </c>
      <c r="P34" s="13">
        <f>COUNT(#REF!)</f>
        <v>0</v>
      </c>
      <c r="Q34" s="15"/>
      <c r="R34" s="13">
        <f>COUNT(R11:R33)</f>
        <v>5</v>
      </c>
      <c r="S34" s="13" t="s">
        <v>70</v>
      </c>
      <c r="T34" s="15"/>
      <c r="U34" s="13">
        <f>COUNT(U11:U33)</f>
        <v>6</v>
      </c>
      <c r="V34" s="13">
        <f>COUNT(#REF!)</f>
        <v>0</v>
      </c>
      <c r="W34" s="15"/>
      <c r="X34" s="13">
        <f>COUNT(X11:X33)</f>
        <v>5</v>
      </c>
      <c r="Y34" s="13">
        <f>COUNT(#REF!)</f>
        <v>0</v>
      </c>
      <c r="Z34" s="15"/>
      <c r="AA34" s="13">
        <f>COUNT(AA11:AA33)</f>
        <v>4</v>
      </c>
      <c r="AB34" s="13">
        <f>COUNT(#REF!)</f>
        <v>0</v>
      </c>
      <c r="AC34" s="15"/>
      <c r="AD34" s="15">
        <f>COUNT(AD11:AD33)</f>
        <v>2</v>
      </c>
      <c r="AE34" s="13">
        <f>COUNT(#REF!)</f>
        <v>0</v>
      </c>
      <c r="AF34" s="15"/>
      <c r="AG34" s="13">
        <f>COUNT(AG11:AG33)</f>
        <v>0</v>
      </c>
      <c r="AH34" s="13">
        <f>COUNT(#REF!)</f>
        <v>0</v>
      </c>
      <c r="AI34" s="15"/>
      <c r="AK34" s="13">
        <f>COUNT(#REF!)</f>
        <v>0</v>
      </c>
      <c r="AL34" s="15"/>
      <c r="AM34" s="13">
        <f>COUNT(AM11:AM33)</f>
        <v>3</v>
      </c>
      <c r="AN34" s="13">
        <f>COUNT(AP11:AP32)</f>
        <v>3</v>
      </c>
      <c r="AO34" s="13">
        <f>COUNT(AO11:AO33)</f>
        <v>19</v>
      </c>
      <c r="AQ34" s="13">
        <f>COUNT(AS11:AS32)</f>
        <v>1</v>
      </c>
      <c r="AR34" s="13">
        <f>COUNT(AR11:AR33)</f>
        <v>20</v>
      </c>
      <c r="AT34" s="13">
        <f>COUNT(#REF!)</f>
        <v>0</v>
      </c>
      <c r="AU34" s="15"/>
      <c r="AV34" s="15">
        <f>COUNT(AV11:AV33)</f>
        <v>3</v>
      </c>
      <c r="AW34" s="13">
        <f>COUNT(#REF!)</f>
        <v>0</v>
      </c>
      <c r="AX34" s="15"/>
      <c r="AY34" s="13">
        <f>COUNT(AY11:AY33)</f>
        <v>3</v>
      </c>
      <c r="AZ34" s="13">
        <f>COUNT(#REF!)</f>
        <v>0</v>
      </c>
      <c r="BA34" s="15"/>
      <c r="BD34" s="15"/>
    </row>
    <row r="35" spans="1:56" x14ac:dyDescent="0.25">
      <c r="A35" s="13" t="s">
        <v>173</v>
      </c>
      <c r="B35" s="13">
        <f>COUNT(C11:C30)</f>
        <v>4</v>
      </c>
      <c r="E35" s="13">
        <f>COUNT(F11:F30)</f>
        <v>4</v>
      </c>
      <c r="H35" s="13">
        <f>COUNT(I11:I30)</f>
        <v>8</v>
      </c>
      <c r="K35" s="13">
        <f>COUNT(L11:L30)</f>
        <v>8</v>
      </c>
      <c r="N35" s="13">
        <f>COUNT(O11:O30)</f>
        <v>7</v>
      </c>
      <c r="Q35" s="13">
        <f>COUNT(R11:R30)</f>
        <v>5</v>
      </c>
      <c r="T35" s="13">
        <f>COUNT(U11:U30)</f>
        <v>6</v>
      </c>
      <c r="W35" s="13">
        <f>COUNT(X11:X30)</f>
        <v>5</v>
      </c>
      <c r="Z35" s="13">
        <f>COUNT(AA11:AA30)</f>
        <v>4</v>
      </c>
      <c r="AC35" s="13">
        <f>COUNT(AD11:AD30)</f>
        <v>2</v>
      </c>
      <c r="AF35" s="13">
        <f>COUNT(AG11:AG30)</f>
        <v>0</v>
      </c>
      <c r="AI35" s="13">
        <f>COUNT(AJ11:AJ30)</f>
        <v>3</v>
      </c>
      <c r="AL35" s="13">
        <f>COUNT(AM11:AM30)</f>
        <v>3</v>
      </c>
      <c r="AO35" s="13">
        <f>COUNT(AP11:AP30)</f>
        <v>3</v>
      </c>
      <c r="AR35" s="13">
        <f>COUNT(AS11:AS30)</f>
        <v>1</v>
      </c>
      <c r="AU35" s="13">
        <f>COUNT(AV11:AV30)</f>
        <v>3</v>
      </c>
      <c r="AX35" s="13">
        <f>COUNT(AY11:AY30)</f>
        <v>3</v>
      </c>
      <c r="BA35" s="13">
        <f>COUNT(BB11:BB30)</f>
        <v>3</v>
      </c>
      <c r="BD35" s="15"/>
    </row>
    <row r="36" spans="1:56" x14ac:dyDescent="0.25">
      <c r="A36" s="13" t="s">
        <v>174</v>
      </c>
      <c r="B36" s="13" t="e">
        <f>AVERAGE(C21:C26)</f>
        <v>#DIV/0!</v>
      </c>
      <c r="E36" s="13">
        <f>AVERAGE(F21:F26)</f>
        <v>31</v>
      </c>
      <c r="H36" s="13">
        <f>AVERAGE(I21:I26)</f>
        <v>26.5</v>
      </c>
      <c r="K36" s="13">
        <f>AVERAGE(L21:L26)</f>
        <v>31</v>
      </c>
      <c r="N36" s="13">
        <f>AVERAGE(O21:O26)</f>
        <v>34</v>
      </c>
      <c r="Q36" s="13" t="e">
        <f>AVERAGE(R21:R26)</f>
        <v>#DIV/0!</v>
      </c>
      <c r="T36" s="13">
        <f>AVERAGE(U21:U26)</f>
        <v>29.5</v>
      </c>
      <c r="W36" s="13">
        <f>AVERAGE(X21:X26)</f>
        <v>28</v>
      </c>
      <c r="Z36" s="13" t="e">
        <f>AVERAGE(AA21:AA26)</f>
        <v>#DIV/0!</v>
      </c>
      <c r="AC36" s="13" t="e">
        <f>AVERAGE(AD21:AD26)</f>
        <v>#DIV/0!</v>
      </c>
      <c r="AF36" s="13" t="e">
        <f>AVERAGE(AG21:AG26)</f>
        <v>#DIV/0!</v>
      </c>
      <c r="AI36" s="13" t="e">
        <f>AVERAGE(AJ21:AJ26)</f>
        <v>#DIV/0!</v>
      </c>
      <c r="AL36" s="13" t="e">
        <f>AVERAGE(AM21:AM26)</f>
        <v>#DIV/0!</v>
      </c>
      <c r="AO36" s="13" t="e">
        <f>AVERAGE(AP21:AP26)</f>
        <v>#DIV/0!</v>
      </c>
      <c r="AR36" s="13">
        <f>AVERAGE(AS21:AS26)</f>
        <v>32</v>
      </c>
      <c r="AU36" s="13" t="e">
        <f>AVERAGE(AV21:AV26)</f>
        <v>#DIV/0!</v>
      </c>
      <c r="AX36" s="13">
        <f>AVERAGE(AY21:AY26)</f>
        <v>30</v>
      </c>
      <c r="BA36" s="13" t="e">
        <f>AVERAGE(BB21:BB26)</f>
        <v>#DIV/0!</v>
      </c>
      <c r="BC36" s="13" t="s">
        <v>109</v>
      </c>
      <c r="BD36" s="13" t="s">
        <v>108</v>
      </c>
    </row>
    <row r="37" spans="1:56" x14ac:dyDescent="0.25">
      <c r="A37" s="13" t="s">
        <v>175</v>
      </c>
      <c r="B37" s="13">
        <f>AVERAGE(B21:B26)</f>
        <v>29.333333333333332</v>
      </c>
      <c r="E37" s="13">
        <f>AVERAGE(E21:E26)</f>
        <v>28</v>
      </c>
      <c r="H37" s="13">
        <f>AVERAGE(H21:H26)</f>
        <v>28.333333333333332</v>
      </c>
      <c r="K37" s="13">
        <f>AVERAGE(K21:K26)</f>
        <v>28.5</v>
      </c>
      <c r="N37" s="13">
        <f>AVERAGE(N21:N26)</f>
        <v>28.5</v>
      </c>
      <c r="Q37" s="13">
        <f>AVERAGE(Q21:Q26)</f>
        <v>28.833333333333332</v>
      </c>
      <c r="T37" s="13">
        <f>AVERAGE(T21:T26)</f>
        <v>28.666666666666668</v>
      </c>
      <c r="W37" s="13">
        <f>AVERAGE(W21:W26)</f>
        <v>28.666666666666668</v>
      </c>
      <c r="Z37" s="13">
        <f>AVERAGE(Z21:Z26)</f>
        <v>28.666666666666668</v>
      </c>
      <c r="AC37" s="13">
        <f>AVERAGE(AC21:AC26)</f>
        <v>28.666666666666668</v>
      </c>
      <c r="AF37" s="13">
        <f>AVERAGE(AF21:AF26)</f>
        <v>28.833333333333332</v>
      </c>
      <c r="AI37" s="13">
        <f>AVERAGE(AI21:AI26)</f>
        <v>28.833333333333332</v>
      </c>
      <c r="AL37" s="13">
        <f>AVERAGE(AL21:AL26)</f>
        <v>28.166666666666668</v>
      </c>
      <c r="AO37" s="13">
        <f>AVERAGE(AO21:AO26)</f>
        <v>28.5</v>
      </c>
      <c r="AR37" s="13">
        <f>AVERAGE(AR21:AR26)</f>
        <v>29</v>
      </c>
      <c r="AU37" s="13">
        <f>AVERAGE(AU21:AU26)</f>
        <v>28.5</v>
      </c>
      <c r="AX37" s="13">
        <f>AVERAGE(AX21:AX26)</f>
        <v>29.166666666666668</v>
      </c>
      <c r="BA37" s="13">
        <f>AVERAGE(BA21:BA26)</f>
        <v>28.5</v>
      </c>
    </row>
    <row r="40" spans="1:56" x14ac:dyDescent="0.25">
      <c r="A40" s="13" t="s">
        <v>85</v>
      </c>
      <c r="B40" s="13" t="s">
        <v>21</v>
      </c>
      <c r="C40" s="13">
        <f>AVERAGE(B11:B20)</f>
        <v>27.4</v>
      </c>
      <c r="E40" s="21" t="s">
        <v>94</v>
      </c>
      <c r="F40" s="13" t="s">
        <v>21</v>
      </c>
      <c r="G40" s="13">
        <f>AVERAGE(E11:E20)</f>
        <v>28</v>
      </c>
      <c r="I40" s="13" t="s">
        <v>85</v>
      </c>
      <c r="J40" s="13">
        <f>AVERAGE(H11:H20)</f>
        <v>27.2</v>
      </c>
      <c r="K40" s="13" t="s">
        <v>85</v>
      </c>
      <c r="L40" s="13" t="s">
        <v>21</v>
      </c>
      <c r="M40" s="13">
        <f>AVERAGE(K11:K20)</f>
        <v>27.7</v>
      </c>
      <c r="N40" s="13">
        <f>AVERAGE(K11:K20)</f>
        <v>27.7</v>
      </c>
      <c r="O40" s="13">
        <f>AVERAGE(N11:N20)</f>
        <v>27.9</v>
      </c>
      <c r="P40" s="13" t="s">
        <v>21</v>
      </c>
      <c r="Q40" s="13">
        <f>AVERAGE(N11:N20)</f>
        <v>27.9</v>
      </c>
      <c r="R40" s="13">
        <f>AVERAGE(Q11:Q20)</f>
        <v>28</v>
      </c>
      <c r="S40" s="13" t="s">
        <v>85</v>
      </c>
      <c r="T40" s="13">
        <f>AVERAGE(Q11:Q20)</f>
        <v>28</v>
      </c>
      <c r="U40" s="13">
        <f>AVERAGE(T11:T20)</f>
        <v>27.8</v>
      </c>
      <c r="V40" s="13" t="s">
        <v>21</v>
      </c>
      <c r="W40" s="13">
        <f>AVERAGE(T11:T20)</f>
        <v>27.8</v>
      </c>
      <c r="X40" s="13">
        <f>AVERAGE(W11:W20)</f>
        <v>27.8</v>
      </c>
      <c r="Y40" s="13" t="s">
        <v>21</v>
      </c>
      <c r="Z40" s="13">
        <f>AVERAGE(W11:W20)</f>
        <v>27.8</v>
      </c>
      <c r="AA40" s="13">
        <f>AVERAGE(Z11:Z20)</f>
        <v>28</v>
      </c>
      <c r="AB40" s="13" t="s">
        <v>21</v>
      </c>
      <c r="AC40" s="13">
        <f>AVERAGE(Z11:Z20)</f>
        <v>28</v>
      </c>
      <c r="AD40" s="13">
        <f>AVERAGE(AC11:AC20)</f>
        <v>27.5</v>
      </c>
      <c r="AE40" s="13" t="s">
        <v>21</v>
      </c>
      <c r="AF40" s="13">
        <f>AVERAGE(AC11:AC20)</f>
        <v>27.5</v>
      </c>
      <c r="AH40" s="13" t="s">
        <v>21</v>
      </c>
      <c r="AI40" s="13">
        <f>AVERAGE(AF11:AF20)</f>
        <v>27.7</v>
      </c>
      <c r="AK40" s="13" t="s">
        <v>21</v>
      </c>
      <c r="AL40" s="13">
        <f>AVERAGE(AI11:AI20)</f>
        <v>27.6</v>
      </c>
      <c r="AM40" s="13">
        <f>AVERAGE(AL11:AL20)</f>
        <v>27.6</v>
      </c>
      <c r="AN40" s="13" t="s">
        <v>21</v>
      </c>
      <c r="AO40" s="13">
        <f>AVERAGE(AO11:AO20)</f>
        <v>27.111111111111111</v>
      </c>
      <c r="AP40" s="13" t="s">
        <v>85</v>
      </c>
      <c r="AQ40" s="13" t="s">
        <v>21</v>
      </c>
      <c r="AR40" s="13">
        <f>AVERAGE(AR11:AR20)</f>
        <v>27.1</v>
      </c>
      <c r="AS40" s="13" t="s">
        <v>85</v>
      </c>
      <c r="AT40" s="13" t="s">
        <v>21</v>
      </c>
      <c r="AU40" s="13">
        <f>AVERAGE(AR11:AR20)</f>
        <v>27.1</v>
      </c>
      <c r="AV40" s="13">
        <f>AVERAGE(AU11:AU20)</f>
        <v>27.8</v>
      </c>
      <c r="AW40" s="13" t="s">
        <v>21</v>
      </c>
      <c r="AX40" s="13">
        <f>AVERAGE(AU11:AU20)</f>
        <v>27.8</v>
      </c>
      <c r="AZ40" s="13" t="s">
        <v>21</v>
      </c>
      <c r="BA40" s="13">
        <f>AVERAGE(AX11:AX20)</f>
        <v>27.6</v>
      </c>
      <c r="BD40" s="13">
        <f>AVERAGE(BA11:BA20)</f>
        <v>27.5</v>
      </c>
    </row>
    <row r="41" spans="1:56" x14ac:dyDescent="0.25">
      <c r="B41" s="13" t="s">
        <v>86</v>
      </c>
      <c r="C41" s="13">
        <f>AVERAGE(B21:B26)</f>
        <v>29.333333333333332</v>
      </c>
      <c r="F41" s="13" t="s">
        <v>86</v>
      </c>
      <c r="G41" s="13">
        <f>AVERAGE(E21:E26)</f>
        <v>28</v>
      </c>
      <c r="J41" s="13">
        <f>AVERAGE(H21:H26)</f>
        <v>28.333333333333332</v>
      </c>
      <c r="L41" s="13" t="s">
        <v>86</v>
      </c>
      <c r="M41" s="13">
        <f>AVERAGE(K21:K26)</f>
        <v>28.5</v>
      </c>
      <c r="N41" s="13">
        <f>AVERAGE(K21:K26)</f>
        <v>28.5</v>
      </c>
      <c r="O41" s="13">
        <f>AVERAGE(N21:N26)</f>
        <v>28.5</v>
      </c>
      <c r="P41" s="13" t="s">
        <v>86</v>
      </c>
      <c r="Q41" s="13">
        <f>AVERAGE(N21:N26)</f>
        <v>28.5</v>
      </c>
      <c r="R41" s="13">
        <f>AVERAGE(Q21:Q26)</f>
        <v>28.833333333333332</v>
      </c>
      <c r="T41" s="13">
        <f>AVERAGE(Q21:Q26)</f>
        <v>28.833333333333332</v>
      </c>
      <c r="U41" s="13">
        <f>AVERAGE(T21:T26)</f>
        <v>28.666666666666668</v>
      </c>
      <c r="V41" s="13" t="s">
        <v>86</v>
      </c>
      <c r="W41" s="13">
        <f>AVERAGE(T21:T26)</f>
        <v>28.666666666666668</v>
      </c>
      <c r="X41" s="13">
        <f>AVERAGE(W21:W26)</f>
        <v>28.666666666666668</v>
      </c>
      <c r="Y41" s="13" t="s">
        <v>86</v>
      </c>
      <c r="Z41" s="13">
        <f>AVERAGE(W21:W26)</f>
        <v>28.666666666666668</v>
      </c>
      <c r="AA41" s="13">
        <f>AVERAGE(Z21:Z26)</f>
        <v>28.666666666666668</v>
      </c>
      <c r="AB41" s="13" t="s">
        <v>86</v>
      </c>
      <c r="AC41" s="13">
        <f>AVERAGE(Z21:Z26)</f>
        <v>28.666666666666668</v>
      </c>
      <c r="AD41" s="13">
        <f>AVERAGE(AC21:AC26)</f>
        <v>28.666666666666668</v>
      </c>
      <c r="AE41" s="13" t="s">
        <v>86</v>
      </c>
      <c r="AF41" s="13">
        <f>AVERAGE(AC21:AC26)</f>
        <v>28.666666666666668</v>
      </c>
      <c r="AH41" s="13" t="s">
        <v>86</v>
      </c>
      <c r="AI41" s="13">
        <f>AVERAGE(AF21:AF26)</f>
        <v>28.833333333333332</v>
      </c>
      <c r="AK41" s="13" t="s">
        <v>86</v>
      </c>
      <c r="AL41" s="13">
        <f>AVERAGE(AI21:AI26)</f>
        <v>28.833333333333332</v>
      </c>
      <c r="AM41" s="13">
        <f>AVERAGE(AL22:AL26)</f>
        <v>28.6</v>
      </c>
      <c r="AN41" s="13" t="s">
        <v>86</v>
      </c>
      <c r="AO41" s="13">
        <f>AVERAGE(AO22:AO26)</f>
        <v>29</v>
      </c>
      <c r="AQ41" s="13" t="s">
        <v>86</v>
      </c>
      <c r="AR41" s="13">
        <f>AVERAGE(AR16:AR25)</f>
        <v>28.3</v>
      </c>
      <c r="AT41" s="13" t="s">
        <v>86</v>
      </c>
      <c r="AU41" s="13">
        <f>AVERAGE(AR21:AR26)</f>
        <v>29</v>
      </c>
      <c r="AV41" s="13">
        <f>AVERAGE(AU21:AU25)</f>
        <v>28</v>
      </c>
      <c r="AW41" s="13" t="s">
        <v>86</v>
      </c>
      <c r="AX41" s="13">
        <f>AVERAGE(AU21:AU26)</f>
        <v>28.5</v>
      </c>
      <c r="AZ41" s="13" t="s">
        <v>86</v>
      </c>
      <c r="BA41" s="13">
        <f>AVERAGE(AX21:AX26)</f>
        <v>29.166666666666668</v>
      </c>
      <c r="BD41" s="13">
        <f>AVERAGE(BA21:BA26)</f>
        <v>28.5</v>
      </c>
    </row>
    <row r="42" spans="1:56" x14ac:dyDescent="0.25">
      <c r="B42" s="13" t="s">
        <v>65</v>
      </c>
      <c r="C42" s="13">
        <f>AVERAGE(B27:B30)</f>
        <v>30</v>
      </c>
      <c r="F42" s="13" t="s">
        <v>65</v>
      </c>
      <c r="G42" s="13">
        <f>AVERAGE(E27:E30)</f>
        <v>28.5</v>
      </c>
      <c r="J42" s="13">
        <f>AVERAGE(H27:H30)</f>
        <v>30.75</v>
      </c>
      <c r="L42" s="13" t="s">
        <v>65</v>
      </c>
      <c r="M42" s="13">
        <f>AVERAGE(K27:K30)</f>
        <v>31.5</v>
      </c>
      <c r="N42" s="13">
        <f>AVERAGE(K27:K30)</f>
        <v>31.5</v>
      </c>
      <c r="O42" s="13">
        <f>AVERAGE(N27:N30)</f>
        <v>30</v>
      </c>
      <c r="P42" s="13" t="s">
        <v>65</v>
      </c>
      <c r="Q42" s="13">
        <f>AVERAGE(N27:N30)</f>
        <v>30</v>
      </c>
      <c r="R42" s="13">
        <f>AVERAGE(Q27:Q30)</f>
        <v>31</v>
      </c>
      <c r="T42" s="13">
        <f>AVERAGE(Q27:Q30)</f>
        <v>31</v>
      </c>
      <c r="U42" s="13">
        <f>AVERAGE(T27:T30)</f>
        <v>31.5</v>
      </c>
      <c r="V42" s="13" t="s">
        <v>65</v>
      </c>
      <c r="W42" s="13">
        <f>AVERAGE(T27:T30)</f>
        <v>31.5</v>
      </c>
      <c r="X42" s="13">
        <f>AVERAGE(W27:W30)</f>
        <v>30.25</v>
      </c>
      <c r="Y42" s="13" t="s">
        <v>65</v>
      </c>
      <c r="Z42" s="13">
        <f>AVERAGE(W27:W30)</f>
        <v>30.25</v>
      </c>
      <c r="AA42" s="13">
        <f>AVERAGE(Z27:Z30)</f>
        <v>30</v>
      </c>
      <c r="AB42" s="13" t="s">
        <v>65</v>
      </c>
      <c r="AC42" s="13">
        <f>AVERAGE(Z27:Z30)</f>
        <v>30</v>
      </c>
      <c r="AD42" s="13">
        <f>AVERAGE(AC27:AC30)</f>
        <v>30</v>
      </c>
      <c r="AE42" s="13" t="s">
        <v>65</v>
      </c>
      <c r="AF42" s="13">
        <f>AVERAGE(AC27:AC30)</f>
        <v>30</v>
      </c>
      <c r="AH42" s="13" t="s">
        <v>65</v>
      </c>
      <c r="AI42" s="13">
        <f>AVERAGE(AF27:AF30)</f>
        <v>30</v>
      </c>
      <c r="AJ42" s="13" t="s">
        <v>93</v>
      </c>
      <c r="AK42" s="13" t="s">
        <v>65</v>
      </c>
      <c r="AL42" s="13">
        <f>AVERAGE(AI27:AI30)</f>
        <v>32.75</v>
      </c>
      <c r="AM42" s="13">
        <f>AVERAGE(AL27:AL30)</f>
        <v>33.75</v>
      </c>
      <c r="AN42" s="13" t="s">
        <v>65</v>
      </c>
      <c r="AO42" s="13">
        <f>AVERAGE(AO27:AO30)</f>
        <v>33.5</v>
      </c>
      <c r="AQ42" s="13" t="s">
        <v>65</v>
      </c>
      <c r="AR42" s="13">
        <f>AVERAGE(AR27:AR30)</f>
        <v>33</v>
      </c>
      <c r="AT42" s="13" t="s">
        <v>65</v>
      </c>
      <c r="AU42" s="13">
        <f>AVERAGE(AR27:AR30)</f>
        <v>33</v>
      </c>
      <c r="AV42" s="13">
        <f>AVERAGE(AU27:AU30)</f>
        <v>32</v>
      </c>
      <c r="AW42" s="13" t="s">
        <v>65</v>
      </c>
      <c r="AX42" s="13">
        <f>AVERAGE(AU27:AU30)</f>
        <v>32</v>
      </c>
      <c r="AZ42" s="13" t="s">
        <v>65</v>
      </c>
      <c r="BA42" s="13">
        <f>AVERAGE(AX27:AX30)</f>
        <v>33.25</v>
      </c>
      <c r="BD42" s="13">
        <f>AVERAGE(BA27:BA30)</f>
        <v>32.25</v>
      </c>
    </row>
    <row r="45" spans="1:56" x14ac:dyDescent="0.25">
      <c r="A45" s="20" t="s">
        <v>107</v>
      </c>
    </row>
    <row r="47" spans="1:56" x14ac:dyDescent="0.25">
      <c r="B47" s="13" t="s">
        <v>170</v>
      </c>
    </row>
    <row r="48" spans="1:56" x14ac:dyDescent="0.25">
      <c r="B48" s="13">
        <f>COUNT(C11:C26)</f>
        <v>3</v>
      </c>
      <c r="C48" s="13">
        <f>COUNT(F11:F26)</f>
        <v>4</v>
      </c>
      <c r="D48" s="13">
        <f>COUNT(I11:I26)</f>
        <v>7</v>
      </c>
      <c r="E48" s="13">
        <f>COUNT(L11:L26)</f>
        <v>8</v>
      </c>
      <c r="F48" s="13">
        <f>COUNT(O11:O26)</f>
        <v>7</v>
      </c>
      <c r="G48" s="13">
        <f>COUNT(R11:R26)</f>
        <v>5</v>
      </c>
      <c r="H48" s="13">
        <f>COUNT(U11:U26)</f>
        <v>6</v>
      </c>
      <c r="I48" s="13">
        <f>COUNT(X11:X26)</f>
        <v>5</v>
      </c>
      <c r="J48" s="13">
        <f>COUNT(AA11:AA26)</f>
        <v>3</v>
      </c>
      <c r="K48" s="13">
        <f>COUNT(AD11:AD26)</f>
        <v>2</v>
      </c>
      <c r="L48" s="13">
        <f>COUNT(AG11:AG26)</f>
        <v>0</v>
      </c>
      <c r="M48" s="13">
        <f>COUNT(AJ11:AJ26)</f>
        <v>3</v>
      </c>
      <c r="N48" s="13">
        <f>COUNT(AM11:AM26)</f>
        <v>3</v>
      </c>
      <c r="O48" s="13">
        <f>COUNT(AP11:AP26)</f>
        <v>3</v>
      </c>
      <c r="P48" s="13">
        <f>COUNT(AS11:AS26)</f>
        <v>1</v>
      </c>
      <c r="Q48" s="13">
        <f>COUNT(AV11:AV26)</f>
        <v>3</v>
      </c>
      <c r="R48" s="13">
        <f>COUNT(AY11:AY26)</f>
        <v>3</v>
      </c>
      <c r="S48" s="13">
        <f>COUNT(BB11:BB26)</f>
        <v>3</v>
      </c>
    </row>
    <row r="49" spans="1:19" x14ac:dyDescent="0.25">
      <c r="B49" s="13" t="s">
        <v>171</v>
      </c>
    </row>
    <row r="50" spans="1:19" x14ac:dyDescent="0.25">
      <c r="B50" s="13">
        <f>COUNT(C21:C26)</f>
        <v>0</v>
      </c>
      <c r="C50" s="13">
        <f>COUNT(F21:F26)</f>
        <v>1</v>
      </c>
      <c r="D50" s="13">
        <f>COUNT(I21:I26)</f>
        <v>2</v>
      </c>
      <c r="E50" s="13">
        <f>COUNT(L21:L26)</f>
        <v>1</v>
      </c>
      <c r="F50" s="13">
        <f>COUNT(O21:O26)</f>
        <v>1</v>
      </c>
      <c r="G50" s="13">
        <f>COUNT(R21:R26)</f>
        <v>0</v>
      </c>
      <c r="H50" s="13">
        <f>COUNT(U21:U26)</f>
        <v>2</v>
      </c>
      <c r="I50" s="13">
        <f>COUNT(X21:X26)</f>
        <v>1</v>
      </c>
      <c r="J50" s="13">
        <f>COUNT(AA21:AA26)</f>
        <v>0</v>
      </c>
      <c r="K50" s="13">
        <f>COUNT(AD21:AD26)</f>
        <v>0</v>
      </c>
      <c r="L50" s="13">
        <f>COUNT(AG21:AG26)</f>
        <v>0</v>
      </c>
      <c r="M50" s="13">
        <f>COUNT(AJ21:AJ26)</f>
        <v>0</v>
      </c>
      <c r="N50" s="13">
        <f>COUNT(AM21:AM26)</f>
        <v>0</v>
      </c>
      <c r="O50" s="13">
        <f>COUNT(AP21:AP26)</f>
        <v>0</v>
      </c>
      <c r="P50" s="13">
        <f>COUNT(AS21:AS26)</f>
        <v>1</v>
      </c>
      <c r="Q50" s="13">
        <f>COUNT(AV21:AV26)</f>
        <v>0</v>
      </c>
      <c r="R50" s="13">
        <f>COUNT(AY21:AY26)</f>
        <v>1</v>
      </c>
      <c r="S50" s="13">
        <f>COUNT(BB21:BB26)</f>
        <v>0</v>
      </c>
    </row>
    <row r="52" spans="1:19" x14ac:dyDescent="0.25">
      <c r="A52" t="s">
        <v>172</v>
      </c>
      <c r="B52" s="13" t="s">
        <v>101</v>
      </c>
      <c r="C52" s="5" t="s">
        <v>168</v>
      </c>
      <c r="D52" s="13" t="s">
        <v>167</v>
      </c>
      <c r="E52" s="13" t="s">
        <v>173</v>
      </c>
    </row>
    <row r="53" spans="1:19" x14ac:dyDescent="0.25">
      <c r="A53">
        <v>1</v>
      </c>
      <c r="B53" s="13">
        <v>1</v>
      </c>
      <c r="C53" s="13">
        <v>3</v>
      </c>
      <c r="D53" s="13">
        <v>0</v>
      </c>
      <c r="E53" s="13">
        <v>4</v>
      </c>
    </row>
    <row r="54" spans="1:19" x14ac:dyDescent="0.25">
      <c r="A54">
        <v>1</v>
      </c>
      <c r="B54" s="13">
        <v>2</v>
      </c>
      <c r="C54" s="13">
        <v>3</v>
      </c>
      <c r="D54" s="13">
        <v>1</v>
      </c>
      <c r="E54" s="13">
        <v>4</v>
      </c>
    </row>
    <row r="55" spans="1:19" x14ac:dyDescent="0.25">
      <c r="A55">
        <v>1</v>
      </c>
      <c r="B55" s="13">
        <v>3</v>
      </c>
      <c r="C55" s="13">
        <v>7</v>
      </c>
      <c r="D55" s="13">
        <v>2</v>
      </c>
      <c r="E55" s="13">
        <v>8</v>
      </c>
    </row>
    <row r="56" spans="1:19" x14ac:dyDescent="0.25">
      <c r="A56">
        <v>1</v>
      </c>
      <c r="B56" s="13">
        <v>4</v>
      </c>
      <c r="C56" s="13">
        <v>8</v>
      </c>
      <c r="D56" s="13">
        <v>1</v>
      </c>
      <c r="E56" s="13">
        <v>8</v>
      </c>
    </row>
    <row r="57" spans="1:19" x14ac:dyDescent="0.25">
      <c r="A57">
        <v>1</v>
      </c>
      <c r="B57" s="13">
        <v>5</v>
      </c>
      <c r="C57" s="13">
        <v>6</v>
      </c>
      <c r="D57" s="13">
        <v>0</v>
      </c>
      <c r="E57" s="13">
        <v>7</v>
      </c>
    </row>
    <row r="58" spans="1:19" x14ac:dyDescent="0.25">
      <c r="A58">
        <v>1</v>
      </c>
      <c r="B58" s="13">
        <v>6</v>
      </c>
      <c r="C58" s="13">
        <v>5</v>
      </c>
      <c r="D58" s="13">
        <v>0</v>
      </c>
      <c r="E58" s="13">
        <v>5</v>
      </c>
    </row>
    <row r="59" spans="1:19" x14ac:dyDescent="0.25">
      <c r="A59">
        <v>1</v>
      </c>
      <c r="B59" s="13">
        <v>7</v>
      </c>
      <c r="C59" s="13">
        <v>6</v>
      </c>
      <c r="D59" s="13">
        <v>2</v>
      </c>
      <c r="E59" s="13">
        <v>6</v>
      </c>
    </row>
    <row r="60" spans="1:19" x14ac:dyDescent="0.25">
      <c r="A60">
        <v>1</v>
      </c>
      <c r="B60" s="13">
        <v>8</v>
      </c>
      <c r="C60" s="13">
        <v>0</v>
      </c>
      <c r="D60" s="13">
        <v>0</v>
      </c>
      <c r="E60" s="13">
        <v>5</v>
      </c>
    </row>
    <row r="61" spans="1:19" x14ac:dyDescent="0.25">
      <c r="A61">
        <v>1</v>
      </c>
      <c r="B61" s="13">
        <v>9</v>
      </c>
      <c r="C61" s="13">
        <v>3</v>
      </c>
      <c r="D61" s="13">
        <v>0</v>
      </c>
      <c r="E61" s="13">
        <v>4</v>
      </c>
    </row>
    <row r="62" spans="1:19" x14ac:dyDescent="0.25">
      <c r="A62">
        <v>1</v>
      </c>
      <c r="B62" s="13">
        <v>10</v>
      </c>
      <c r="C62" s="13">
        <v>2</v>
      </c>
      <c r="D62" s="13">
        <v>0</v>
      </c>
      <c r="E62" s="13">
        <v>2</v>
      </c>
    </row>
    <row r="63" spans="1:19" x14ac:dyDescent="0.25">
      <c r="A63">
        <v>1</v>
      </c>
      <c r="B63" s="13">
        <v>11</v>
      </c>
      <c r="C63" s="13">
        <v>0</v>
      </c>
      <c r="D63" s="13">
        <v>0</v>
      </c>
      <c r="E63" s="13">
        <v>0</v>
      </c>
    </row>
    <row r="64" spans="1:19" x14ac:dyDescent="0.25">
      <c r="A64">
        <v>1</v>
      </c>
      <c r="B64" s="13">
        <v>12</v>
      </c>
      <c r="C64" s="13">
        <v>3</v>
      </c>
      <c r="D64" s="13">
        <v>0</v>
      </c>
      <c r="E64" s="13">
        <v>3</v>
      </c>
    </row>
    <row r="65" spans="1:5" x14ac:dyDescent="0.25">
      <c r="A65">
        <v>1</v>
      </c>
      <c r="B65" s="13">
        <v>13</v>
      </c>
      <c r="C65" s="13">
        <v>3</v>
      </c>
      <c r="D65" s="13">
        <v>0</v>
      </c>
      <c r="E65" s="13">
        <v>3</v>
      </c>
    </row>
    <row r="66" spans="1:5" x14ac:dyDescent="0.25">
      <c r="A66">
        <v>1</v>
      </c>
      <c r="B66" s="13">
        <v>14</v>
      </c>
      <c r="C66" s="13">
        <v>3</v>
      </c>
      <c r="D66" s="13">
        <v>0</v>
      </c>
      <c r="E66" s="13">
        <v>3</v>
      </c>
    </row>
    <row r="67" spans="1:5" x14ac:dyDescent="0.25">
      <c r="A67">
        <v>1</v>
      </c>
      <c r="B67" s="13">
        <v>15</v>
      </c>
      <c r="C67" s="13">
        <v>1</v>
      </c>
      <c r="D67" s="13">
        <v>1</v>
      </c>
      <c r="E67" s="13">
        <v>1</v>
      </c>
    </row>
    <row r="68" spans="1:5" x14ac:dyDescent="0.25">
      <c r="A68">
        <v>1</v>
      </c>
      <c r="B68" s="13">
        <v>16</v>
      </c>
      <c r="C68" s="13">
        <v>3</v>
      </c>
      <c r="D68" s="13">
        <v>0</v>
      </c>
      <c r="E68" s="13">
        <v>3</v>
      </c>
    </row>
    <row r="69" spans="1:5" x14ac:dyDescent="0.25">
      <c r="A69">
        <v>1</v>
      </c>
      <c r="B69" s="13">
        <v>17</v>
      </c>
      <c r="C69" s="13">
        <v>3</v>
      </c>
      <c r="D69" s="13">
        <v>1</v>
      </c>
      <c r="E69" s="13">
        <v>3</v>
      </c>
    </row>
    <row r="70" spans="1:5" x14ac:dyDescent="0.25">
      <c r="A70">
        <v>1</v>
      </c>
      <c r="B70" s="13">
        <v>18</v>
      </c>
      <c r="C70" s="13">
        <v>3</v>
      </c>
      <c r="D70" s="13">
        <v>0</v>
      </c>
      <c r="E70" s="13">
        <v>3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38"/>
  <sheetViews>
    <sheetView topLeftCell="A292" workbookViewId="0">
      <selection activeCell="B40" sqref="B40"/>
    </sheetView>
  </sheetViews>
  <sheetFormatPr defaultRowHeight="15" x14ac:dyDescent="0.25"/>
  <sheetData>
    <row r="1" spans="1:7" x14ac:dyDescent="0.25">
      <c r="A1" t="s">
        <v>101</v>
      </c>
      <c r="B1" t="s">
        <v>82</v>
      </c>
      <c r="C1" t="s">
        <v>114</v>
      </c>
      <c r="F1" t="s">
        <v>102</v>
      </c>
      <c r="G1" t="s">
        <v>106</v>
      </c>
    </row>
    <row r="2" spans="1:7" x14ac:dyDescent="0.25">
      <c r="A2">
        <v>1</v>
      </c>
      <c r="B2">
        <v>71</v>
      </c>
      <c r="C2" t="s">
        <v>115</v>
      </c>
      <c r="F2" t="s">
        <v>103</v>
      </c>
    </row>
    <row r="3" spans="1:7" x14ac:dyDescent="0.25">
      <c r="A3">
        <v>1</v>
      </c>
      <c r="B3">
        <v>59</v>
      </c>
      <c r="C3" t="s">
        <v>115</v>
      </c>
      <c r="F3" t="s">
        <v>104</v>
      </c>
    </row>
    <row r="4" spans="1:7" x14ac:dyDescent="0.25">
      <c r="A4">
        <v>1</v>
      </c>
      <c r="B4">
        <v>60</v>
      </c>
      <c r="C4" t="s">
        <v>116</v>
      </c>
      <c r="F4" t="s">
        <v>105</v>
      </c>
    </row>
    <row r="5" spans="1:7" x14ac:dyDescent="0.25">
      <c r="A5">
        <v>1</v>
      </c>
      <c r="B5">
        <v>62</v>
      </c>
      <c r="C5" t="s">
        <v>116</v>
      </c>
    </row>
    <row r="6" spans="1:7" x14ac:dyDescent="0.25">
      <c r="A6">
        <v>1</v>
      </c>
      <c r="B6">
        <v>59</v>
      </c>
      <c r="C6" t="s">
        <v>116</v>
      </c>
    </row>
    <row r="7" spans="1:7" x14ac:dyDescent="0.25">
      <c r="A7">
        <v>1</v>
      </c>
      <c r="B7">
        <v>47</v>
      </c>
      <c r="C7" t="s">
        <v>117</v>
      </c>
    </row>
    <row r="8" spans="1:7" x14ac:dyDescent="0.25">
      <c r="A8">
        <v>1</v>
      </c>
      <c r="B8">
        <v>43</v>
      </c>
      <c r="C8" t="s">
        <v>117</v>
      </c>
    </row>
    <row r="9" spans="1:7" x14ac:dyDescent="0.25">
      <c r="A9">
        <v>1</v>
      </c>
      <c r="B9">
        <v>34</v>
      </c>
      <c r="C9" t="s">
        <v>117</v>
      </c>
    </row>
    <row r="10" spans="1:7" x14ac:dyDescent="0.25">
      <c r="A10">
        <v>1</v>
      </c>
      <c r="B10">
        <v>40</v>
      </c>
      <c r="C10" t="s">
        <v>117</v>
      </c>
    </row>
    <row r="11" spans="1:7" x14ac:dyDescent="0.25">
      <c r="A11">
        <v>1</v>
      </c>
      <c r="B11">
        <v>39</v>
      </c>
      <c r="C11" t="s">
        <v>117</v>
      </c>
    </row>
    <row r="12" spans="1:7" x14ac:dyDescent="0.25">
      <c r="A12">
        <v>1</v>
      </c>
      <c r="B12">
        <v>38</v>
      </c>
      <c r="C12" t="s">
        <v>117</v>
      </c>
    </row>
    <row r="13" spans="1:7" x14ac:dyDescent="0.25">
      <c r="A13">
        <v>1</v>
      </c>
      <c r="B13">
        <v>39</v>
      </c>
      <c r="C13" t="s">
        <v>117</v>
      </c>
    </row>
    <row r="14" spans="1:7" x14ac:dyDescent="0.25">
      <c r="A14">
        <v>1</v>
      </c>
      <c r="B14">
        <v>37</v>
      </c>
      <c r="C14" t="s">
        <v>117</v>
      </c>
    </row>
    <row r="15" spans="1:7" x14ac:dyDescent="0.25">
      <c r="A15">
        <v>1</v>
      </c>
      <c r="B15">
        <v>37</v>
      </c>
      <c r="C15" t="s">
        <v>117</v>
      </c>
    </row>
    <row r="16" spans="1:7" x14ac:dyDescent="0.25">
      <c r="A16">
        <v>1</v>
      </c>
      <c r="B16">
        <v>33</v>
      </c>
      <c r="C16" t="s">
        <v>117</v>
      </c>
    </row>
    <row r="17" spans="1:3" x14ac:dyDescent="0.25">
      <c r="A17">
        <v>2</v>
      </c>
      <c r="B17">
        <v>49</v>
      </c>
      <c r="C17" t="s">
        <v>115</v>
      </c>
    </row>
    <row r="18" spans="1:3" x14ac:dyDescent="0.25">
      <c r="A18">
        <v>2</v>
      </c>
      <c r="B18">
        <v>40</v>
      </c>
      <c r="C18" t="s">
        <v>116</v>
      </c>
    </row>
    <row r="19" spans="1:3" x14ac:dyDescent="0.25">
      <c r="A19">
        <v>2</v>
      </c>
      <c r="B19">
        <v>36</v>
      </c>
      <c r="C19" t="s">
        <v>117</v>
      </c>
    </row>
    <row r="20" spans="1:3" x14ac:dyDescent="0.25">
      <c r="A20">
        <v>2</v>
      </c>
      <c r="B20">
        <v>24</v>
      </c>
      <c r="C20" t="s">
        <v>117</v>
      </c>
    </row>
    <row r="21" spans="1:3" x14ac:dyDescent="0.25">
      <c r="A21">
        <v>2</v>
      </c>
      <c r="B21">
        <v>35</v>
      </c>
      <c r="C21" t="s">
        <v>117</v>
      </c>
    </row>
    <row r="22" spans="1:3" x14ac:dyDescent="0.25">
      <c r="A22">
        <v>2</v>
      </c>
      <c r="B22">
        <v>45</v>
      </c>
      <c r="C22" t="s">
        <v>117</v>
      </c>
    </row>
    <row r="23" spans="1:3" x14ac:dyDescent="0.25">
      <c r="A23">
        <v>2</v>
      </c>
      <c r="B23">
        <v>38</v>
      </c>
      <c r="C23" t="s">
        <v>117</v>
      </c>
    </row>
    <row r="24" spans="1:3" x14ac:dyDescent="0.25">
      <c r="A24">
        <v>2</v>
      </c>
      <c r="B24">
        <v>40</v>
      </c>
      <c r="C24" t="s">
        <v>117</v>
      </c>
    </row>
    <row r="25" spans="1:3" x14ac:dyDescent="0.25">
      <c r="A25">
        <v>3</v>
      </c>
      <c r="B25">
        <v>44</v>
      </c>
      <c r="C25" t="s">
        <v>117</v>
      </c>
    </row>
    <row r="26" spans="1:3" x14ac:dyDescent="0.25">
      <c r="A26">
        <v>3</v>
      </c>
      <c r="B26">
        <v>38</v>
      </c>
      <c r="C26" t="s">
        <v>117</v>
      </c>
    </row>
    <row r="27" spans="1:3" x14ac:dyDescent="0.25">
      <c r="A27">
        <v>3</v>
      </c>
      <c r="B27">
        <v>41</v>
      </c>
      <c r="C27" t="s">
        <v>117</v>
      </c>
    </row>
    <row r="28" spans="1:3" x14ac:dyDescent="0.25">
      <c r="A28">
        <v>3</v>
      </c>
      <c r="B28">
        <v>41</v>
      </c>
      <c r="C28" t="s">
        <v>117</v>
      </c>
    </row>
    <row r="29" spans="1:3" x14ac:dyDescent="0.25">
      <c r="A29">
        <v>3</v>
      </c>
      <c r="B29">
        <v>37</v>
      </c>
      <c r="C29" t="s">
        <v>117</v>
      </c>
    </row>
    <row r="30" spans="1:3" x14ac:dyDescent="0.25">
      <c r="A30">
        <v>3</v>
      </c>
      <c r="B30">
        <v>25</v>
      </c>
      <c r="C30" t="s">
        <v>117</v>
      </c>
    </row>
    <row r="31" spans="1:3" x14ac:dyDescent="0.25">
      <c r="A31">
        <v>3</v>
      </c>
      <c r="B31">
        <v>25</v>
      </c>
      <c r="C31" t="s">
        <v>117</v>
      </c>
    </row>
    <row r="32" spans="1:3" x14ac:dyDescent="0.25">
      <c r="A32">
        <v>3</v>
      </c>
      <c r="B32">
        <v>20</v>
      </c>
      <c r="C32" t="s">
        <v>117</v>
      </c>
    </row>
    <row r="33" spans="1:3" x14ac:dyDescent="0.25">
      <c r="A33">
        <v>3</v>
      </c>
      <c r="B33">
        <v>24</v>
      </c>
      <c r="C33" t="s">
        <v>117</v>
      </c>
    </row>
    <row r="34" spans="1:3" x14ac:dyDescent="0.25">
      <c r="A34">
        <v>3</v>
      </c>
      <c r="B34">
        <v>24</v>
      </c>
      <c r="C34" t="s">
        <v>117</v>
      </c>
    </row>
    <row r="35" spans="1:3" x14ac:dyDescent="0.25">
      <c r="A35">
        <v>3</v>
      </c>
      <c r="B35">
        <v>26</v>
      </c>
      <c r="C35" t="s">
        <v>117</v>
      </c>
    </row>
    <row r="36" spans="1:3" x14ac:dyDescent="0.25">
      <c r="A36">
        <v>4</v>
      </c>
      <c r="B36">
        <v>47</v>
      </c>
      <c r="C36" t="s">
        <v>115</v>
      </c>
    </row>
    <row r="37" spans="1:3" x14ac:dyDescent="0.25">
      <c r="A37">
        <v>4</v>
      </c>
      <c r="B37">
        <v>63</v>
      </c>
      <c r="C37" t="s">
        <v>116</v>
      </c>
    </row>
    <row r="38" spans="1:3" x14ac:dyDescent="0.25">
      <c r="A38">
        <v>4</v>
      </c>
      <c r="B38">
        <v>19</v>
      </c>
      <c r="C38" t="s">
        <v>117</v>
      </c>
    </row>
    <row r="39" spans="1:3" x14ac:dyDescent="0.25">
      <c r="A39">
        <v>4</v>
      </c>
      <c r="B39">
        <v>23</v>
      </c>
      <c r="C39" t="s">
        <v>117</v>
      </c>
    </row>
    <row r="40" spans="1:3" x14ac:dyDescent="0.25">
      <c r="A40">
        <v>4</v>
      </c>
      <c r="B40">
        <v>29</v>
      </c>
      <c r="C40" t="s">
        <v>117</v>
      </c>
    </row>
    <row r="41" spans="1:3" x14ac:dyDescent="0.25">
      <c r="A41">
        <v>4</v>
      </c>
      <c r="B41">
        <v>36</v>
      </c>
      <c r="C41" t="s">
        <v>117</v>
      </c>
    </row>
    <row r="42" spans="1:3" x14ac:dyDescent="0.25">
      <c r="A42">
        <v>4</v>
      </c>
      <c r="B42">
        <v>36</v>
      </c>
      <c r="C42" t="s">
        <v>117</v>
      </c>
    </row>
    <row r="43" spans="1:3" x14ac:dyDescent="0.25">
      <c r="A43">
        <v>4</v>
      </c>
      <c r="B43">
        <v>32</v>
      </c>
      <c r="C43" t="s">
        <v>117</v>
      </c>
    </row>
    <row r="44" spans="1:3" x14ac:dyDescent="0.25">
      <c r="A44">
        <v>4</v>
      </c>
      <c r="B44">
        <v>21</v>
      </c>
      <c r="C44" t="s">
        <v>117</v>
      </c>
    </row>
    <row r="45" spans="1:3" x14ac:dyDescent="0.25">
      <c r="A45">
        <v>5</v>
      </c>
      <c r="B45">
        <v>56</v>
      </c>
      <c r="C45" t="s">
        <v>115</v>
      </c>
    </row>
    <row r="46" spans="1:3" x14ac:dyDescent="0.25">
      <c r="A46">
        <v>5</v>
      </c>
      <c r="B46">
        <v>69</v>
      </c>
      <c r="C46" t="s">
        <v>115</v>
      </c>
    </row>
    <row r="47" spans="1:3" x14ac:dyDescent="0.25">
      <c r="A47">
        <v>5</v>
      </c>
      <c r="B47">
        <v>59</v>
      </c>
      <c r="C47" t="s">
        <v>116</v>
      </c>
    </row>
    <row r="48" spans="1:3" x14ac:dyDescent="0.25">
      <c r="A48">
        <v>5</v>
      </c>
      <c r="B48">
        <v>26</v>
      </c>
      <c r="C48" t="s">
        <v>117</v>
      </c>
    </row>
    <row r="49" spans="1:3" x14ac:dyDescent="0.25">
      <c r="A49">
        <v>5</v>
      </c>
      <c r="B49">
        <v>22</v>
      </c>
      <c r="C49" t="s">
        <v>117</v>
      </c>
    </row>
    <row r="50" spans="1:3" x14ac:dyDescent="0.25">
      <c r="A50">
        <v>5</v>
      </c>
      <c r="B50">
        <v>35</v>
      </c>
      <c r="C50" t="s">
        <v>117</v>
      </c>
    </row>
    <row r="51" spans="1:3" x14ac:dyDescent="0.25">
      <c r="A51">
        <v>5</v>
      </c>
      <c r="B51">
        <v>33</v>
      </c>
      <c r="C51" t="s">
        <v>117</v>
      </c>
    </row>
    <row r="52" spans="1:3" x14ac:dyDescent="0.25">
      <c r="A52">
        <v>5</v>
      </c>
      <c r="B52">
        <v>24</v>
      </c>
      <c r="C52" t="s">
        <v>117</v>
      </c>
    </row>
    <row r="53" spans="1:3" x14ac:dyDescent="0.25">
      <c r="A53">
        <v>5</v>
      </c>
      <c r="B53">
        <v>37</v>
      </c>
      <c r="C53" t="s">
        <v>117</v>
      </c>
    </row>
    <row r="54" spans="1:3" x14ac:dyDescent="0.25">
      <c r="A54">
        <v>5</v>
      </c>
      <c r="B54">
        <v>31</v>
      </c>
      <c r="C54" t="s">
        <v>117</v>
      </c>
    </row>
    <row r="55" spans="1:3" x14ac:dyDescent="0.25">
      <c r="A55">
        <v>5</v>
      </c>
      <c r="B55">
        <v>35</v>
      </c>
      <c r="C55" t="s">
        <v>117</v>
      </c>
    </row>
    <row r="56" spans="1:3" x14ac:dyDescent="0.25">
      <c r="A56">
        <v>5</v>
      </c>
      <c r="B56">
        <v>24</v>
      </c>
      <c r="C56" t="s">
        <v>117</v>
      </c>
    </row>
    <row r="57" spans="1:3" x14ac:dyDescent="0.25">
      <c r="A57">
        <v>6</v>
      </c>
      <c r="B57">
        <v>25</v>
      </c>
      <c r="C57" t="s">
        <v>117</v>
      </c>
    </row>
    <row r="58" spans="1:3" x14ac:dyDescent="0.25">
      <c r="A58">
        <v>6</v>
      </c>
      <c r="B58">
        <v>23</v>
      </c>
      <c r="C58" t="s">
        <v>117</v>
      </c>
    </row>
    <row r="59" spans="1:3" x14ac:dyDescent="0.25">
      <c r="A59">
        <v>6</v>
      </c>
      <c r="B59">
        <v>31</v>
      </c>
      <c r="C59" t="s">
        <v>117</v>
      </c>
    </row>
    <row r="60" spans="1:3" x14ac:dyDescent="0.25">
      <c r="A60">
        <v>6</v>
      </c>
      <c r="B60">
        <v>23</v>
      </c>
      <c r="C60" t="s">
        <v>117</v>
      </c>
    </row>
    <row r="61" spans="1:3" x14ac:dyDescent="0.25">
      <c r="A61">
        <v>6</v>
      </c>
      <c r="B61">
        <v>20</v>
      </c>
      <c r="C61" t="s">
        <v>117</v>
      </c>
    </row>
    <row r="62" spans="1:3" x14ac:dyDescent="0.25">
      <c r="A62">
        <v>6</v>
      </c>
      <c r="B62">
        <v>35</v>
      </c>
      <c r="C62" t="s">
        <v>117</v>
      </c>
    </row>
    <row r="63" spans="1:3" x14ac:dyDescent="0.25">
      <c r="A63">
        <v>6</v>
      </c>
      <c r="B63">
        <v>24</v>
      </c>
      <c r="C63" t="s">
        <v>117</v>
      </c>
    </row>
    <row r="64" spans="1:3" x14ac:dyDescent="0.25">
      <c r="A64">
        <v>6</v>
      </c>
      <c r="B64">
        <v>29</v>
      </c>
      <c r="C64" t="s">
        <v>117</v>
      </c>
    </row>
    <row r="65" spans="1:3" x14ac:dyDescent="0.25">
      <c r="A65">
        <v>6</v>
      </c>
      <c r="B65">
        <v>24</v>
      </c>
      <c r="C65" t="s">
        <v>117</v>
      </c>
    </row>
    <row r="66" spans="1:3" x14ac:dyDescent="0.25">
      <c r="A66">
        <v>6</v>
      </c>
      <c r="B66">
        <v>43</v>
      </c>
      <c r="C66" t="s">
        <v>117</v>
      </c>
    </row>
    <row r="67" spans="1:3" x14ac:dyDescent="0.25">
      <c r="A67">
        <v>6</v>
      </c>
      <c r="B67">
        <v>27</v>
      </c>
      <c r="C67" t="s">
        <v>117</v>
      </c>
    </row>
    <row r="68" spans="1:3" x14ac:dyDescent="0.25">
      <c r="A68">
        <v>6</v>
      </c>
      <c r="B68">
        <v>26</v>
      </c>
      <c r="C68" t="s">
        <v>117</v>
      </c>
    </row>
    <row r="69" spans="1:3" x14ac:dyDescent="0.25">
      <c r="A69">
        <v>6</v>
      </c>
      <c r="B69">
        <v>25</v>
      </c>
      <c r="C69" t="s">
        <v>117</v>
      </c>
    </row>
    <row r="70" spans="1:3" x14ac:dyDescent="0.25">
      <c r="A70">
        <v>6</v>
      </c>
      <c r="B70">
        <v>33</v>
      </c>
      <c r="C70" t="s">
        <v>117</v>
      </c>
    </row>
    <row r="71" spans="1:3" x14ac:dyDescent="0.25">
      <c r="A71">
        <v>6</v>
      </c>
      <c r="B71">
        <v>28</v>
      </c>
      <c r="C71" t="s">
        <v>117</v>
      </c>
    </row>
    <row r="72" spans="1:3" x14ac:dyDescent="0.25">
      <c r="A72">
        <v>6</v>
      </c>
      <c r="B72">
        <v>33</v>
      </c>
      <c r="C72" t="s">
        <v>117</v>
      </c>
    </row>
    <row r="73" spans="1:3" x14ac:dyDescent="0.25">
      <c r="A73">
        <v>6</v>
      </c>
      <c r="B73">
        <v>24</v>
      </c>
      <c r="C73" t="s">
        <v>117</v>
      </c>
    </row>
    <row r="74" spans="1:3" x14ac:dyDescent="0.25">
      <c r="A74">
        <v>7</v>
      </c>
      <c r="B74">
        <v>50</v>
      </c>
      <c r="C74" t="s">
        <v>115</v>
      </c>
    </row>
    <row r="75" spans="1:3" x14ac:dyDescent="0.25">
      <c r="A75">
        <v>7</v>
      </c>
      <c r="B75">
        <v>58</v>
      </c>
      <c r="C75" t="s">
        <v>115</v>
      </c>
    </row>
    <row r="76" spans="1:3" x14ac:dyDescent="0.25">
      <c r="A76">
        <v>7</v>
      </c>
      <c r="B76">
        <v>38</v>
      </c>
      <c r="C76" t="s">
        <v>117</v>
      </c>
    </row>
    <row r="77" spans="1:3" x14ac:dyDescent="0.25">
      <c r="A77">
        <v>7</v>
      </c>
      <c r="B77">
        <v>34</v>
      </c>
      <c r="C77" t="s">
        <v>117</v>
      </c>
    </row>
    <row r="78" spans="1:3" x14ac:dyDescent="0.25">
      <c r="A78">
        <v>7</v>
      </c>
      <c r="B78">
        <v>33</v>
      </c>
      <c r="C78" t="s">
        <v>117</v>
      </c>
    </row>
    <row r="79" spans="1:3" x14ac:dyDescent="0.25">
      <c r="A79">
        <v>7</v>
      </c>
      <c r="B79">
        <v>36</v>
      </c>
      <c r="C79" t="s">
        <v>117</v>
      </c>
    </row>
    <row r="80" spans="1:3" x14ac:dyDescent="0.25">
      <c r="A80">
        <v>7</v>
      </c>
      <c r="B80">
        <v>40</v>
      </c>
      <c r="C80" t="s">
        <v>117</v>
      </c>
    </row>
    <row r="81" spans="1:3" x14ac:dyDescent="0.25">
      <c r="A81">
        <v>7</v>
      </c>
      <c r="B81">
        <v>38</v>
      </c>
      <c r="C81" t="s">
        <v>117</v>
      </c>
    </row>
    <row r="82" spans="1:3" x14ac:dyDescent="0.25">
      <c r="A82">
        <v>7</v>
      </c>
      <c r="B82">
        <v>38</v>
      </c>
      <c r="C82" t="s">
        <v>117</v>
      </c>
    </row>
    <row r="83" spans="1:3" x14ac:dyDescent="0.25">
      <c r="A83">
        <v>7</v>
      </c>
      <c r="B83">
        <v>40</v>
      </c>
      <c r="C83" t="s">
        <v>117</v>
      </c>
    </row>
    <row r="84" spans="1:3" x14ac:dyDescent="0.25">
      <c r="A84">
        <v>7</v>
      </c>
      <c r="B84">
        <v>26</v>
      </c>
      <c r="C84" t="s">
        <v>117</v>
      </c>
    </row>
    <row r="85" spans="1:3" x14ac:dyDescent="0.25">
      <c r="A85">
        <v>7</v>
      </c>
      <c r="B85">
        <v>35</v>
      </c>
      <c r="C85" t="s">
        <v>117</v>
      </c>
    </row>
    <row r="86" spans="1:3" x14ac:dyDescent="0.25">
      <c r="A86">
        <v>7</v>
      </c>
      <c r="B86">
        <v>29</v>
      </c>
      <c r="C86" t="s">
        <v>117</v>
      </c>
    </row>
    <row r="87" spans="1:3" x14ac:dyDescent="0.25">
      <c r="A87">
        <v>7</v>
      </c>
      <c r="B87">
        <v>29</v>
      </c>
      <c r="C87" t="s">
        <v>117</v>
      </c>
    </row>
    <row r="88" spans="1:3" x14ac:dyDescent="0.25">
      <c r="A88">
        <v>7</v>
      </c>
      <c r="B88">
        <v>27</v>
      </c>
      <c r="C88" t="s">
        <v>117</v>
      </c>
    </row>
    <row r="89" spans="1:3" x14ac:dyDescent="0.25">
      <c r="A89">
        <v>7</v>
      </c>
      <c r="B89">
        <v>38</v>
      </c>
      <c r="C89" t="s">
        <v>117</v>
      </c>
    </row>
    <row r="90" spans="1:3" x14ac:dyDescent="0.25">
      <c r="A90">
        <v>7</v>
      </c>
      <c r="B90">
        <v>40</v>
      </c>
      <c r="C90" t="s">
        <v>117</v>
      </c>
    </row>
    <row r="91" spans="1:3" x14ac:dyDescent="0.25">
      <c r="A91">
        <v>8</v>
      </c>
      <c r="B91">
        <v>50</v>
      </c>
      <c r="C91" t="s">
        <v>115</v>
      </c>
    </row>
    <row r="92" spans="1:3" x14ac:dyDescent="0.25">
      <c r="A92">
        <v>8</v>
      </c>
      <c r="B92">
        <v>28</v>
      </c>
      <c r="C92" t="s">
        <v>117</v>
      </c>
    </row>
    <row r="93" spans="1:3" x14ac:dyDescent="0.25">
      <c r="A93">
        <v>8</v>
      </c>
      <c r="B93">
        <v>34</v>
      </c>
      <c r="C93" t="s">
        <v>117</v>
      </c>
    </row>
    <row r="94" spans="1:3" x14ac:dyDescent="0.25">
      <c r="A94">
        <v>8</v>
      </c>
      <c r="B94">
        <v>39</v>
      </c>
      <c r="C94" t="s">
        <v>117</v>
      </c>
    </row>
    <row r="95" spans="1:3" x14ac:dyDescent="0.25">
      <c r="A95">
        <v>8</v>
      </c>
      <c r="B95">
        <v>39</v>
      </c>
      <c r="C95" t="s">
        <v>117</v>
      </c>
    </row>
    <row r="96" spans="1:3" x14ac:dyDescent="0.25">
      <c r="A96">
        <v>8</v>
      </c>
      <c r="B96">
        <v>43</v>
      </c>
      <c r="C96" t="s">
        <v>117</v>
      </c>
    </row>
    <row r="97" spans="1:3" x14ac:dyDescent="0.25">
      <c r="A97">
        <v>8</v>
      </c>
      <c r="B97">
        <v>39</v>
      </c>
      <c r="C97" t="s">
        <v>117</v>
      </c>
    </row>
    <row r="98" spans="1:3" x14ac:dyDescent="0.25">
      <c r="A98">
        <v>8</v>
      </c>
      <c r="B98">
        <v>29</v>
      </c>
      <c r="C98" t="s">
        <v>117</v>
      </c>
    </row>
    <row r="99" spans="1:3" x14ac:dyDescent="0.25">
      <c r="A99">
        <v>8</v>
      </c>
      <c r="B99">
        <v>33</v>
      </c>
      <c r="C99" t="s">
        <v>117</v>
      </c>
    </row>
    <row r="100" spans="1:3" x14ac:dyDescent="0.25">
      <c r="A100">
        <v>8</v>
      </c>
      <c r="B100">
        <v>29</v>
      </c>
      <c r="C100" t="s">
        <v>117</v>
      </c>
    </row>
    <row r="101" spans="1:3" x14ac:dyDescent="0.25">
      <c r="A101">
        <v>8</v>
      </c>
      <c r="B101">
        <v>35</v>
      </c>
      <c r="C101" t="s">
        <v>117</v>
      </c>
    </row>
    <row r="102" spans="1:3" x14ac:dyDescent="0.25">
      <c r="A102">
        <v>8</v>
      </c>
      <c r="B102">
        <v>41</v>
      </c>
      <c r="C102" t="s">
        <v>117</v>
      </c>
    </row>
    <row r="103" spans="1:3" x14ac:dyDescent="0.25">
      <c r="A103">
        <v>8</v>
      </c>
      <c r="B103">
        <v>30</v>
      </c>
      <c r="C103" t="s">
        <v>117</v>
      </c>
    </row>
    <row r="104" spans="1:3" x14ac:dyDescent="0.25">
      <c r="A104">
        <v>9</v>
      </c>
      <c r="B104">
        <v>28</v>
      </c>
      <c r="C104" t="s">
        <v>117</v>
      </c>
    </row>
    <row r="105" spans="1:3" x14ac:dyDescent="0.25">
      <c r="A105">
        <v>9</v>
      </c>
      <c r="B105">
        <v>25</v>
      </c>
      <c r="C105" t="s">
        <v>117</v>
      </c>
    </row>
    <row r="106" spans="1:3" x14ac:dyDescent="0.25">
      <c r="A106">
        <v>9</v>
      </c>
      <c r="B106">
        <v>33</v>
      </c>
      <c r="C106" t="s">
        <v>117</v>
      </c>
    </row>
    <row r="107" spans="1:3" x14ac:dyDescent="0.25">
      <c r="A107">
        <v>9</v>
      </c>
      <c r="B107">
        <v>35</v>
      </c>
      <c r="C107" t="s">
        <v>117</v>
      </c>
    </row>
    <row r="108" spans="1:3" x14ac:dyDescent="0.25">
      <c r="A108">
        <v>9</v>
      </c>
      <c r="B108">
        <v>37</v>
      </c>
      <c r="C108" t="s">
        <v>117</v>
      </c>
    </row>
    <row r="109" spans="1:3" x14ac:dyDescent="0.25">
      <c r="A109">
        <v>9</v>
      </c>
      <c r="B109">
        <v>41</v>
      </c>
      <c r="C109" t="s">
        <v>117</v>
      </c>
    </row>
    <row r="110" spans="1:3" x14ac:dyDescent="0.25">
      <c r="A110">
        <v>9</v>
      </c>
      <c r="B110">
        <v>40</v>
      </c>
      <c r="C110" t="s">
        <v>117</v>
      </c>
    </row>
    <row r="111" spans="1:3" x14ac:dyDescent="0.25">
      <c r="A111">
        <v>9</v>
      </c>
      <c r="B111">
        <v>36</v>
      </c>
      <c r="C111" t="s">
        <v>117</v>
      </c>
    </row>
    <row r="112" spans="1:3" x14ac:dyDescent="0.25">
      <c r="A112">
        <v>9</v>
      </c>
      <c r="B112">
        <v>43</v>
      </c>
      <c r="C112" t="s">
        <v>117</v>
      </c>
    </row>
    <row r="113" spans="1:3" x14ac:dyDescent="0.25">
      <c r="A113">
        <v>9</v>
      </c>
      <c r="B113">
        <v>42</v>
      </c>
      <c r="C113" t="s">
        <v>117</v>
      </c>
    </row>
    <row r="114" spans="1:3" x14ac:dyDescent="0.25">
      <c r="A114">
        <v>9</v>
      </c>
      <c r="B114">
        <v>41</v>
      </c>
      <c r="C114" t="s">
        <v>117</v>
      </c>
    </row>
    <row r="115" spans="1:3" x14ac:dyDescent="0.25">
      <c r="A115">
        <v>9</v>
      </c>
      <c r="B115">
        <v>25</v>
      </c>
      <c r="C115" t="s">
        <v>117</v>
      </c>
    </row>
    <row r="116" spans="1:3" x14ac:dyDescent="0.25">
      <c r="A116">
        <v>9</v>
      </c>
      <c r="B116">
        <v>27</v>
      </c>
      <c r="C116" t="s">
        <v>117</v>
      </c>
    </row>
    <row r="117" spans="1:3" x14ac:dyDescent="0.25">
      <c r="A117">
        <v>9</v>
      </c>
      <c r="B117">
        <v>26</v>
      </c>
      <c r="C117" t="s">
        <v>117</v>
      </c>
    </row>
    <row r="118" spans="1:3" x14ac:dyDescent="0.25">
      <c r="A118">
        <v>9</v>
      </c>
      <c r="B118">
        <v>37</v>
      </c>
      <c r="C118" t="s">
        <v>117</v>
      </c>
    </row>
    <row r="119" spans="1:3" x14ac:dyDescent="0.25">
      <c r="A119">
        <v>10</v>
      </c>
      <c r="B119">
        <v>32</v>
      </c>
      <c r="C119" t="s">
        <v>117</v>
      </c>
    </row>
    <row r="120" spans="1:3" x14ac:dyDescent="0.25">
      <c r="A120">
        <v>10</v>
      </c>
      <c r="B120">
        <v>25</v>
      </c>
      <c r="C120" t="s">
        <v>117</v>
      </c>
    </row>
    <row r="121" spans="1:3" x14ac:dyDescent="0.25">
      <c r="A121">
        <v>10</v>
      </c>
      <c r="B121">
        <v>24</v>
      </c>
      <c r="C121" t="s">
        <v>117</v>
      </c>
    </row>
    <row r="122" spans="1:3" x14ac:dyDescent="0.25">
      <c r="A122">
        <v>10</v>
      </c>
      <c r="B122">
        <v>23</v>
      </c>
      <c r="C122" t="s">
        <v>117</v>
      </c>
    </row>
    <row r="123" spans="1:3" x14ac:dyDescent="0.25">
      <c r="A123">
        <v>10</v>
      </c>
      <c r="B123">
        <v>37</v>
      </c>
      <c r="C123" t="s">
        <v>117</v>
      </c>
    </row>
    <row r="124" spans="1:3" x14ac:dyDescent="0.25">
      <c r="A124">
        <v>10</v>
      </c>
      <c r="B124">
        <v>29</v>
      </c>
      <c r="C124" t="s">
        <v>117</v>
      </c>
    </row>
    <row r="125" spans="1:3" x14ac:dyDescent="0.25">
      <c r="A125">
        <v>10</v>
      </c>
      <c r="B125">
        <v>40</v>
      </c>
      <c r="C125" t="s">
        <v>117</v>
      </c>
    </row>
    <row r="126" spans="1:3" x14ac:dyDescent="0.25">
      <c r="A126">
        <v>10</v>
      </c>
      <c r="B126">
        <v>41</v>
      </c>
      <c r="C126" t="s">
        <v>117</v>
      </c>
    </row>
    <row r="127" spans="1:3" x14ac:dyDescent="0.25">
      <c r="A127">
        <v>10</v>
      </c>
      <c r="B127">
        <v>33</v>
      </c>
      <c r="C127" t="s">
        <v>117</v>
      </c>
    </row>
    <row r="128" spans="1:3" x14ac:dyDescent="0.25">
      <c r="A128">
        <v>10</v>
      </c>
      <c r="B128">
        <v>39</v>
      </c>
      <c r="C128" t="s">
        <v>117</v>
      </c>
    </row>
    <row r="129" spans="1:3" x14ac:dyDescent="0.25">
      <c r="A129">
        <v>10</v>
      </c>
      <c r="B129">
        <v>27</v>
      </c>
      <c r="C129" t="s">
        <v>117</v>
      </c>
    </row>
    <row r="130" spans="1:3" x14ac:dyDescent="0.25">
      <c r="A130">
        <v>10</v>
      </c>
      <c r="B130">
        <v>43</v>
      </c>
      <c r="C130" t="s">
        <v>117</v>
      </c>
    </row>
    <row r="131" spans="1:3" x14ac:dyDescent="0.25">
      <c r="A131">
        <v>10</v>
      </c>
      <c r="B131">
        <v>41</v>
      </c>
      <c r="C131" t="s">
        <v>117</v>
      </c>
    </row>
    <row r="132" spans="1:3" x14ac:dyDescent="0.25">
      <c r="A132">
        <v>11</v>
      </c>
      <c r="B132">
        <v>29</v>
      </c>
      <c r="C132" t="s">
        <v>117</v>
      </c>
    </row>
    <row r="133" spans="1:3" x14ac:dyDescent="0.25">
      <c r="A133">
        <v>11</v>
      </c>
      <c r="B133">
        <v>31</v>
      </c>
      <c r="C133" t="s">
        <v>117</v>
      </c>
    </row>
    <row r="134" spans="1:3" x14ac:dyDescent="0.25">
      <c r="A134">
        <v>11</v>
      </c>
      <c r="B134">
        <v>35</v>
      </c>
      <c r="C134" t="s">
        <v>117</v>
      </c>
    </row>
    <row r="135" spans="1:3" x14ac:dyDescent="0.25">
      <c r="A135">
        <v>11</v>
      </c>
      <c r="B135">
        <v>40</v>
      </c>
      <c r="C135" t="s">
        <v>117</v>
      </c>
    </row>
    <row r="136" spans="1:3" x14ac:dyDescent="0.25">
      <c r="A136">
        <v>11</v>
      </c>
      <c r="B136">
        <v>25</v>
      </c>
      <c r="C136" t="s">
        <v>117</v>
      </c>
    </row>
    <row r="137" spans="1:3" x14ac:dyDescent="0.25">
      <c r="A137">
        <v>11</v>
      </c>
      <c r="B137">
        <v>25</v>
      </c>
      <c r="C137" t="s">
        <v>117</v>
      </c>
    </row>
    <row r="138" spans="1:3" x14ac:dyDescent="0.25">
      <c r="A138">
        <v>11</v>
      </c>
      <c r="B138">
        <v>32</v>
      </c>
      <c r="C138" t="s">
        <v>117</v>
      </c>
    </row>
    <row r="139" spans="1:3" x14ac:dyDescent="0.25">
      <c r="A139">
        <v>11</v>
      </c>
      <c r="B139">
        <v>38</v>
      </c>
      <c r="C139" t="s">
        <v>117</v>
      </c>
    </row>
    <row r="140" spans="1:3" x14ac:dyDescent="0.25">
      <c r="A140">
        <v>11</v>
      </c>
      <c r="B140">
        <v>25</v>
      </c>
      <c r="C140" t="s">
        <v>117</v>
      </c>
    </row>
    <row r="141" spans="1:3" x14ac:dyDescent="0.25">
      <c r="A141">
        <v>11</v>
      </c>
      <c r="B141">
        <v>27</v>
      </c>
      <c r="C141" t="s">
        <v>117</v>
      </c>
    </row>
    <row r="142" spans="1:3" x14ac:dyDescent="0.25">
      <c r="A142">
        <v>12</v>
      </c>
      <c r="B142">
        <v>23</v>
      </c>
      <c r="C142" t="s">
        <v>117</v>
      </c>
    </row>
    <row r="143" spans="1:3" x14ac:dyDescent="0.25">
      <c r="A143">
        <v>12</v>
      </c>
      <c r="B143">
        <v>26</v>
      </c>
      <c r="C143" t="s">
        <v>117</v>
      </c>
    </row>
    <row r="144" spans="1:3" x14ac:dyDescent="0.25">
      <c r="A144">
        <v>12</v>
      </c>
      <c r="B144">
        <v>26</v>
      </c>
      <c r="C144" t="s">
        <v>117</v>
      </c>
    </row>
    <row r="145" spans="1:3" x14ac:dyDescent="0.25">
      <c r="A145">
        <v>12</v>
      </c>
      <c r="B145">
        <v>21</v>
      </c>
      <c r="C145" t="s">
        <v>117</v>
      </c>
    </row>
    <row r="146" spans="1:3" x14ac:dyDescent="0.25">
      <c r="A146">
        <v>13</v>
      </c>
      <c r="B146">
        <v>24</v>
      </c>
      <c r="C146" t="s">
        <v>117</v>
      </c>
    </row>
    <row r="147" spans="1:3" x14ac:dyDescent="0.25">
      <c r="A147">
        <v>13</v>
      </c>
      <c r="B147">
        <v>26</v>
      </c>
      <c r="C147" t="s">
        <v>117</v>
      </c>
    </row>
    <row r="148" spans="1:3" x14ac:dyDescent="0.25">
      <c r="A148">
        <v>13</v>
      </c>
      <c r="B148">
        <v>30</v>
      </c>
      <c r="C148" t="s">
        <v>117</v>
      </c>
    </row>
    <row r="149" spans="1:3" x14ac:dyDescent="0.25">
      <c r="A149">
        <v>13</v>
      </c>
      <c r="B149">
        <v>37</v>
      </c>
      <c r="C149" t="s">
        <v>117</v>
      </c>
    </row>
    <row r="150" spans="1:3" x14ac:dyDescent="0.25">
      <c r="A150">
        <v>13</v>
      </c>
      <c r="B150">
        <v>26</v>
      </c>
      <c r="C150" t="s">
        <v>117</v>
      </c>
    </row>
    <row r="151" spans="1:3" x14ac:dyDescent="0.25">
      <c r="A151">
        <v>13</v>
      </c>
      <c r="B151">
        <v>26</v>
      </c>
      <c r="C151" t="s">
        <v>117</v>
      </c>
    </row>
    <row r="152" spans="1:3" x14ac:dyDescent="0.25">
      <c r="A152">
        <v>13</v>
      </c>
      <c r="B152">
        <v>24</v>
      </c>
      <c r="C152" t="s">
        <v>117</v>
      </c>
    </row>
    <row r="153" spans="1:3" x14ac:dyDescent="0.25">
      <c r="A153">
        <v>13</v>
      </c>
      <c r="B153">
        <v>28</v>
      </c>
      <c r="C153" t="s">
        <v>117</v>
      </c>
    </row>
    <row r="154" spans="1:3" x14ac:dyDescent="0.25">
      <c r="A154">
        <v>13</v>
      </c>
      <c r="B154">
        <v>19</v>
      </c>
      <c r="C154" t="s">
        <v>117</v>
      </c>
    </row>
    <row r="155" spans="1:3" x14ac:dyDescent="0.25">
      <c r="A155">
        <v>13</v>
      </c>
      <c r="B155">
        <v>31</v>
      </c>
      <c r="C155" t="s">
        <v>117</v>
      </c>
    </row>
    <row r="156" spans="1:3" x14ac:dyDescent="0.25">
      <c r="A156">
        <v>13</v>
      </c>
      <c r="B156">
        <v>29</v>
      </c>
      <c r="C156" t="s">
        <v>117</v>
      </c>
    </row>
    <row r="157" spans="1:3" x14ac:dyDescent="0.25">
      <c r="A157">
        <v>13</v>
      </c>
      <c r="B157">
        <v>27</v>
      </c>
      <c r="C157" t="s">
        <v>117</v>
      </c>
    </row>
    <row r="158" spans="1:3" x14ac:dyDescent="0.25">
      <c r="A158">
        <v>13</v>
      </c>
      <c r="B158">
        <v>25</v>
      </c>
      <c r="C158" t="s">
        <v>117</v>
      </c>
    </row>
    <row r="159" spans="1:3" x14ac:dyDescent="0.25">
      <c r="A159">
        <v>13</v>
      </c>
      <c r="B159">
        <v>24</v>
      </c>
      <c r="C159" t="s">
        <v>117</v>
      </c>
    </row>
    <row r="160" spans="1:3" x14ac:dyDescent="0.25">
      <c r="A160">
        <v>13</v>
      </c>
      <c r="B160">
        <v>23</v>
      </c>
      <c r="C160" t="s">
        <v>117</v>
      </c>
    </row>
    <row r="161" spans="1:3" x14ac:dyDescent="0.25">
      <c r="A161">
        <v>13</v>
      </c>
      <c r="B161">
        <v>26</v>
      </c>
      <c r="C161" t="s">
        <v>117</v>
      </c>
    </row>
    <row r="162" spans="1:3" x14ac:dyDescent="0.25">
      <c r="A162">
        <v>13</v>
      </c>
      <c r="B162">
        <v>25</v>
      </c>
      <c r="C162" t="s">
        <v>117</v>
      </c>
    </row>
    <row r="163" spans="1:3" x14ac:dyDescent="0.25">
      <c r="A163">
        <v>13</v>
      </c>
      <c r="B163">
        <v>25</v>
      </c>
      <c r="C163" t="s">
        <v>117</v>
      </c>
    </row>
    <row r="164" spans="1:3" x14ac:dyDescent="0.25">
      <c r="A164">
        <v>13</v>
      </c>
      <c r="B164">
        <v>39</v>
      </c>
      <c r="C164" t="s">
        <v>117</v>
      </c>
    </row>
    <row r="165" spans="1:3" x14ac:dyDescent="0.25">
      <c r="A165">
        <v>13</v>
      </c>
      <c r="B165">
        <v>39</v>
      </c>
      <c r="C165" t="s">
        <v>117</v>
      </c>
    </row>
    <row r="166" spans="1:3" x14ac:dyDescent="0.25">
      <c r="A166">
        <v>13</v>
      </c>
      <c r="B166">
        <v>35</v>
      </c>
      <c r="C166" t="s">
        <v>117</v>
      </c>
    </row>
    <row r="167" spans="1:3" x14ac:dyDescent="0.25">
      <c r="A167">
        <v>13</v>
      </c>
      <c r="B167">
        <v>38</v>
      </c>
      <c r="C167" t="s">
        <v>117</v>
      </c>
    </row>
    <row r="168" spans="1:3" x14ac:dyDescent="0.25">
      <c r="A168">
        <v>13</v>
      </c>
      <c r="B168">
        <v>41</v>
      </c>
      <c r="C168" t="s">
        <v>117</v>
      </c>
    </row>
    <row r="169" spans="1:3" x14ac:dyDescent="0.25">
      <c r="A169">
        <v>13</v>
      </c>
      <c r="B169">
        <v>26</v>
      </c>
      <c r="C169" t="s">
        <v>117</v>
      </c>
    </row>
    <row r="170" spans="1:3" x14ac:dyDescent="0.25">
      <c r="A170">
        <v>13</v>
      </c>
      <c r="B170">
        <v>22</v>
      </c>
      <c r="C170" t="s">
        <v>117</v>
      </c>
    </row>
    <row r="171" spans="1:3" x14ac:dyDescent="0.25">
      <c r="A171">
        <v>13</v>
      </c>
      <c r="B171">
        <v>29</v>
      </c>
      <c r="C171" t="s">
        <v>117</v>
      </c>
    </row>
    <row r="172" spans="1:3" x14ac:dyDescent="0.25">
      <c r="A172">
        <v>13</v>
      </c>
      <c r="B172">
        <v>28</v>
      </c>
      <c r="C172" t="s">
        <v>117</v>
      </c>
    </row>
    <row r="173" spans="1:3" x14ac:dyDescent="0.25">
      <c r="A173">
        <v>13</v>
      </c>
      <c r="B173">
        <v>29</v>
      </c>
      <c r="C173" t="s">
        <v>117</v>
      </c>
    </row>
    <row r="174" spans="1:3" x14ac:dyDescent="0.25">
      <c r="A174">
        <v>13</v>
      </c>
      <c r="B174">
        <v>21</v>
      </c>
      <c r="C174" t="s">
        <v>117</v>
      </c>
    </row>
    <row r="175" spans="1:3" x14ac:dyDescent="0.25">
      <c r="A175">
        <v>14</v>
      </c>
      <c r="B175">
        <v>23</v>
      </c>
      <c r="C175" t="s">
        <v>117</v>
      </c>
    </row>
    <row r="176" spans="1:3" x14ac:dyDescent="0.25">
      <c r="A176">
        <v>14</v>
      </c>
      <c r="B176">
        <v>26</v>
      </c>
      <c r="C176" t="s">
        <v>117</v>
      </c>
    </row>
    <row r="177" spans="1:3" x14ac:dyDescent="0.25">
      <c r="A177">
        <v>14</v>
      </c>
      <c r="B177">
        <v>36</v>
      </c>
      <c r="C177" t="s">
        <v>117</v>
      </c>
    </row>
    <row r="178" spans="1:3" x14ac:dyDescent="0.25">
      <c r="A178">
        <v>14</v>
      </c>
      <c r="B178">
        <v>22</v>
      </c>
      <c r="C178" t="s">
        <v>117</v>
      </c>
    </row>
    <row r="179" spans="1:3" x14ac:dyDescent="0.25">
      <c r="A179">
        <v>14</v>
      </c>
      <c r="B179">
        <v>26</v>
      </c>
      <c r="C179" t="s">
        <v>117</v>
      </c>
    </row>
    <row r="180" spans="1:3" x14ac:dyDescent="0.25">
      <c r="A180">
        <v>14</v>
      </c>
      <c r="B180">
        <v>35</v>
      </c>
      <c r="C180" t="s">
        <v>117</v>
      </c>
    </row>
    <row r="181" spans="1:3" x14ac:dyDescent="0.25">
      <c r="A181">
        <v>14</v>
      </c>
      <c r="B181">
        <v>31</v>
      </c>
      <c r="C181" t="s">
        <v>117</v>
      </c>
    </row>
    <row r="182" spans="1:3" x14ac:dyDescent="0.25">
      <c r="A182">
        <v>14</v>
      </c>
      <c r="B182">
        <v>34</v>
      </c>
      <c r="C182" t="s">
        <v>117</v>
      </c>
    </row>
    <row r="183" spans="1:3" x14ac:dyDescent="0.25">
      <c r="A183">
        <v>14</v>
      </c>
      <c r="B183">
        <v>33</v>
      </c>
      <c r="C183" t="s">
        <v>117</v>
      </c>
    </row>
    <row r="184" spans="1:3" x14ac:dyDescent="0.25">
      <c r="A184">
        <v>14</v>
      </c>
      <c r="B184">
        <v>22</v>
      </c>
      <c r="C184" t="s">
        <v>117</v>
      </c>
    </row>
    <row r="185" spans="1:3" x14ac:dyDescent="0.25">
      <c r="A185">
        <v>14</v>
      </c>
      <c r="B185">
        <v>22</v>
      </c>
      <c r="C185" t="s">
        <v>117</v>
      </c>
    </row>
    <row r="186" spans="1:3" x14ac:dyDescent="0.25">
      <c r="A186">
        <v>14</v>
      </c>
      <c r="B186">
        <v>28</v>
      </c>
      <c r="C186" t="s">
        <v>117</v>
      </c>
    </row>
    <row r="187" spans="1:3" x14ac:dyDescent="0.25">
      <c r="A187">
        <v>15</v>
      </c>
      <c r="B187">
        <v>23</v>
      </c>
      <c r="C187" t="s">
        <v>117</v>
      </c>
    </row>
    <row r="188" spans="1:3" x14ac:dyDescent="0.25">
      <c r="A188">
        <v>15</v>
      </c>
      <c r="B188">
        <v>30</v>
      </c>
      <c r="C188" t="s">
        <v>117</v>
      </c>
    </row>
    <row r="189" spans="1:3" x14ac:dyDescent="0.25">
      <c r="A189">
        <v>15</v>
      </c>
      <c r="B189">
        <v>23</v>
      </c>
      <c r="C189" t="s">
        <v>117</v>
      </c>
    </row>
    <row r="190" spans="1:3" x14ac:dyDescent="0.25">
      <c r="A190">
        <v>15</v>
      </c>
      <c r="B190">
        <v>28</v>
      </c>
      <c r="C190" t="s">
        <v>117</v>
      </c>
    </row>
    <row r="191" spans="1:3" x14ac:dyDescent="0.25">
      <c r="A191">
        <v>15</v>
      </c>
      <c r="B191">
        <v>27</v>
      </c>
      <c r="C191" t="s">
        <v>117</v>
      </c>
    </row>
    <row r="192" spans="1:3" x14ac:dyDescent="0.25">
      <c r="A192">
        <v>15</v>
      </c>
      <c r="B192">
        <v>28</v>
      </c>
      <c r="C192" t="s">
        <v>117</v>
      </c>
    </row>
    <row r="193" spans="1:3" x14ac:dyDescent="0.25">
      <c r="A193">
        <v>15</v>
      </c>
      <c r="B193">
        <v>25</v>
      </c>
      <c r="C193" t="s">
        <v>117</v>
      </c>
    </row>
    <row r="194" spans="1:3" x14ac:dyDescent="0.25">
      <c r="A194">
        <v>15</v>
      </c>
      <c r="B194">
        <v>24</v>
      </c>
      <c r="C194" t="s">
        <v>117</v>
      </c>
    </row>
    <row r="195" spans="1:3" x14ac:dyDescent="0.25">
      <c r="A195">
        <v>15</v>
      </c>
      <c r="B195">
        <v>31</v>
      </c>
      <c r="C195" t="s">
        <v>117</v>
      </c>
    </row>
    <row r="196" spans="1:3" x14ac:dyDescent="0.25">
      <c r="A196">
        <v>15</v>
      </c>
      <c r="B196">
        <v>21</v>
      </c>
      <c r="C196" t="s">
        <v>117</v>
      </c>
    </row>
    <row r="197" spans="1:3" x14ac:dyDescent="0.25">
      <c r="A197">
        <v>15</v>
      </c>
      <c r="B197">
        <v>23</v>
      </c>
      <c r="C197" t="s">
        <v>117</v>
      </c>
    </row>
    <row r="198" spans="1:3" x14ac:dyDescent="0.25">
      <c r="A198">
        <v>15</v>
      </c>
      <c r="B198">
        <v>25</v>
      </c>
      <c r="C198" t="s">
        <v>117</v>
      </c>
    </row>
    <row r="199" spans="1:3" x14ac:dyDescent="0.25">
      <c r="A199">
        <v>15</v>
      </c>
      <c r="B199">
        <v>41</v>
      </c>
      <c r="C199" t="s">
        <v>117</v>
      </c>
    </row>
    <row r="200" spans="1:3" x14ac:dyDescent="0.25">
      <c r="A200">
        <v>15</v>
      </c>
      <c r="B200">
        <v>41</v>
      </c>
      <c r="C200" t="s">
        <v>117</v>
      </c>
    </row>
    <row r="201" spans="1:3" x14ac:dyDescent="0.25">
      <c r="A201">
        <v>15</v>
      </c>
      <c r="B201">
        <v>42</v>
      </c>
      <c r="C201" t="s">
        <v>117</v>
      </c>
    </row>
    <row r="202" spans="1:3" x14ac:dyDescent="0.25">
      <c r="A202">
        <v>15</v>
      </c>
      <c r="B202">
        <v>37</v>
      </c>
      <c r="C202" t="s">
        <v>117</v>
      </c>
    </row>
    <row r="203" spans="1:3" x14ac:dyDescent="0.25">
      <c r="A203">
        <v>15</v>
      </c>
      <c r="B203">
        <v>36</v>
      </c>
      <c r="C203" t="s">
        <v>117</v>
      </c>
    </row>
    <row r="204" spans="1:3" x14ac:dyDescent="0.25">
      <c r="A204">
        <v>15</v>
      </c>
      <c r="B204">
        <v>40</v>
      </c>
      <c r="C204" t="s">
        <v>117</v>
      </c>
    </row>
    <row r="205" spans="1:3" x14ac:dyDescent="0.25">
      <c r="A205">
        <v>15</v>
      </c>
      <c r="B205">
        <v>29</v>
      </c>
      <c r="C205" t="s">
        <v>117</v>
      </c>
    </row>
    <row r="206" spans="1:3" x14ac:dyDescent="0.25">
      <c r="A206">
        <v>15</v>
      </c>
      <c r="B206">
        <v>31</v>
      </c>
      <c r="C206" t="s">
        <v>117</v>
      </c>
    </row>
    <row r="207" spans="1:3" x14ac:dyDescent="0.25">
      <c r="A207">
        <v>15</v>
      </c>
      <c r="B207">
        <v>28</v>
      </c>
      <c r="C207" t="s">
        <v>117</v>
      </c>
    </row>
    <row r="208" spans="1:3" x14ac:dyDescent="0.25">
      <c r="A208">
        <v>15</v>
      </c>
      <c r="B208">
        <v>33</v>
      </c>
      <c r="C208" t="s">
        <v>117</v>
      </c>
    </row>
    <row r="209" spans="1:3" x14ac:dyDescent="0.25">
      <c r="A209">
        <v>15</v>
      </c>
      <c r="B209">
        <v>26</v>
      </c>
      <c r="C209" t="s">
        <v>117</v>
      </c>
    </row>
    <row r="210" spans="1:3" x14ac:dyDescent="0.25">
      <c r="A210">
        <v>15</v>
      </c>
      <c r="B210">
        <v>29</v>
      </c>
      <c r="C210" t="s">
        <v>117</v>
      </c>
    </row>
    <row r="211" spans="1:3" x14ac:dyDescent="0.25">
      <c r="A211">
        <v>15</v>
      </c>
      <c r="B211">
        <v>27</v>
      </c>
      <c r="C211" t="s">
        <v>117</v>
      </c>
    </row>
    <row r="212" spans="1:3" x14ac:dyDescent="0.25">
      <c r="A212">
        <v>15</v>
      </c>
      <c r="B212">
        <v>28</v>
      </c>
      <c r="C212" t="s">
        <v>117</v>
      </c>
    </row>
    <row r="213" spans="1:3" x14ac:dyDescent="0.25">
      <c r="A213">
        <v>15</v>
      </c>
      <c r="B213">
        <v>26</v>
      </c>
      <c r="C213" t="s">
        <v>117</v>
      </c>
    </row>
    <row r="214" spans="1:3" x14ac:dyDescent="0.25">
      <c r="A214">
        <v>15</v>
      </c>
      <c r="B214">
        <v>32</v>
      </c>
      <c r="C214" t="s">
        <v>117</v>
      </c>
    </row>
    <row r="215" spans="1:3" x14ac:dyDescent="0.25">
      <c r="A215">
        <v>15</v>
      </c>
      <c r="B215">
        <v>28</v>
      </c>
      <c r="C215" t="s">
        <v>117</v>
      </c>
    </row>
    <row r="216" spans="1:3" x14ac:dyDescent="0.25">
      <c r="A216">
        <v>16</v>
      </c>
      <c r="B216">
        <v>28</v>
      </c>
      <c r="C216" t="s">
        <v>117</v>
      </c>
    </row>
    <row r="217" spans="1:3" x14ac:dyDescent="0.25">
      <c r="A217">
        <v>16</v>
      </c>
      <c r="B217">
        <v>24</v>
      </c>
      <c r="C217" t="s">
        <v>117</v>
      </c>
    </row>
    <row r="218" spans="1:3" x14ac:dyDescent="0.25">
      <c r="A218">
        <v>16</v>
      </c>
      <c r="B218">
        <v>25</v>
      </c>
      <c r="C218" t="s">
        <v>117</v>
      </c>
    </row>
    <row r="219" spans="1:3" x14ac:dyDescent="0.25">
      <c r="A219">
        <v>16</v>
      </c>
      <c r="B219">
        <v>31</v>
      </c>
      <c r="C219" t="s">
        <v>117</v>
      </c>
    </row>
    <row r="220" spans="1:3" x14ac:dyDescent="0.25">
      <c r="A220">
        <v>16</v>
      </c>
      <c r="B220">
        <v>34</v>
      </c>
      <c r="C220" t="s">
        <v>117</v>
      </c>
    </row>
    <row r="221" spans="1:3" x14ac:dyDescent="0.25">
      <c r="A221">
        <v>16</v>
      </c>
      <c r="B221">
        <v>26</v>
      </c>
      <c r="C221" t="s">
        <v>117</v>
      </c>
    </row>
    <row r="222" spans="1:3" x14ac:dyDescent="0.25">
      <c r="A222">
        <v>16</v>
      </c>
      <c r="B222">
        <v>26</v>
      </c>
      <c r="C222" t="s">
        <v>117</v>
      </c>
    </row>
    <row r="223" spans="1:3" x14ac:dyDescent="0.25">
      <c r="A223">
        <v>16</v>
      </c>
      <c r="B223">
        <v>23</v>
      </c>
      <c r="C223" t="s">
        <v>117</v>
      </c>
    </row>
    <row r="224" spans="1:3" x14ac:dyDescent="0.25">
      <c r="A224">
        <v>16</v>
      </c>
      <c r="B224">
        <v>27</v>
      </c>
      <c r="C224" t="s">
        <v>117</v>
      </c>
    </row>
    <row r="225" spans="1:3" x14ac:dyDescent="0.25">
      <c r="A225">
        <v>16</v>
      </c>
      <c r="B225">
        <v>31</v>
      </c>
      <c r="C225" t="s">
        <v>117</v>
      </c>
    </row>
    <row r="226" spans="1:3" x14ac:dyDescent="0.25">
      <c r="A226">
        <v>16</v>
      </c>
      <c r="B226">
        <v>27</v>
      </c>
      <c r="C226" t="s">
        <v>117</v>
      </c>
    </row>
    <row r="227" spans="1:3" x14ac:dyDescent="0.25">
      <c r="A227">
        <v>16</v>
      </c>
      <c r="B227">
        <v>24</v>
      </c>
      <c r="C227" t="s">
        <v>117</v>
      </c>
    </row>
    <row r="228" spans="1:3" x14ac:dyDescent="0.25">
      <c r="A228">
        <v>17</v>
      </c>
      <c r="B228">
        <v>27</v>
      </c>
      <c r="C228" t="s">
        <v>117</v>
      </c>
    </row>
    <row r="229" spans="1:3" x14ac:dyDescent="0.25">
      <c r="A229">
        <v>17</v>
      </c>
      <c r="B229">
        <v>27</v>
      </c>
      <c r="C229" t="s">
        <v>117</v>
      </c>
    </row>
    <row r="230" spans="1:3" x14ac:dyDescent="0.25">
      <c r="A230">
        <v>17</v>
      </c>
      <c r="B230">
        <v>22</v>
      </c>
      <c r="C230" t="s">
        <v>117</v>
      </c>
    </row>
    <row r="231" spans="1:3" x14ac:dyDescent="0.25">
      <c r="A231">
        <v>17</v>
      </c>
      <c r="B231">
        <v>24</v>
      </c>
      <c r="C231" t="s">
        <v>117</v>
      </c>
    </row>
    <row r="232" spans="1:3" x14ac:dyDescent="0.25">
      <c r="A232">
        <v>17</v>
      </c>
      <c r="B232">
        <v>28</v>
      </c>
      <c r="C232" t="s">
        <v>117</v>
      </c>
    </row>
    <row r="233" spans="1:3" x14ac:dyDescent="0.25">
      <c r="A233">
        <v>17</v>
      </c>
      <c r="B233">
        <v>26</v>
      </c>
      <c r="C233" t="s">
        <v>117</v>
      </c>
    </row>
    <row r="234" spans="1:3" x14ac:dyDescent="0.25">
      <c r="A234">
        <v>17</v>
      </c>
      <c r="B234">
        <v>25</v>
      </c>
      <c r="C234" t="s">
        <v>117</v>
      </c>
    </row>
    <row r="235" spans="1:3" x14ac:dyDescent="0.25">
      <c r="A235">
        <v>17</v>
      </c>
      <c r="B235">
        <v>20</v>
      </c>
      <c r="C235" t="s">
        <v>117</v>
      </c>
    </row>
    <row r="236" spans="1:3" x14ac:dyDescent="0.25">
      <c r="A236">
        <v>17</v>
      </c>
      <c r="B236">
        <v>28</v>
      </c>
      <c r="C236" t="s">
        <v>117</v>
      </c>
    </row>
    <row r="237" spans="1:3" x14ac:dyDescent="0.25">
      <c r="A237">
        <v>17</v>
      </c>
      <c r="B237">
        <v>43</v>
      </c>
      <c r="C237" t="s">
        <v>117</v>
      </c>
    </row>
    <row r="238" spans="1:3" x14ac:dyDescent="0.25">
      <c r="A238">
        <v>17</v>
      </c>
      <c r="B238">
        <v>27</v>
      </c>
      <c r="C238" t="s">
        <v>117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36"/>
  <sheetViews>
    <sheetView zoomScale="80" zoomScaleNormal="80" workbookViewId="0">
      <selection activeCell="E34" sqref="E34"/>
    </sheetView>
  </sheetViews>
  <sheetFormatPr defaultRowHeight="15" x14ac:dyDescent="0.25"/>
  <cols>
    <col min="1" max="1" width="20.7109375" customWidth="1"/>
    <col min="3" max="3" width="17.42578125" customWidth="1"/>
    <col min="4" max="4" width="13" customWidth="1"/>
    <col min="5" max="5" width="15.7109375" customWidth="1"/>
    <col min="6" max="6" width="13.28515625" customWidth="1"/>
    <col min="7" max="7" width="14" customWidth="1"/>
    <col min="8" max="8" width="13.140625" customWidth="1"/>
    <col min="11" max="11" width="13.28515625" customWidth="1"/>
    <col min="15" max="15" width="12.85546875" customWidth="1"/>
    <col min="16" max="16" width="13.28515625" customWidth="1"/>
    <col min="19" max="20" width="13.140625" customWidth="1"/>
    <col min="21" max="21" width="13.28515625" customWidth="1"/>
    <col min="23" max="23" width="11.5703125" customWidth="1"/>
    <col min="24" max="24" width="11.42578125" customWidth="1"/>
    <col min="25" max="25" width="11.7109375" customWidth="1"/>
    <col min="26" max="26" width="13.28515625" customWidth="1"/>
    <col min="28" max="28" width="11.5703125" customWidth="1"/>
    <col min="29" max="29" width="11.7109375" customWidth="1"/>
  </cols>
  <sheetData>
    <row r="1" spans="1:30" x14ac:dyDescent="0.25">
      <c r="A1" t="s">
        <v>35</v>
      </c>
    </row>
    <row r="2" spans="1:30" x14ac:dyDescent="0.25">
      <c r="A2" t="s">
        <v>36</v>
      </c>
    </row>
    <row r="3" spans="1:30" x14ac:dyDescent="0.25">
      <c r="A3" s="1" t="s">
        <v>37</v>
      </c>
    </row>
    <row r="4" spans="1:30" x14ac:dyDescent="0.25">
      <c r="A4" s="5" t="s">
        <v>38</v>
      </c>
    </row>
    <row r="5" spans="1:30" x14ac:dyDescent="0.25">
      <c r="A5" s="5" t="s">
        <v>39</v>
      </c>
    </row>
    <row r="6" spans="1:30" x14ac:dyDescent="0.25">
      <c r="A6" s="5" t="s">
        <v>40</v>
      </c>
    </row>
    <row r="7" spans="1:30" x14ac:dyDescent="0.25">
      <c r="A7" s="5" t="s">
        <v>41</v>
      </c>
    </row>
    <row r="8" spans="1:30" x14ac:dyDescent="0.25">
      <c r="A8" s="5" t="s">
        <v>42</v>
      </c>
    </row>
    <row r="9" spans="1:30" x14ac:dyDescent="0.25">
      <c r="A9" s="6" t="s">
        <v>43</v>
      </c>
      <c r="C9" s="7" t="s">
        <v>44</v>
      </c>
      <c r="E9" s="8" t="s">
        <v>45</v>
      </c>
      <c r="G9" s="9" t="s">
        <v>46</v>
      </c>
      <c r="I9" s="10" t="s">
        <v>47</v>
      </c>
    </row>
    <row r="10" spans="1:30" x14ac:dyDescent="0.25">
      <c r="A10" s="5"/>
    </row>
    <row r="11" spans="1:30" ht="15.75" x14ac:dyDescent="0.25">
      <c r="A11" s="11" t="s">
        <v>48</v>
      </c>
      <c r="D11" t="s">
        <v>49</v>
      </c>
      <c r="E11" t="s">
        <v>50</v>
      </c>
      <c r="F11" s="11" t="s">
        <v>51</v>
      </c>
      <c r="I11" t="s">
        <v>52</v>
      </c>
      <c r="J11" t="s">
        <v>53</v>
      </c>
      <c r="K11" s="11" t="s">
        <v>54</v>
      </c>
      <c r="N11" t="s">
        <v>52</v>
      </c>
      <c r="O11" t="s">
        <v>53</v>
      </c>
      <c r="P11" s="11" t="s">
        <v>55</v>
      </c>
      <c r="S11" t="s">
        <v>52</v>
      </c>
      <c r="T11" t="s">
        <v>53</v>
      </c>
      <c r="U11" s="11" t="s">
        <v>56</v>
      </c>
      <c r="X11" t="s">
        <v>52</v>
      </c>
      <c r="Y11" t="s">
        <v>53</v>
      </c>
      <c r="Z11" s="11" t="s">
        <v>57</v>
      </c>
      <c r="AC11" t="s">
        <v>52</v>
      </c>
      <c r="AD11" t="s">
        <v>53</v>
      </c>
    </row>
    <row r="12" spans="1:30" x14ac:dyDescent="0.25">
      <c r="A12" t="s">
        <v>11</v>
      </c>
      <c r="B12">
        <v>21</v>
      </c>
      <c r="C12" t="s">
        <v>12</v>
      </c>
      <c r="F12" t="s">
        <v>11</v>
      </c>
      <c r="G12">
        <v>21</v>
      </c>
      <c r="H12" t="s">
        <v>12</v>
      </c>
      <c r="K12" t="s">
        <v>11</v>
      </c>
      <c r="L12">
        <v>22</v>
      </c>
      <c r="M12" t="s">
        <v>12</v>
      </c>
      <c r="N12">
        <v>22</v>
      </c>
      <c r="O12">
        <v>22</v>
      </c>
      <c r="P12" t="s">
        <v>11</v>
      </c>
      <c r="Q12">
        <v>22</v>
      </c>
      <c r="R12" t="s">
        <v>12</v>
      </c>
      <c r="S12">
        <v>21</v>
      </c>
      <c r="T12">
        <v>22</v>
      </c>
      <c r="U12" t="s">
        <v>11</v>
      </c>
      <c r="V12">
        <v>22</v>
      </c>
      <c r="W12" t="s">
        <v>12</v>
      </c>
      <c r="X12">
        <v>22</v>
      </c>
      <c r="Y12">
        <v>22</v>
      </c>
      <c r="Z12" t="s">
        <v>11</v>
      </c>
      <c r="AA12">
        <v>21</v>
      </c>
      <c r="AB12" t="s">
        <v>12</v>
      </c>
    </row>
    <row r="13" spans="1:30" x14ac:dyDescent="0.25">
      <c r="A13" t="s">
        <v>11</v>
      </c>
      <c r="B13">
        <v>22</v>
      </c>
      <c r="C13" t="s">
        <v>12</v>
      </c>
      <c r="D13">
        <v>20</v>
      </c>
      <c r="E13">
        <v>22</v>
      </c>
      <c r="F13" t="s">
        <v>11</v>
      </c>
      <c r="G13">
        <v>22</v>
      </c>
      <c r="H13" t="s">
        <v>12</v>
      </c>
      <c r="K13" t="s">
        <v>11</v>
      </c>
      <c r="L13">
        <v>22</v>
      </c>
      <c r="M13" t="s">
        <v>12</v>
      </c>
      <c r="N13">
        <v>21</v>
      </c>
      <c r="O13">
        <v>22</v>
      </c>
      <c r="P13" t="s">
        <v>11</v>
      </c>
      <c r="Q13">
        <v>22</v>
      </c>
      <c r="R13" t="s">
        <v>12</v>
      </c>
      <c r="U13" t="s">
        <v>11</v>
      </c>
      <c r="V13">
        <v>22</v>
      </c>
      <c r="W13" t="s">
        <v>12</v>
      </c>
      <c r="X13">
        <v>22</v>
      </c>
      <c r="Y13">
        <v>22</v>
      </c>
      <c r="Z13" t="s">
        <v>11</v>
      </c>
      <c r="AA13">
        <v>22</v>
      </c>
      <c r="AB13" t="s">
        <v>12</v>
      </c>
      <c r="AC13">
        <v>22</v>
      </c>
      <c r="AD13">
        <v>22</v>
      </c>
    </row>
    <row r="14" spans="1:30" x14ac:dyDescent="0.25">
      <c r="A14" t="s">
        <v>13</v>
      </c>
      <c r="B14">
        <v>24</v>
      </c>
      <c r="C14" t="s">
        <v>12</v>
      </c>
      <c r="F14" t="s">
        <v>13</v>
      </c>
      <c r="G14">
        <v>23</v>
      </c>
      <c r="H14" t="s">
        <v>12</v>
      </c>
      <c r="I14">
        <v>23</v>
      </c>
      <c r="J14">
        <v>23</v>
      </c>
      <c r="K14" t="s">
        <v>13</v>
      </c>
      <c r="L14">
        <v>24</v>
      </c>
      <c r="M14" t="s">
        <v>12</v>
      </c>
      <c r="N14">
        <v>23</v>
      </c>
      <c r="O14">
        <v>24</v>
      </c>
      <c r="P14" t="s">
        <v>13</v>
      </c>
      <c r="Q14">
        <v>23</v>
      </c>
      <c r="R14" t="s">
        <v>12</v>
      </c>
      <c r="S14" s="9">
        <v>24</v>
      </c>
      <c r="T14">
        <v>23</v>
      </c>
      <c r="U14" t="s">
        <v>13</v>
      </c>
      <c r="V14">
        <v>24</v>
      </c>
      <c r="W14" t="s">
        <v>12</v>
      </c>
      <c r="X14">
        <v>23</v>
      </c>
      <c r="Y14">
        <v>24</v>
      </c>
      <c r="Z14" t="s">
        <v>13</v>
      </c>
      <c r="AA14">
        <v>24</v>
      </c>
      <c r="AB14" t="s">
        <v>12</v>
      </c>
    </row>
    <row r="15" spans="1:30" x14ac:dyDescent="0.25">
      <c r="A15" t="s">
        <v>13</v>
      </c>
      <c r="B15">
        <v>24</v>
      </c>
      <c r="C15" t="s">
        <v>12</v>
      </c>
      <c r="D15">
        <v>23</v>
      </c>
      <c r="E15">
        <v>24</v>
      </c>
      <c r="F15" t="s">
        <v>13</v>
      </c>
      <c r="G15">
        <v>24</v>
      </c>
      <c r="H15" t="s">
        <v>12</v>
      </c>
      <c r="K15" t="s">
        <v>13</v>
      </c>
      <c r="L15">
        <v>24</v>
      </c>
      <c r="M15" t="s">
        <v>12</v>
      </c>
      <c r="N15">
        <v>22</v>
      </c>
      <c r="O15">
        <v>24</v>
      </c>
      <c r="P15" t="s">
        <v>13</v>
      </c>
      <c r="Q15">
        <v>23</v>
      </c>
      <c r="R15" t="s">
        <v>12</v>
      </c>
      <c r="S15">
        <v>23</v>
      </c>
      <c r="T15">
        <v>23</v>
      </c>
      <c r="U15" t="s">
        <v>13</v>
      </c>
      <c r="V15">
        <v>25</v>
      </c>
      <c r="W15" t="s">
        <v>12</v>
      </c>
      <c r="X15">
        <v>23</v>
      </c>
      <c r="Y15">
        <v>25</v>
      </c>
      <c r="Z15" t="s">
        <v>13</v>
      </c>
      <c r="AA15">
        <v>24</v>
      </c>
      <c r="AB15" t="s">
        <v>12</v>
      </c>
      <c r="AC15">
        <v>24</v>
      </c>
      <c r="AD15">
        <v>24</v>
      </c>
    </row>
    <row r="16" spans="1:30" x14ac:dyDescent="0.25">
      <c r="A16" t="s">
        <v>13</v>
      </c>
      <c r="B16">
        <v>24</v>
      </c>
      <c r="C16" t="s">
        <v>12</v>
      </c>
      <c r="D16">
        <v>22</v>
      </c>
      <c r="E16">
        <v>24</v>
      </c>
      <c r="F16" t="s">
        <v>13</v>
      </c>
      <c r="G16">
        <v>23</v>
      </c>
      <c r="H16" t="s">
        <v>12</v>
      </c>
      <c r="I16">
        <v>23</v>
      </c>
      <c r="J16">
        <v>23</v>
      </c>
      <c r="K16" t="s">
        <v>13</v>
      </c>
      <c r="L16">
        <v>25</v>
      </c>
      <c r="M16" t="s">
        <v>12</v>
      </c>
      <c r="N16">
        <v>24</v>
      </c>
      <c r="O16">
        <v>25</v>
      </c>
      <c r="P16" t="s">
        <v>13</v>
      </c>
      <c r="Q16">
        <v>23</v>
      </c>
      <c r="R16" t="s">
        <v>12</v>
      </c>
      <c r="S16">
        <v>23</v>
      </c>
      <c r="T16">
        <v>23</v>
      </c>
      <c r="U16" t="s">
        <v>13</v>
      </c>
      <c r="V16">
        <v>25</v>
      </c>
      <c r="W16" t="s">
        <v>12</v>
      </c>
      <c r="Z16" t="s">
        <v>13</v>
      </c>
      <c r="AA16">
        <v>24</v>
      </c>
      <c r="AB16" t="s">
        <v>12</v>
      </c>
      <c r="AC16">
        <v>23</v>
      </c>
      <c r="AD16">
        <v>24</v>
      </c>
    </row>
    <row r="17" spans="1:36" x14ac:dyDescent="0.25">
      <c r="A17" t="s">
        <v>13</v>
      </c>
      <c r="B17">
        <v>25</v>
      </c>
      <c r="C17" t="s">
        <v>12</v>
      </c>
      <c r="D17">
        <v>25</v>
      </c>
      <c r="E17">
        <v>25</v>
      </c>
      <c r="F17" t="s">
        <v>13</v>
      </c>
      <c r="G17">
        <v>25</v>
      </c>
      <c r="H17" t="s">
        <v>12</v>
      </c>
      <c r="K17" t="s">
        <v>13</v>
      </c>
      <c r="L17">
        <v>23</v>
      </c>
      <c r="M17" t="s">
        <v>12</v>
      </c>
      <c r="P17" t="s">
        <v>13</v>
      </c>
      <c r="Q17">
        <v>25</v>
      </c>
      <c r="R17" t="s">
        <v>12</v>
      </c>
      <c r="S17">
        <v>25</v>
      </c>
      <c r="T17">
        <v>25</v>
      </c>
      <c r="U17" t="s">
        <v>13</v>
      </c>
      <c r="V17" s="10">
        <v>24</v>
      </c>
      <c r="W17" t="s">
        <v>12</v>
      </c>
      <c r="Z17" t="s">
        <v>13</v>
      </c>
      <c r="AA17">
        <v>23</v>
      </c>
      <c r="AB17" t="s">
        <v>12</v>
      </c>
    </row>
    <row r="18" spans="1:36" x14ac:dyDescent="0.25">
      <c r="A18" t="s">
        <v>13</v>
      </c>
      <c r="B18">
        <v>25</v>
      </c>
      <c r="C18" t="s">
        <v>12</v>
      </c>
      <c r="F18" t="s">
        <v>13</v>
      </c>
      <c r="G18">
        <v>23</v>
      </c>
      <c r="H18" t="s">
        <v>12</v>
      </c>
      <c r="I18">
        <v>22</v>
      </c>
      <c r="J18">
        <v>23</v>
      </c>
      <c r="K18" t="s">
        <v>13</v>
      </c>
      <c r="L18">
        <v>25</v>
      </c>
      <c r="M18" t="s">
        <v>12</v>
      </c>
      <c r="N18">
        <v>25</v>
      </c>
      <c r="O18">
        <v>25</v>
      </c>
      <c r="P18" t="s">
        <v>13</v>
      </c>
      <c r="Q18">
        <v>23</v>
      </c>
      <c r="R18" t="s">
        <v>12</v>
      </c>
      <c r="U18" t="s">
        <v>13</v>
      </c>
      <c r="V18">
        <v>25</v>
      </c>
      <c r="W18" t="s">
        <v>12</v>
      </c>
      <c r="X18">
        <v>24</v>
      </c>
      <c r="Y18">
        <v>25</v>
      </c>
      <c r="Z18" t="s">
        <v>13</v>
      </c>
      <c r="AA18">
        <v>25</v>
      </c>
      <c r="AB18" t="s">
        <v>12</v>
      </c>
      <c r="AC18">
        <v>24</v>
      </c>
      <c r="AD18">
        <v>25</v>
      </c>
      <c r="AH18" t="s">
        <v>58</v>
      </c>
    </row>
    <row r="19" spans="1:36" ht="15.75" x14ac:dyDescent="0.25">
      <c r="A19" t="s">
        <v>13</v>
      </c>
      <c r="B19">
        <v>24</v>
      </c>
      <c r="C19" t="s">
        <v>12</v>
      </c>
      <c r="D19">
        <v>23</v>
      </c>
      <c r="E19">
        <v>24</v>
      </c>
      <c r="F19" t="s">
        <v>13</v>
      </c>
      <c r="G19">
        <v>25</v>
      </c>
      <c r="H19" t="s">
        <v>12</v>
      </c>
      <c r="I19">
        <v>25</v>
      </c>
      <c r="J19">
        <v>25</v>
      </c>
      <c r="K19" t="s">
        <v>13</v>
      </c>
      <c r="L19">
        <v>25</v>
      </c>
      <c r="M19" t="s">
        <v>12</v>
      </c>
      <c r="N19">
        <v>23</v>
      </c>
      <c r="O19">
        <v>25</v>
      </c>
      <c r="P19" t="s">
        <v>13</v>
      </c>
      <c r="Q19">
        <v>23</v>
      </c>
      <c r="R19" t="s">
        <v>12</v>
      </c>
      <c r="U19" t="s">
        <v>13</v>
      </c>
      <c r="V19">
        <v>23</v>
      </c>
      <c r="W19" t="s">
        <v>12</v>
      </c>
      <c r="Z19" t="s">
        <v>13</v>
      </c>
      <c r="AA19">
        <v>25</v>
      </c>
      <c r="AB19" t="s">
        <v>12</v>
      </c>
      <c r="AC19">
        <v>25</v>
      </c>
      <c r="AD19">
        <v>25</v>
      </c>
      <c r="AG19" s="11"/>
      <c r="AJ19" t="s">
        <v>59</v>
      </c>
    </row>
    <row r="20" spans="1:36" ht="15.75" x14ac:dyDescent="0.25">
      <c r="A20" t="s">
        <v>14</v>
      </c>
      <c r="B20">
        <v>28</v>
      </c>
      <c r="C20" t="s">
        <v>12</v>
      </c>
      <c r="D20">
        <v>26</v>
      </c>
      <c r="E20">
        <v>28</v>
      </c>
      <c r="F20" t="s">
        <v>14</v>
      </c>
      <c r="G20">
        <v>27</v>
      </c>
      <c r="H20" t="s">
        <v>12</v>
      </c>
      <c r="I20">
        <v>27</v>
      </c>
      <c r="J20">
        <v>27</v>
      </c>
      <c r="K20" t="s">
        <v>14</v>
      </c>
      <c r="L20">
        <v>26</v>
      </c>
      <c r="M20" t="s">
        <v>12</v>
      </c>
      <c r="N20">
        <v>25</v>
      </c>
      <c r="O20">
        <v>26</v>
      </c>
      <c r="P20" t="s">
        <v>14</v>
      </c>
      <c r="Q20">
        <v>26</v>
      </c>
      <c r="R20" t="s">
        <v>12</v>
      </c>
      <c r="S20">
        <v>25</v>
      </c>
      <c r="T20">
        <v>26</v>
      </c>
      <c r="U20" t="s">
        <v>14</v>
      </c>
      <c r="V20">
        <v>26</v>
      </c>
      <c r="W20" t="s">
        <v>12</v>
      </c>
      <c r="X20">
        <v>26</v>
      </c>
      <c r="Y20">
        <v>26</v>
      </c>
      <c r="Z20" t="s">
        <v>14</v>
      </c>
      <c r="AA20">
        <v>28</v>
      </c>
      <c r="AB20" t="s">
        <v>12</v>
      </c>
      <c r="AC20">
        <v>27</v>
      </c>
      <c r="AD20">
        <v>28</v>
      </c>
      <c r="AG20" s="11" t="s">
        <v>21</v>
      </c>
      <c r="AH20" t="s">
        <v>60</v>
      </c>
      <c r="AI20" s="12">
        <v>14</v>
      </c>
      <c r="AJ20">
        <v>2</v>
      </c>
    </row>
    <row r="21" spans="1:36" ht="15.75" x14ac:dyDescent="0.25">
      <c r="A21" t="s">
        <v>14</v>
      </c>
      <c r="B21">
        <v>27</v>
      </c>
      <c r="C21" t="s">
        <v>12</v>
      </c>
      <c r="F21" t="s">
        <v>14</v>
      </c>
      <c r="G21">
        <v>27</v>
      </c>
      <c r="H21" t="s">
        <v>12</v>
      </c>
      <c r="I21">
        <v>26</v>
      </c>
      <c r="J21">
        <v>27</v>
      </c>
      <c r="K21" t="s">
        <v>14</v>
      </c>
      <c r="L21">
        <v>27</v>
      </c>
      <c r="M21" t="s">
        <v>12</v>
      </c>
      <c r="N21">
        <v>26</v>
      </c>
      <c r="O21">
        <v>27</v>
      </c>
      <c r="P21" t="s">
        <v>14</v>
      </c>
      <c r="Q21">
        <v>28</v>
      </c>
      <c r="R21" t="s">
        <v>12</v>
      </c>
      <c r="U21" t="s">
        <v>14</v>
      </c>
      <c r="V21">
        <v>26</v>
      </c>
      <c r="W21" t="s">
        <v>12</v>
      </c>
      <c r="X21">
        <v>26</v>
      </c>
      <c r="Y21">
        <v>26</v>
      </c>
      <c r="Z21" t="s">
        <v>14</v>
      </c>
      <c r="AA21">
        <v>26</v>
      </c>
      <c r="AB21" t="s">
        <v>12</v>
      </c>
      <c r="AC21">
        <v>25</v>
      </c>
      <c r="AD21">
        <v>26</v>
      </c>
      <c r="AG21" s="11"/>
      <c r="AH21" t="s">
        <v>61</v>
      </c>
      <c r="AI21">
        <v>43</v>
      </c>
      <c r="AJ21">
        <v>6</v>
      </c>
    </row>
    <row r="22" spans="1:36" ht="15.75" x14ac:dyDescent="0.25">
      <c r="A22" t="s">
        <v>14</v>
      </c>
      <c r="B22">
        <v>28</v>
      </c>
      <c r="C22" t="s">
        <v>12</v>
      </c>
      <c r="F22" t="s">
        <v>14</v>
      </c>
      <c r="G22">
        <v>26</v>
      </c>
      <c r="H22" t="s">
        <v>12</v>
      </c>
      <c r="I22">
        <v>24</v>
      </c>
      <c r="J22">
        <v>26</v>
      </c>
      <c r="K22" t="s">
        <v>14</v>
      </c>
      <c r="L22">
        <v>28</v>
      </c>
      <c r="M22" t="s">
        <v>12</v>
      </c>
      <c r="N22">
        <v>27</v>
      </c>
      <c r="O22">
        <v>28</v>
      </c>
      <c r="P22" t="s">
        <v>14</v>
      </c>
      <c r="Q22">
        <v>28</v>
      </c>
      <c r="R22" t="s">
        <v>12</v>
      </c>
      <c r="U22" t="s">
        <v>14</v>
      </c>
      <c r="V22">
        <v>26</v>
      </c>
      <c r="W22" t="s">
        <v>12</v>
      </c>
      <c r="X22">
        <v>25</v>
      </c>
      <c r="Y22">
        <v>26</v>
      </c>
      <c r="Z22" t="s">
        <v>14</v>
      </c>
      <c r="AA22">
        <v>26</v>
      </c>
      <c r="AB22" t="s">
        <v>12</v>
      </c>
      <c r="AG22" s="11"/>
      <c r="AH22" t="s">
        <v>62</v>
      </c>
      <c r="AI22">
        <v>32</v>
      </c>
      <c r="AJ22">
        <v>5</v>
      </c>
    </row>
    <row r="23" spans="1:36" ht="15.75" x14ac:dyDescent="0.25">
      <c r="A23" t="s">
        <v>14</v>
      </c>
      <c r="B23">
        <v>26</v>
      </c>
      <c r="C23" t="s">
        <v>12</v>
      </c>
      <c r="F23" t="s">
        <v>14</v>
      </c>
      <c r="G23">
        <v>26</v>
      </c>
      <c r="H23" t="s">
        <v>12</v>
      </c>
      <c r="K23" t="s">
        <v>14</v>
      </c>
      <c r="L23">
        <v>26</v>
      </c>
      <c r="M23" t="s">
        <v>12</v>
      </c>
      <c r="N23">
        <v>24</v>
      </c>
      <c r="O23">
        <v>26</v>
      </c>
      <c r="P23" t="s">
        <v>14</v>
      </c>
      <c r="Q23">
        <v>26</v>
      </c>
      <c r="R23" t="s">
        <v>12</v>
      </c>
      <c r="U23" t="s">
        <v>14</v>
      </c>
      <c r="V23" s="1">
        <v>23</v>
      </c>
      <c r="W23" t="s">
        <v>12</v>
      </c>
      <c r="Z23" t="s">
        <v>14</v>
      </c>
      <c r="AA23">
        <v>27</v>
      </c>
      <c r="AB23" t="s">
        <v>12</v>
      </c>
      <c r="AC23">
        <v>27</v>
      </c>
      <c r="AD23">
        <v>27</v>
      </c>
      <c r="AG23" s="11"/>
      <c r="AH23" t="s">
        <v>63</v>
      </c>
      <c r="AI23">
        <v>5</v>
      </c>
      <c r="AJ23" t="s">
        <v>64</v>
      </c>
    </row>
    <row r="24" spans="1:36" ht="15.75" x14ac:dyDescent="0.25">
      <c r="A24" t="s">
        <v>14</v>
      </c>
      <c r="B24">
        <v>28</v>
      </c>
      <c r="C24" t="s">
        <v>12</v>
      </c>
      <c r="D24">
        <v>28</v>
      </c>
      <c r="E24">
        <v>28</v>
      </c>
      <c r="F24" t="s">
        <v>14</v>
      </c>
      <c r="G24">
        <v>26</v>
      </c>
      <c r="H24" t="s">
        <v>12</v>
      </c>
      <c r="K24" t="s">
        <v>14</v>
      </c>
      <c r="L24">
        <v>26</v>
      </c>
      <c r="M24" t="s">
        <v>12</v>
      </c>
      <c r="P24" t="s">
        <v>14</v>
      </c>
      <c r="Q24">
        <v>26</v>
      </c>
      <c r="R24" t="s">
        <v>12</v>
      </c>
      <c r="U24" t="s">
        <v>14</v>
      </c>
      <c r="V24" s="1">
        <v>24</v>
      </c>
      <c r="W24" t="s">
        <v>12</v>
      </c>
      <c r="X24">
        <v>23</v>
      </c>
      <c r="Y24">
        <v>24</v>
      </c>
      <c r="Z24" t="s">
        <v>14</v>
      </c>
      <c r="AA24">
        <v>26</v>
      </c>
      <c r="AB24" t="s">
        <v>12</v>
      </c>
      <c r="AG24" s="11" t="s">
        <v>65</v>
      </c>
      <c r="AH24" t="s">
        <v>66</v>
      </c>
      <c r="AI24">
        <v>13</v>
      </c>
      <c r="AJ24">
        <v>1</v>
      </c>
    </row>
    <row r="25" spans="1:36" ht="15.75" x14ac:dyDescent="0.25">
      <c r="A25" t="s">
        <v>15</v>
      </c>
      <c r="B25">
        <v>29</v>
      </c>
      <c r="C25" t="s">
        <v>12</v>
      </c>
      <c r="F25" t="s">
        <v>15</v>
      </c>
      <c r="G25">
        <v>29</v>
      </c>
      <c r="H25" t="s">
        <v>12</v>
      </c>
      <c r="K25" t="s">
        <v>15</v>
      </c>
      <c r="L25">
        <v>29</v>
      </c>
      <c r="M25" t="s">
        <v>12</v>
      </c>
      <c r="P25" t="s">
        <v>15</v>
      </c>
      <c r="Q25">
        <v>29</v>
      </c>
      <c r="R25" t="s">
        <v>12</v>
      </c>
      <c r="S25">
        <v>28</v>
      </c>
      <c r="T25">
        <v>29</v>
      </c>
      <c r="U25" t="s">
        <v>15</v>
      </c>
      <c r="V25">
        <v>30</v>
      </c>
      <c r="W25" t="s">
        <v>12</v>
      </c>
      <c r="X25">
        <v>30</v>
      </c>
      <c r="Y25">
        <v>30</v>
      </c>
      <c r="Z25" t="s">
        <v>15</v>
      </c>
      <c r="AA25">
        <v>28</v>
      </c>
      <c r="AB25" t="s">
        <v>12</v>
      </c>
      <c r="AG25" s="11"/>
      <c r="AH25" t="s">
        <v>26</v>
      </c>
      <c r="AI25">
        <v>20</v>
      </c>
      <c r="AJ25">
        <v>3</v>
      </c>
    </row>
    <row r="26" spans="1:36" x14ac:dyDescent="0.25">
      <c r="A26" t="s">
        <v>15</v>
      </c>
      <c r="B26" s="1">
        <v>26</v>
      </c>
      <c r="C26" t="s">
        <v>12</v>
      </c>
      <c r="D26">
        <v>25</v>
      </c>
      <c r="E26">
        <v>26</v>
      </c>
      <c r="F26" t="s">
        <v>15</v>
      </c>
      <c r="G26" s="1">
        <v>27</v>
      </c>
      <c r="H26" t="s">
        <v>12</v>
      </c>
      <c r="I26">
        <v>27</v>
      </c>
      <c r="J26">
        <v>27</v>
      </c>
      <c r="K26" t="s">
        <v>15</v>
      </c>
      <c r="L26" s="1">
        <v>24</v>
      </c>
      <c r="M26" t="s">
        <v>12</v>
      </c>
      <c r="N26">
        <v>22</v>
      </c>
      <c r="O26">
        <v>24</v>
      </c>
      <c r="P26" t="s">
        <v>15</v>
      </c>
      <c r="Q26" s="1">
        <v>25</v>
      </c>
      <c r="R26" t="s">
        <v>12</v>
      </c>
      <c r="S26">
        <v>25</v>
      </c>
      <c r="T26">
        <v>25</v>
      </c>
      <c r="U26" t="s">
        <v>15</v>
      </c>
      <c r="V26">
        <v>30</v>
      </c>
      <c r="W26" t="s">
        <v>12</v>
      </c>
      <c r="X26">
        <v>29</v>
      </c>
      <c r="Y26">
        <v>30</v>
      </c>
      <c r="Z26" t="s">
        <v>15</v>
      </c>
      <c r="AA26">
        <v>28</v>
      </c>
      <c r="AB26" t="s">
        <v>12</v>
      </c>
      <c r="AH26" t="s">
        <v>67</v>
      </c>
      <c r="AI26">
        <v>14</v>
      </c>
      <c r="AJ26">
        <v>1</v>
      </c>
    </row>
    <row r="27" spans="1:36" x14ac:dyDescent="0.25">
      <c r="A27" t="s">
        <v>16</v>
      </c>
      <c r="B27">
        <v>25</v>
      </c>
      <c r="F27" t="s">
        <v>16</v>
      </c>
      <c r="G27">
        <v>24</v>
      </c>
      <c r="I27">
        <v>24</v>
      </c>
      <c r="J27">
        <v>24</v>
      </c>
      <c r="K27" t="s">
        <v>16</v>
      </c>
      <c r="L27">
        <v>24</v>
      </c>
      <c r="N27">
        <v>24</v>
      </c>
      <c r="O27">
        <v>24</v>
      </c>
      <c r="P27" t="s">
        <v>16</v>
      </c>
      <c r="Q27">
        <v>25</v>
      </c>
      <c r="U27" t="s">
        <v>16</v>
      </c>
      <c r="V27">
        <v>24</v>
      </c>
      <c r="X27">
        <v>23</v>
      </c>
      <c r="Y27">
        <v>24</v>
      </c>
      <c r="Z27" t="s">
        <v>16</v>
      </c>
      <c r="AA27">
        <v>24</v>
      </c>
      <c r="AC27">
        <v>24</v>
      </c>
      <c r="AD27">
        <v>24</v>
      </c>
      <c r="AH27" t="s">
        <v>68</v>
      </c>
      <c r="AI27">
        <v>11</v>
      </c>
      <c r="AJ27" t="s">
        <v>64</v>
      </c>
    </row>
    <row r="28" spans="1:36" x14ac:dyDescent="0.25">
      <c r="A28" t="s">
        <v>17</v>
      </c>
      <c r="B28">
        <v>27</v>
      </c>
      <c r="F28" t="s">
        <v>17</v>
      </c>
      <c r="G28">
        <v>28</v>
      </c>
      <c r="I28" s="9">
        <v>29</v>
      </c>
      <c r="J28" s="9">
        <v>28</v>
      </c>
      <c r="K28" t="s">
        <v>17</v>
      </c>
      <c r="L28">
        <v>29</v>
      </c>
      <c r="N28">
        <v>28</v>
      </c>
      <c r="O28">
        <v>29</v>
      </c>
      <c r="P28" t="s">
        <v>17</v>
      </c>
      <c r="Q28">
        <v>28</v>
      </c>
      <c r="S28">
        <v>28</v>
      </c>
      <c r="T28">
        <v>28</v>
      </c>
      <c r="U28" t="s">
        <v>17</v>
      </c>
      <c r="V28">
        <v>28</v>
      </c>
      <c r="X28">
        <v>27</v>
      </c>
      <c r="Y28">
        <v>28</v>
      </c>
      <c r="Z28" t="s">
        <v>17</v>
      </c>
      <c r="AA28">
        <v>27</v>
      </c>
      <c r="AH28" t="s">
        <v>69</v>
      </c>
      <c r="AI28">
        <v>10</v>
      </c>
      <c r="AJ28" t="s">
        <v>64</v>
      </c>
    </row>
    <row r="29" spans="1:36" x14ac:dyDescent="0.25">
      <c r="A29" t="s">
        <v>17</v>
      </c>
      <c r="B29">
        <v>27</v>
      </c>
      <c r="F29" t="s">
        <v>17</v>
      </c>
      <c r="G29">
        <v>27</v>
      </c>
      <c r="K29" t="s">
        <v>17</v>
      </c>
      <c r="L29">
        <v>28</v>
      </c>
      <c r="P29" t="s">
        <v>17</v>
      </c>
      <c r="Q29">
        <v>27</v>
      </c>
      <c r="S29" s="9">
        <v>28</v>
      </c>
      <c r="T29">
        <v>27</v>
      </c>
      <c r="U29" t="s">
        <v>17</v>
      </c>
      <c r="V29">
        <v>29</v>
      </c>
      <c r="X29">
        <v>27</v>
      </c>
      <c r="Y29">
        <v>29</v>
      </c>
      <c r="Z29" t="s">
        <v>17</v>
      </c>
      <c r="AA29">
        <v>28</v>
      </c>
      <c r="AC29">
        <v>27</v>
      </c>
      <c r="AD29">
        <v>28</v>
      </c>
    </row>
    <row r="30" spans="1:36" x14ac:dyDescent="0.25">
      <c r="A30" t="s">
        <v>18</v>
      </c>
      <c r="B30">
        <v>30</v>
      </c>
      <c r="D30">
        <v>29</v>
      </c>
      <c r="E30">
        <v>30</v>
      </c>
      <c r="F30" t="s">
        <v>18</v>
      </c>
      <c r="G30">
        <v>31</v>
      </c>
      <c r="K30" t="s">
        <v>18</v>
      </c>
      <c r="L30">
        <v>32</v>
      </c>
      <c r="N30">
        <v>30</v>
      </c>
      <c r="O30">
        <v>32</v>
      </c>
      <c r="P30" t="s">
        <v>18</v>
      </c>
      <c r="Q30">
        <v>32</v>
      </c>
      <c r="U30" t="s">
        <v>18</v>
      </c>
      <c r="V30">
        <v>31</v>
      </c>
      <c r="X30">
        <v>29</v>
      </c>
      <c r="Y30">
        <v>31</v>
      </c>
      <c r="Z30" t="s">
        <v>18</v>
      </c>
      <c r="AA30">
        <v>31</v>
      </c>
    </row>
    <row r="31" spans="1:36" x14ac:dyDescent="0.25">
      <c r="A31" t="s">
        <v>19</v>
      </c>
      <c r="B31">
        <v>37</v>
      </c>
      <c r="F31" t="s">
        <v>19</v>
      </c>
      <c r="G31">
        <v>35</v>
      </c>
      <c r="K31" t="s">
        <v>19</v>
      </c>
      <c r="L31">
        <v>36</v>
      </c>
      <c r="N31">
        <v>34</v>
      </c>
      <c r="O31">
        <v>36</v>
      </c>
      <c r="P31" t="s">
        <v>19</v>
      </c>
      <c r="Q31">
        <v>36</v>
      </c>
      <c r="S31">
        <v>35</v>
      </c>
      <c r="T31">
        <v>36</v>
      </c>
      <c r="U31" t="s">
        <v>19</v>
      </c>
      <c r="V31">
        <v>35</v>
      </c>
      <c r="X31">
        <v>35</v>
      </c>
      <c r="Y31">
        <v>35</v>
      </c>
      <c r="Z31" t="s">
        <v>19</v>
      </c>
      <c r="AA31">
        <v>35</v>
      </c>
      <c r="AC31">
        <v>34</v>
      </c>
      <c r="AD31">
        <v>35</v>
      </c>
    </row>
    <row r="32" spans="1:36" s="5" customFormat="1" x14ac:dyDescent="0.25"/>
    <row r="33" spans="1:30" x14ac:dyDescent="0.25">
      <c r="A33" t="s">
        <v>70</v>
      </c>
      <c r="B33">
        <f>COUNT(B12:B31)</f>
        <v>20</v>
      </c>
      <c r="C33">
        <f>COUNT(C12:C31)</f>
        <v>0</v>
      </c>
      <c r="D33">
        <f>COUNT(D12:D32)</f>
        <v>9</v>
      </c>
      <c r="E33">
        <f>COUNT(E12:E32)</f>
        <v>9</v>
      </c>
      <c r="G33">
        <f>COUNT(G12:G31)</f>
        <v>20</v>
      </c>
      <c r="I33">
        <f>COUNT(I12:I32)</f>
        <v>10</v>
      </c>
      <c r="J33">
        <f>COUNT(J12:J32)</f>
        <v>10</v>
      </c>
      <c r="L33">
        <f>COUNT(L12:L31)</f>
        <v>20</v>
      </c>
      <c r="N33">
        <f>COUNT(N12:N32)</f>
        <v>16</v>
      </c>
      <c r="O33">
        <f>COUNT(O12:O32)</f>
        <v>16</v>
      </c>
      <c r="Q33">
        <f>COUNT(Q12:Q31)</f>
        <v>20</v>
      </c>
      <c r="S33" s="5">
        <f>COUNT(S12:S32)</f>
        <v>11</v>
      </c>
      <c r="T33" s="5">
        <f>COUNT(T12:T32)</f>
        <v>11</v>
      </c>
      <c r="V33">
        <f>COUNT(V12:V31)</f>
        <v>20</v>
      </c>
      <c r="X33">
        <f>COUNT(X12:X32)</f>
        <v>16</v>
      </c>
      <c r="Y33">
        <f>COUNT(Y12:Y32)</f>
        <v>16</v>
      </c>
      <c r="AA33">
        <f>COUNT(AA12:AA31)</f>
        <v>20</v>
      </c>
      <c r="AC33">
        <f>COUNT(AC12:AC32)</f>
        <v>11</v>
      </c>
      <c r="AD33">
        <f>COUNT(AD12:AD32)</f>
        <v>11</v>
      </c>
    </row>
    <row r="34" spans="1:30" x14ac:dyDescent="0.25">
      <c r="A34" t="s">
        <v>71</v>
      </c>
      <c r="B34">
        <f>AVERAGE(B12:B32)</f>
        <v>26.35</v>
      </c>
      <c r="C34" t="e">
        <f>AVERAGE(C12:C32)</f>
        <v>#DIV/0!</v>
      </c>
      <c r="D34">
        <f>AVERAGE(D12:D32)</f>
        <v>24.555555555555557</v>
      </c>
      <c r="E34">
        <f>AVERAGE(E12:E32)</f>
        <v>25.666666666666668</v>
      </c>
      <c r="G34">
        <f>AVERAGE(G12:G32)</f>
        <v>25.95</v>
      </c>
      <c r="I34">
        <f>AVERAGE(I12:I32)</f>
        <v>25</v>
      </c>
      <c r="J34">
        <f>AVERAGE(J12:J32)</f>
        <v>25.3</v>
      </c>
      <c r="L34">
        <f>AVERAGE(L12:L31)</f>
        <v>26.25</v>
      </c>
      <c r="N34">
        <f>AVERAGE(N12:N32)</f>
        <v>25</v>
      </c>
      <c r="O34">
        <f>AVERAGE(O12:O32)</f>
        <v>26.1875</v>
      </c>
      <c r="Q34">
        <f>AVERAGE(Q12:Q31)</f>
        <v>26</v>
      </c>
      <c r="S34" s="5">
        <f>AVERAGE(S12:S32)</f>
        <v>25.90909090909091</v>
      </c>
      <c r="T34" s="5">
        <f>AVERAGE(T12:T32)</f>
        <v>26.09090909090909</v>
      </c>
      <c r="V34">
        <f>AVERAGE(V12:V31)</f>
        <v>26.1</v>
      </c>
      <c r="X34">
        <f>AVERAGE(X12:X32)</f>
        <v>25.875</v>
      </c>
      <c r="Y34">
        <f>AVERAGE(Y12:Y32)</f>
        <v>26.6875</v>
      </c>
      <c r="AA34">
        <f>AVERAGE(AA12:AA31)</f>
        <v>26.1</v>
      </c>
      <c r="AC34">
        <f>AVERAGE(AC12:AC32)</f>
        <v>25.636363636363637</v>
      </c>
      <c r="AD34">
        <f>AVERAGE(AD12:AD32)</f>
        <v>26.181818181818183</v>
      </c>
    </row>
    <row r="36" spans="1:30" x14ac:dyDescent="0.25">
      <c r="U36" s="10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326"/>
  <sheetViews>
    <sheetView workbookViewId="0">
      <pane ySplit="1" topLeftCell="A2" activePane="bottomLeft" state="frozen"/>
      <selection activeCell="G4" sqref="G4"/>
      <selection pane="bottomLeft" activeCell="H6" sqref="H6"/>
    </sheetView>
  </sheetViews>
  <sheetFormatPr defaultRowHeight="15" x14ac:dyDescent="0.25"/>
  <cols>
    <col min="5" max="5" width="13.140625" bestFit="1" customWidth="1"/>
    <col min="6" max="6" width="14.5703125" customWidth="1"/>
    <col min="8" max="8" width="13.140625" bestFit="1" customWidth="1"/>
    <col min="9" max="9" width="13.5703125" bestFit="1" customWidth="1"/>
  </cols>
  <sheetData>
    <row r="1" spans="1:15" x14ac:dyDescent="0.25">
      <c r="A1" t="s">
        <v>65</v>
      </c>
      <c r="B1" t="s">
        <v>21</v>
      </c>
      <c r="C1" t="s">
        <v>24</v>
      </c>
      <c r="D1" t="s">
        <v>142</v>
      </c>
    </row>
    <row r="2" spans="1:15" x14ac:dyDescent="0.25">
      <c r="A2" s="24">
        <v>19</v>
      </c>
      <c r="B2" s="24">
        <v>18</v>
      </c>
      <c r="C2" s="24">
        <v>20</v>
      </c>
    </row>
    <row r="3" spans="1:15" x14ac:dyDescent="0.25">
      <c r="A3" s="24">
        <v>20</v>
      </c>
      <c r="B3" s="24">
        <v>20</v>
      </c>
      <c r="C3" s="24">
        <v>20</v>
      </c>
      <c r="M3" t="s">
        <v>65</v>
      </c>
      <c r="N3" t="s">
        <v>21</v>
      </c>
      <c r="O3" t="s">
        <v>86</v>
      </c>
    </row>
    <row r="4" spans="1:15" x14ac:dyDescent="0.25">
      <c r="A4" s="24">
        <v>20</v>
      </c>
      <c r="B4" s="24">
        <v>20</v>
      </c>
      <c r="C4" s="24">
        <v>22</v>
      </c>
      <c r="L4">
        <v>20</v>
      </c>
      <c r="M4">
        <v>8</v>
      </c>
      <c r="N4">
        <v>17</v>
      </c>
      <c r="O4">
        <v>4</v>
      </c>
    </row>
    <row r="5" spans="1:15" x14ac:dyDescent="0.25">
      <c r="A5" s="24">
        <v>20</v>
      </c>
      <c r="B5" s="24">
        <v>20</v>
      </c>
      <c r="C5" s="24">
        <v>23</v>
      </c>
      <c r="L5">
        <v>21</v>
      </c>
      <c r="M5">
        <v>9</v>
      </c>
      <c r="N5">
        <v>18</v>
      </c>
      <c r="O5">
        <v>0</v>
      </c>
    </row>
    <row r="6" spans="1:15" x14ac:dyDescent="0.25">
      <c r="A6" s="24">
        <v>20</v>
      </c>
      <c r="B6" s="24">
        <v>20</v>
      </c>
      <c r="C6" s="24">
        <v>23</v>
      </c>
      <c r="H6" s="2" t="s">
        <v>6</v>
      </c>
      <c r="I6" t="s">
        <v>147</v>
      </c>
      <c r="L6">
        <v>22</v>
      </c>
      <c r="M6">
        <v>13</v>
      </c>
      <c r="N6">
        <v>31</v>
      </c>
      <c r="O6">
        <v>2</v>
      </c>
    </row>
    <row r="7" spans="1:15" x14ac:dyDescent="0.25">
      <c r="A7" s="24">
        <v>21</v>
      </c>
      <c r="B7" s="24">
        <v>20</v>
      </c>
      <c r="C7" s="24">
        <v>23</v>
      </c>
      <c r="H7" s="4">
        <v>18</v>
      </c>
      <c r="I7" s="3">
        <v>1</v>
      </c>
      <c r="L7">
        <v>23</v>
      </c>
      <c r="M7">
        <v>16</v>
      </c>
      <c r="N7">
        <v>42</v>
      </c>
      <c r="O7">
        <v>6</v>
      </c>
    </row>
    <row r="8" spans="1:15" x14ac:dyDescent="0.25">
      <c r="A8" s="24">
        <v>21</v>
      </c>
      <c r="B8" s="24">
        <v>20</v>
      </c>
      <c r="C8" s="24">
        <v>24</v>
      </c>
      <c r="H8" s="4">
        <v>19</v>
      </c>
      <c r="I8" s="3">
        <v>4</v>
      </c>
      <c r="L8">
        <v>24</v>
      </c>
      <c r="M8">
        <v>16</v>
      </c>
      <c r="N8">
        <v>36</v>
      </c>
      <c r="O8">
        <v>8</v>
      </c>
    </row>
    <row r="9" spans="1:15" x14ac:dyDescent="0.25">
      <c r="A9" s="24">
        <v>21</v>
      </c>
      <c r="B9" s="24">
        <v>21</v>
      </c>
      <c r="C9" s="24">
        <v>24</v>
      </c>
      <c r="H9" s="4">
        <v>20</v>
      </c>
      <c r="I9" s="3">
        <v>8</v>
      </c>
      <c r="L9">
        <v>25</v>
      </c>
      <c r="M9">
        <v>17</v>
      </c>
      <c r="N9">
        <v>30</v>
      </c>
      <c r="O9">
        <v>7</v>
      </c>
    </row>
    <row r="10" spans="1:15" x14ac:dyDescent="0.25">
      <c r="A10" s="24">
        <v>21</v>
      </c>
      <c r="B10" s="24">
        <v>21</v>
      </c>
      <c r="C10" s="24">
        <v>24</v>
      </c>
      <c r="H10" s="4">
        <v>21</v>
      </c>
      <c r="I10" s="3">
        <v>9</v>
      </c>
      <c r="L10">
        <v>26</v>
      </c>
      <c r="M10">
        <v>16</v>
      </c>
      <c r="N10">
        <v>27</v>
      </c>
      <c r="O10">
        <v>12</v>
      </c>
    </row>
    <row r="11" spans="1:15" x14ac:dyDescent="0.25">
      <c r="A11" s="24">
        <v>21</v>
      </c>
      <c r="B11" s="24">
        <v>21</v>
      </c>
      <c r="C11" s="24">
        <v>24</v>
      </c>
      <c r="H11" s="4">
        <v>22</v>
      </c>
      <c r="I11" s="3">
        <v>13</v>
      </c>
      <c r="L11">
        <v>27</v>
      </c>
      <c r="M11">
        <v>12</v>
      </c>
      <c r="N11">
        <v>19</v>
      </c>
      <c r="O11">
        <v>21</v>
      </c>
    </row>
    <row r="12" spans="1:15" x14ac:dyDescent="0.25">
      <c r="A12" s="24">
        <v>22</v>
      </c>
      <c r="B12" s="24">
        <v>22</v>
      </c>
      <c r="C12" s="24">
        <v>25</v>
      </c>
      <c r="H12" s="4">
        <v>23</v>
      </c>
      <c r="I12" s="3">
        <v>16</v>
      </c>
      <c r="L12">
        <v>28</v>
      </c>
      <c r="M12">
        <v>12</v>
      </c>
      <c r="N12">
        <v>10</v>
      </c>
      <c r="O12">
        <v>24</v>
      </c>
    </row>
    <row r="13" spans="1:15" x14ac:dyDescent="0.25">
      <c r="A13" s="24">
        <v>22</v>
      </c>
      <c r="B13" s="24">
        <v>22</v>
      </c>
      <c r="C13" s="24">
        <v>25</v>
      </c>
      <c r="H13" s="4">
        <v>24</v>
      </c>
      <c r="I13" s="3">
        <v>16</v>
      </c>
      <c r="L13">
        <v>29</v>
      </c>
      <c r="M13">
        <v>8</v>
      </c>
      <c r="N13">
        <v>28</v>
      </c>
      <c r="O13">
        <v>24</v>
      </c>
    </row>
    <row r="14" spans="1:15" x14ac:dyDescent="0.25">
      <c r="A14" s="24">
        <v>22</v>
      </c>
      <c r="B14" s="24">
        <v>22</v>
      </c>
      <c r="C14" s="24">
        <v>26</v>
      </c>
      <c r="H14" s="4">
        <v>25</v>
      </c>
      <c r="I14" s="3">
        <v>17</v>
      </c>
      <c r="L14">
        <v>30</v>
      </c>
      <c r="M14">
        <v>7</v>
      </c>
      <c r="N14">
        <v>20</v>
      </c>
      <c r="O14">
        <v>30</v>
      </c>
    </row>
    <row r="15" spans="1:15" x14ac:dyDescent="0.25">
      <c r="A15" s="24">
        <v>22</v>
      </c>
      <c r="B15" s="24">
        <v>22</v>
      </c>
      <c r="C15" s="24">
        <v>26</v>
      </c>
      <c r="H15" s="4">
        <v>26</v>
      </c>
      <c r="I15" s="3">
        <v>16</v>
      </c>
      <c r="L15">
        <v>31</v>
      </c>
      <c r="M15">
        <v>9</v>
      </c>
      <c r="N15">
        <v>15</v>
      </c>
      <c r="O15">
        <v>24</v>
      </c>
    </row>
    <row r="16" spans="1:15" x14ac:dyDescent="0.25">
      <c r="A16" s="24">
        <v>22</v>
      </c>
      <c r="B16" s="24">
        <v>22</v>
      </c>
      <c r="C16" s="24">
        <v>26</v>
      </c>
      <c r="H16" s="4">
        <v>27</v>
      </c>
      <c r="I16" s="3">
        <v>12</v>
      </c>
      <c r="L16">
        <v>32</v>
      </c>
      <c r="M16">
        <v>6</v>
      </c>
      <c r="N16">
        <v>11</v>
      </c>
      <c r="O16">
        <v>14</v>
      </c>
    </row>
    <row r="17" spans="1:15" x14ac:dyDescent="0.25">
      <c r="A17" s="24">
        <v>22</v>
      </c>
      <c r="B17" s="24">
        <v>22</v>
      </c>
      <c r="C17" s="24">
        <v>26</v>
      </c>
      <c r="H17" s="4">
        <v>28</v>
      </c>
      <c r="I17" s="3">
        <v>12</v>
      </c>
      <c r="L17">
        <v>33</v>
      </c>
      <c r="M17">
        <v>5</v>
      </c>
      <c r="N17">
        <v>3</v>
      </c>
      <c r="O17">
        <v>14</v>
      </c>
    </row>
    <row r="18" spans="1:15" x14ac:dyDescent="0.25">
      <c r="A18" s="24">
        <v>22</v>
      </c>
      <c r="B18" s="24">
        <v>22</v>
      </c>
      <c r="C18" s="24">
        <v>26</v>
      </c>
      <c r="H18" s="4">
        <v>29</v>
      </c>
      <c r="I18" s="3">
        <v>8</v>
      </c>
      <c r="L18">
        <v>34</v>
      </c>
      <c r="M18">
        <v>2</v>
      </c>
      <c r="N18">
        <v>7</v>
      </c>
      <c r="O18">
        <v>3</v>
      </c>
    </row>
    <row r="19" spans="1:15" x14ac:dyDescent="0.25">
      <c r="A19" s="24">
        <v>23</v>
      </c>
      <c r="B19" s="24">
        <v>22</v>
      </c>
      <c r="C19" s="24">
        <v>27</v>
      </c>
      <c r="H19" s="4">
        <v>30</v>
      </c>
      <c r="I19" s="3">
        <v>7</v>
      </c>
      <c r="L19">
        <v>35</v>
      </c>
      <c r="M19">
        <v>3</v>
      </c>
      <c r="N19">
        <v>2</v>
      </c>
      <c r="O19">
        <v>2</v>
      </c>
    </row>
    <row r="20" spans="1:15" x14ac:dyDescent="0.25">
      <c r="A20" s="24">
        <v>23</v>
      </c>
      <c r="B20" s="24">
        <v>22</v>
      </c>
      <c r="C20" s="24">
        <v>27</v>
      </c>
      <c r="H20" s="4">
        <v>31</v>
      </c>
      <c r="I20" s="3">
        <v>9</v>
      </c>
      <c r="L20">
        <v>36</v>
      </c>
      <c r="M20">
        <v>4</v>
      </c>
      <c r="N20">
        <v>0</v>
      </c>
      <c r="O20">
        <v>2</v>
      </c>
    </row>
    <row r="21" spans="1:15" x14ac:dyDescent="0.25">
      <c r="A21" s="24">
        <v>23</v>
      </c>
      <c r="B21" s="24">
        <v>22</v>
      </c>
      <c r="C21" s="24">
        <v>27</v>
      </c>
      <c r="H21" s="4">
        <v>32</v>
      </c>
      <c r="I21" s="3">
        <v>6</v>
      </c>
      <c r="L21">
        <v>37</v>
      </c>
      <c r="M21">
        <v>5</v>
      </c>
      <c r="N21">
        <v>0</v>
      </c>
      <c r="O21">
        <v>1</v>
      </c>
    </row>
    <row r="22" spans="1:15" x14ac:dyDescent="0.25">
      <c r="A22" s="24">
        <v>23</v>
      </c>
      <c r="B22" s="24">
        <v>22</v>
      </c>
      <c r="C22" s="24">
        <v>27</v>
      </c>
      <c r="H22" s="4">
        <v>33</v>
      </c>
      <c r="I22" s="3">
        <v>5</v>
      </c>
      <c r="L22">
        <v>38</v>
      </c>
      <c r="M22">
        <v>1</v>
      </c>
      <c r="N22">
        <v>1</v>
      </c>
      <c r="O22">
        <v>1</v>
      </c>
    </row>
    <row r="23" spans="1:15" x14ac:dyDescent="0.25">
      <c r="A23" s="24">
        <v>23</v>
      </c>
      <c r="B23" s="24">
        <v>23</v>
      </c>
      <c r="C23" s="24">
        <v>27</v>
      </c>
      <c r="H23" s="4">
        <v>34</v>
      </c>
      <c r="I23" s="3">
        <v>2</v>
      </c>
      <c r="L23">
        <v>39</v>
      </c>
      <c r="M23">
        <v>5</v>
      </c>
    </row>
    <row r="24" spans="1:15" x14ac:dyDescent="0.25">
      <c r="A24" s="24">
        <v>23</v>
      </c>
      <c r="B24" s="24">
        <v>23</v>
      </c>
      <c r="C24" s="24">
        <v>27</v>
      </c>
      <c r="H24" s="4">
        <v>35</v>
      </c>
      <c r="I24" s="3">
        <v>3</v>
      </c>
      <c r="L24">
        <v>40</v>
      </c>
      <c r="M24">
        <v>2</v>
      </c>
    </row>
    <row r="25" spans="1:15" x14ac:dyDescent="0.25">
      <c r="A25" s="24">
        <v>24</v>
      </c>
      <c r="B25" s="24">
        <v>23</v>
      </c>
      <c r="C25" s="24">
        <v>28</v>
      </c>
      <c r="H25" s="4">
        <v>36</v>
      </c>
      <c r="I25" s="3">
        <v>4</v>
      </c>
      <c r="L25">
        <v>41</v>
      </c>
      <c r="M25">
        <v>4</v>
      </c>
    </row>
    <row r="26" spans="1:15" x14ac:dyDescent="0.25">
      <c r="A26" s="24">
        <v>24</v>
      </c>
      <c r="B26" s="24">
        <v>23</v>
      </c>
      <c r="C26" s="24">
        <v>28</v>
      </c>
      <c r="H26" s="4">
        <v>37</v>
      </c>
      <c r="I26" s="3">
        <v>5</v>
      </c>
      <c r="L26">
        <v>43</v>
      </c>
      <c r="M26">
        <v>2</v>
      </c>
    </row>
    <row r="27" spans="1:15" x14ac:dyDescent="0.25">
      <c r="A27" s="24">
        <v>24</v>
      </c>
      <c r="B27" s="24">
        <v>23</v>
      </c>
      <c r="C27" s="24">
        <v>28</v>
      </c>
      <c r="H27" s="4">
        <v>38</v>
      </c>
      <c r="I27" s="3">
        <v>1</v>
      </c>
    </row>
    <row r="28" spans="1:15" x14ac:dyDescent="0.25">
      <c r="A28" s="24">
        <v>24</v>
      </c>
      <c r="B28" s="24">
        <v>23</v>
      </c>
      <c r="C28" s="24">
        <v>28</v>
      </c>
      <c r="H28" s="4">
        <v>39</v>
      </c>
      <c r="I28" s="3">
        <v>5</v>
      </c>
    </row>
    <row r="29" spans="1:15" x14ac:dyDescent="0.25">
      <c r="A29" s="24">
        <v>24</v>
      </c>
      <c r="B29" s="24">
        <v>23</v>
      </c>
      <c r="C29" s="24">
        <v>28</v>
      </c>
      <c r="H29" s="4">
        <v>40</v>
      </c>
      <c r="I29" s="3">
        <v>2</v>
      </c>
    </row>
    <row r="30" spans="1:15" x14ac:dyDescent="0.25">
      <c r="A30" s="24">
        <v>24</v>
      </c>
      <c r="B30" s="24">
        <v>23</v>
      </c>
      <c r="C30" s="24">
        <v>28</v>
      </c>
      <c r="H30" s="4">
        <v>41</v>
      </c>
      <c r="I30" s="3">
        <v>4</v>
      </c>
    </row>
    <row r="31" spans="1:15" x14ac:dyDescent="0.25">
      <c r="A31" s="24">
        <v>24</v>
      </c>
      <c r="B31" s="24">
        <v>23</v>
      </c>
      <c r="C31" s="24">
        <v>28</v>
      </c>
      <c r="H31" s="4">
        <v>43</v>
      </c>
      <c r="I31" s="3">
        <v>2</v>
      </c>
    </row>
    <row r="32" spans="1:15" x14ac:dyDescent="0.25">
      <c r="A32" s="24">
        <v>24</v>
      </c>
      <c r="B32" s="24">
        <v>23</v>
      </c>
      <c r="C32" s="24">
        <v>28</v>
      </c>
      <c r="H32" s="4" t="s">
        <v>4</v>
      </c>
      <c r="I32" s="3"/>
    </row>
    <row r="33" spans="1:9" x14ac:dyDescent="0.25">
      <c r="A33" s="24">
        <v>24</v>
      </c>
      <c r="B33" s="24">
        <v>23</v>
      </c>
      <c r="C33" s="24">
        <v>29</v>
      </c>
      <c r="H33" s="4" t="s">
        <v>5</v>
      </c>
      <c r="I33" s="3">
        <v>187</v>
      </c>
    </row>
    <row r="34" spans="1:9" x14ac:dyDescent="0.25">
      <c r="A34" s="24">
        <v>24</v>
      </c>
      <c r="B34" s="24">
        <v>23</v>
      </c>
      <c r="C34" s="24">
        <v>29</v>
      </c>
    </row>
    <row r="35" spans="1:9" x14ac:dyDescent="0.25">
      <c r="A35" s="24">
        <v>25</v>
      </c>
      <c r="B35" s="24">
        <v>23</v>
      </c>
      <c r="C35" s="24">
        <v>29</v>
      </c>
    </row>
    <row r="36" spans="1:9" x14ac:dyDescent="0.25">
      <c r="A36" s="24">
        <v>25</v>
      </c>
      <c r="B36" s="24">
        <v>23</v>
      </c>
      <c r="C36" s="24">
        <v>29</v>
      </c>
    </row>
    <row r="37" spans="1:9" x14ac:dyDescent="0.25">
      <c r="A37" s="24">
        <v>25</v>
      </c>
      <c r="B37" s="24">
        <v>23</v>
      </c>
      <c r="C37" s="24">
        <v>29</v>
      </c>
    </row>
    <row r="38" spans="1:9" x14ac:dyDescent="0.25">
      <c r="A38" s="24">
        <v>25</v>
      </c>
      <c r="B38" s="24">
        <v>23</v>
      </c>
      <c r="C38" s="24">
        <v>29</v>
      </c>
    </row>
    <row r="39" spans="1:9" x14ac:dyDescent="0.25">
      <c r="A39" s="24">
        <v>25</v>
      </c>
      <c r="B39" s="24">
        <v>24</v>
      </c>
      <c r="C39" s="24">
        <v>29</v>
      </c>
    </row>
    <row r="40" spans="1:9" x14ac:dyDescent="0.25">
      <c r="A40" s="24">
        <v>25</v>
      </c>
      <c r="B40" s="24">
        <v>24</v>
      </c>
      <c r="C40" s="24">
        <v>29</v>
      </c>
    </row>
    <row r="41" spans="1:9" x14ac:dyDescent="0.25">
      <c r="A41" s="24">
        <v>26</v>
      </c>
      <c r="B41" s="24">
        <v>24</v>
      </c>
      <c r="C41" s="24">
        <v>30</v>
      </c>
    </row>
    <row r="42" spans="1:9" x14ac:dyDescent="0.25">
      <c r="A42" s="24">
        <v>26</v>
      </c>
      <c r="B42" s="24">
        <v>24</v>
      </c>
      <c r="C42" s="24">
        <v>30</v>
      </c>
    </row>
    <row r="43" spans="1:9" x14ac:dyDescent="0.25">
      <c r="A43" s="24">
        <v>26</v>
      </c>
      <c r="B43" s="24">
        <v>24</v>
      </c>
      <c r="C43" s="24">
        <v>30</v>
      </c>
    </row>
    <row r="44" spans="1:9" x14ac:dyDescent="0.25">
      <c r="A44" s="24">
        <v>27</v>
      </c>
      <c r="B44" s="24">
        <v>24</v>
      </c>
      <c r="C44" s="24">
        <v>30</v>
      </c>
    </row>
    <row r="45" spans="1:9" x14ac:dyDescent="0.25">
      <c r="A45" s="24">
        <v>27</v>
      </c>
      <c r="B45" s="24">
        <v>24</v>
      </c>
      <c r="C45" s="24">
        <v>30</v>
      </c>
    </row>
    <row r="46" spans="1:9" x14ac:dyDescent="0.25">
      <c r="A46" s="24">
        <v>28</v>
      </c>
      <c r="B46" s="24">
        <v>24</v>
      </c>
      <c r="C46" s="24">
        <v>30</v>
      </c>
    </row>
    <row r="47" spans="1:9" x14ac:dyDescent="0.25">
      <c r="A47" s="24">
        <v>28</v>
      </c>
      <c r="B47" s="24">
        <v>24</v>
      </c>
      <c r="C47" s="24">
        <v>30</v>
      </c>
    </row>
    <row r="48" spans="1:9" x14ac:dyDescent="0.25">
      <c r="A48" s="24">
        <v>29</v>
      </c>
      <c r="B48" s="24">
        <v>24</v>
      </c>
      <c r="C48" s="24">
        <v>31</v>
      </c>
    </row>
    <row r="49" spans="1:3" x14ac:dyDescent="0.25">
      <c r="A49" s="24">
        <v>29</v>
      </c>
      <c r="B49" s="24">
        <v>24</v>
      </c>
      <c r="C49" s="24">
        <v>31</v>
      </c>
    </row>
    <row r="50" spans="1:3" x14ac:dyDescent="0.25">
      <c r="A50" s="24">
        <v>29</v>
      </c>
      <c r="B50" s="24">
        <v>24</v>
      </c>
      <c r="C50" s="24">
        <v>31</v>
      </c>
    </row>
    <row r="51" spans="1:3" x14ac:dyDescent="0.25">
      <c r="A51" s="24">
        <v>30</v>
      </c>
      <c r="B51" s="24">
        <v>24</v>
      </c>
      <c r="C51" s="24">
        <v>31</v>
      </c>
    </row>
    <row r="52" spans="1:3" x14ac:dyDescent="0.25">
      <c r="A52" s="24">
        <v>31</v>
      </c>
      <c r="B52" s="24">
        <v>24</v>
      </c>
      <c r="C52" s="24">
        <v>31</v>
      </c>
    </row>
    <row r="53" spans="1:3" x14ac:dyDescent="0.25">
      <c r="A53" s="24">
        <v>31</v>
      </c>
      <c r="B53" s="24">
        <v>25</v>
      </c>
      <c r="C53" s="24">
        <v>31</v>
      </c>
    </row>
    <row r="54" spans="1:3" x14ac:dyDescent="0.25">
      <c r="A54" s="24">
        <v>31</v>
      </c>
      <c r="B54" s="24">
        <v>25</v>
      </c>
      <c r="C54" s="24">
        <v>31</v>
      </c>
    </row>
    <row r="55" spans="1:3" x14ac:dyDescent="0.25">
      <c r="A55" s="24">
        <v>31</v>
      </c>
      <c r="B55" s="24">
        <v>25</v>
      </c>
      <c r="C55" s="24">
        <v>31</v>
      </c>
    </row>
    <row r="56" spans="1:3" x14ac:dyDescent="0.25">
      <c r="A56" s="24">
        <v>33</v>
      </c>
      <c r="B56" s="24">
        <v>25</v>
      </c>
      <c r="C56" s="24">
        <v>32</v>
      </c>
    </row>
    <row r="57" spans="1:3" x14ac:dyDescent="0.25">
      <c r="A57" s="24">
        <v>35</v>
      </c>
      <c r="B57" s="24">
        <v>25</v>
      </c>
      <c r="C57" s="24">
        <v>32</v>
      </c>
    </row>
    <row r="58" spans="1:3" x14ac:dyDescent="0.25">
      <c r="A58" s="24">
        <v>37</v>
      </c>
      <c r="B58" s="24">
        <v>25</v>
      </c>
      <c r="C58" s="24">
        <v>32</v>
      </c>
    </row>
    <row r="59" spans="1:3" x14ac:dyDescent="0.25">
      <c r="A59" s="24">
        <v>38</v>
      </c>
      <c r="B59" s="24">
        <v>25</v>
      </c>
      <c r="C59" s="24">
        <v>32</v>
      </c>
    </row>
    <row r="60" spans="1:3" x14ac:dyDescent="0.25">
      <c r="A60" s="24">
        <v>40</v>
      </c>
      <c r="B60" s="24">
        <v>25</v>
      </c>
      <c r="C60" s="24">
        <v>32</v>
      </c>
    </row>
    <row r="61" spans="1:3" x14ac:dyDescent="0.25">
      <c r="A61" s="24">
        <v>43</v>
      </c>
      <c r="B61" s="24">
        <v>25</v>
      </c>
      <c r="C61" s="24">
        <v>32</v>
      </c>
    </row>
    <row r="62" spans="1:3" x14ac:dyDescent="0.25">
      <c r="A62" s="23">
        <v>18</v>
      </c>
      <c r="B62" s="24">
        <v>25</v>
      </c>
      <c r="C62" s="24">
        <v>33</v>
      </c>
    </row>
    <row r="63" spans="1:3" x14ac:dyDescent="0.25">
      <c r="A63" s="23">
        <v>19</v>
      </c>
      <c r="B63" s="24">
        <v>25</v>
      </c>
      <c r="C63" s="24">
        <v>33</v>
      </c>
    </row>
    <row r="64" spans="1:3" x14ac:dyDescent="0.25">
      <c r="A64" s="23">
        <v>20</v>
      </c>
      <c r="B64" s="24">
        <v>25</v>
      </c>
      <c r="C64" s="24">
        <v>33</v>
      </c>
    </row>
    <row r="65" spans="1:6" x14ac:dyDescent="0.25">
      <c r="A65" s="23">
        <v>23</v>
      </c>
      <c r="B65" s="24">
        <v>26</v>
      </c>
      <c r="C65" s="24">
        <v>33</v>
      </c>
    </row>
    <row r="66" spans="1:6" x14ac:dyDescent="0.25">
      <c r="A66" s="23">
        <v>24</v>
      </c>
      <c r="B66" s="24">
        <v>26</v>
      </c>
      <c r="C66" s="24">
        <v>33</v>
      </c>
    </row>
    <row r="67" spans="1:6" x14ac:dyDescent="0.25">
      <c r="A67" s="23">
        <v>27</v>
      </c>
      <c r="B67" s="24">
        <v>26</v>
      </c>
      <c r="C67" s="24">
        <v>33</v>
      </c>
    </row>
    <row r="68" spans="1:6" x14ac:dyDescent="0.25">
      <c r="A68" s="23">
        <v>27</v>
      </c>
      <c r="B68" s="24">
        <v>26</v>
      </c>
      <c r="C68" s="24">
        <v>34</v>
      </c>
    </row>
    <row r="69" spans="1:6" x14ac:dyDescent="0.25">
      <c r="A69" s="23">
        <v>30</v>
      </c>
      <c r="B69" s="24">
        <v>26</v>
      </c>
      <c r="C69" s="24">
        <v>34</v>
      </c>
    </row>
    <row r="70" spans="1:6" x14ac:dyDescent="0.25">
      <c r="A70" s="23">
        <v>32</v>
      </c>
      <c r="B70" s="24">
        <v>26</v>
      </c>
      <c r="C70" s="24">
        <v>35</v>
      </c>
    </row>
    <row r="71" spans="1:6" x14ac:dyDescent="0.25">
      <c r="A71" s="23">
        <v>33</v>
      </c>
      <c r="B71" s="24">
        <v>26</v>
      </c>
      <c r="C71" s="24">
        <v>35</v>
      </c>
    </row>
    <row r="72" spans="1:6" x14ac:dyDescent="0.25">
      <c r="A72" s="23">
        <v>36</v>
      </c>
      <c r="B72" s="24">
        <v>26</v>
      </c>
      <c r="C72" s="24">
        <v>41</v>
      </c>
    </row>
    <row r="73" spans="1:6" x14ac:dyDescent="0.25">
      <c r="A73" s="23">
        <v>39</v>
      </c>
      <c r="B73" s="24">
        <v>26</v>
      </c>
      <c r="C73" s="23">
        <v>22</v>
      </c>
    </row>
    <row r="74" spans="1:6" x14ac:dyDescent="0.25">
      <c r="A74" s="23">
        <v>39</v>
      </c>
      <c r="B74" s="24">
        <v>27</v>
      </c>
      <c r="C74" s="23">
        <v>23</v>
      </c>
      <c r="F74" s="24" t="s">
        <v>146</v>
      </c>
    </row>
    <row r="75" spans="1:6" x14ac:dyDescent="0.25">
      <c r="A75" s="23">
        <v>41</v>
      </c>
      <c r="B75" s="24">
        <v>27</v>
      </c>
      <c r="C75" s="23">
        <v>24</v>
      </c>
      <c r="F75" s="23" t="s">
        <v>145</v>
      </c>
    </row>
    <row r="76" spans="1:6" x14ac:dyDescent="0.25">
      <c r="A76" s="1">
        <v>30</v>
      </c>
      <c r="B76" s="24">
        <v>27</v>
      </c>
      <c r="C76" s="23">
        <v>26</v>
      </c>
      <c r="D76" s="1">
        <v>10</v>
      </c>
      <c r="F76" s="1" t="s">
        <v>144</v>
      </c>
    </row>
    <row r="77" spans="1:6" x14ac:dyDescent="0.25">
      <c r="A77" s="1">
        <v>23</v>
      </c>
      <c r="B77" s="24">
        <v>27</v>
      </c>
      <c r="C77" s="23">
        <v>27</v>
      </c>
      <c r="D77" s="1">
        <v>12</v>
      </c>
    </row>
    <row r="78" spans="1:6" x14ac:dyDescent="0.25">
      <c r="A78" s="1">
        <v>26</v>
      </c>
      <c r="B78" s="24">
        <v>27</v>
      </c>
      <c r="C78" s="23">
        <v>27</v>
      </c>
      <c r="D78" s="1">
        <v>10</v>
      </c>
    </row>
    <row r="79" spans="1:6" x14ac:dyDescent="0.25">
      <c r="A79" s="1">
        <v>28</v>
      </c>
      <c r="B79" s="24">
        <v>27</v>
      </c>
      <c r="C79" s="23">
        <v>27</v>
      </c>
      <c r="D79" s="1">
        <v>10</v>
      </c>
    </row>
    <row r="80" spans="1:6" x14ac:dyDescent="0.25">
      <c r="A80" s="1">
        <v>30</v>
      </c>
      <c r="B80" s="24">
        <v>27</v>
      </c>
      <c r="C80" s="23">
        <v>27</v>
      </c>
      <c r="D80" s="1">
        <v>19</v>
      </c>
    </row>
    <row r="81" spans="1:10" x14ac:dyDescent="0.25">
      <c r="A81" s="1">
        <v>28</v>
      </c>
      <c r="B81" s="24">
        <v>27</v>
      </c>
      <c r="C81" s="23">
        <v>28</v>
      </c>
      <c r="D81" s="1">
        <v>10</v>
      </c>
    </row>
    <row r="82" spans="1:10" x14ac:dyDescent="0.25">
      <c r="A82" s="1">
        <v>24</v>
      </c>
      <c r="B82" s="24">
        <v>27</v>
      </c>
      <c r="C82" s="23">
        <v>28</v>
      </c>
      <c r="D82" s="1">
        <v>10</v>
      </c>
    </row>
    <row r="83" spans="1:10" x14ac:dyDescent="0.25">
      <c r="A83" s="1">
        <v>26</v>
      </c>
      <c r="B83" s="24">
        <v>27</v>
      </c>
      <c r="C83" s="23">
        <v>29</v>
      </c>
      <c r="D83" s="1">
        <v>17</v>
      </c>
    </row>
    <row r="84" spans="1:10" x14ac:dyDescent="0.25">
      <c r="A84" s="1">
        <v>21</v>
      </c>
      <c r="B84" s="24">
        <v>27</v>
      </c>
      <c r="C84" s="23">
        <v>29</v>
      </c>
      <c r="D84" s="1">
        <v>10</v>
      </c>
      <c r="J84">
        <f>12*6</f>
        <v>72</v>
      </c>
    </row>
    <row r="85" spans="1:10" x14ac:dyDescent="0.25">
      <c r="A85" s="1">
        <v>28</v>
      </c>
      <c r="B85" s="24">
        <v>28</v>
      </c>
      <c r="C85" s="23">
        <v>29</v>
      </c>
      <c r="D85" s="1">
        <v>10</v>
      </c>
    </row>
    <row r="86" spans="1:10" x14ac:dyDescent="0.25">
      <c r="A86" s="1">
        <v>19</v>
      </c>
      <c r="B86" s="24">
        <v>28</v>
      </c>
      <c r="C86" s="23">
        <v>30</v>
      </c>
      <c r="D86" s="1">
        <v>10</v>
      </c>
    </row>
    <row r="87" spans="1:10" x14ac:dyDescent="0.25">
      <c r="A87" s="1">
        <v>25</v>
      </c>
      <c r="B87" s="24">
        <v>29</v>
      </c>
      <c r="C87" s="23">
        <v>30</v>
      </c>
      <c r="D87" s="1">
        <v>10</v>
      </c>
    </row>
    <row r="88" spans="1:10" x14ac:dyDescent="0.25">
      <c r="A88" s="1">
        <v>31</v>
      </c>
      <c r="B88" s="24">
        <v>29</v>
      </c>
      <c r="C88" s="23">
        <v>30</v>
      </c>
      <c r="D88" s="1">
        <v>10</v>
      </c>
    </row>
    <row r="89" spans="1:10" x14ac:dyDescent="0.25">
      <c r="A89" s="1">
        <v>23</v>
      </c>
      <c r="B89" s="24">
        <v>29</v>
      </c>
      <c r="C89" s="23">
        <v>31</v>
      </c>
      <c r="D89" s="1">
        <v>10</v>
      </c>
    </row>
    <row r="90" spans="1:10" x14ac:dyDescent="0.25">
      <c r="A90" s="1">
        <v>37</v>
      </c>
      <c r="B90" s="24">
        <v>29</v>
      </c>
      <c r="C90" s="23">
        <v>31</v>
      </c>
      <c r="D90" s="1">
        <v>10</v>
      </c>
    </row>
    <row r="91" spans="1:10" x14ac:dyDescent="0.25">
      <c r="A91" s="1">
        <v>26</v>
      </c>
      <c r="B91" s="24">
        <v>29</v>
      </c>
      <c r="C91" s="23">
        <v>32</v>
      </c>
      <c r="D91" s="1">
        <v>10</v>
      </c>
    </row>
    <row r="92" spans="1:10" x14ac:dyDescent="0.25">
      <c r="A92" s="1">
        <v>27</v>
      </c>
      <c r="B92" s="24">
        <v>29</v>
      </c>
      <c r="C92" s="23">
        <v>36</v>
      </c>
      <c r="D92" s="1">
        <v>17</v>
      </c>
    </row>
    <row r="93" spans="1:10" x14ac:dyDescent="0.25">
      <c r="A93" s="1">
        <v>27</v>
      </c>
      <c r="B93" s="24">
        <v>29</v>
      </c>
      <c r="C93" s="1">
        <v>33</v>
      </c>
      <c r="D93" s="1">
        <v>17</v>
      </c>
    </row>
    <row r="94" spans="1:10" x14ac:dyDescent="0.25">
      <c r="A94" s="1">
        <v>26</v>
      </c>
      <c r="B94" s="24">
        <v>29</v>
      </c>
      <c r="C94" s="1">
        <v>20</v>
      </c>
      <c r="D94" s="1">
        <v>18</v>
      </c>
    </row>
    <row r="95" spans="1:10" x14ac:dyDescent="0.25">
      <c r="A95" s="1">
        <v>23</v>
      </c>
      <c r="B95" s="24">
        <v>29</v>
      </c>
      <c r="C95" s="1">
        <v>31</v>
      </c>
      <c r="D95" s="1">
        <v>15</v>
      </c>
    </row>
    <row r="96" spans="1:10" x14ac:dyDescent="0.25">
      <c r="A96" s="1">
        <v>36</v>
      </c>
      <c r="B96" s="24">
        <v>29</v>
      </c>
      <c r="C96" s="1">
        <v>28</v>
      </c>
      <c r="D96" s="1">
        <v>15</v>
      </c>
    </row>
    <row r="97" spans="1:4" x14ac:dyDescent="0.25">
      <c r="A97" s="1">
        <v>41</v>
      </c>
      <c r="B97" s="24">
        <v>29</v>
      </c>
      <c r="C97" s="1">
        <v>28</v>
      </c>
      <c r="D97" s="1">
        <v>16</v>
      </c>
    </row>
    <row r="98" spans="1:4" x14ac:dyDescent="0.25">
      <c r="A98" s="1">
        <v>41</v>
      </c>
      <c r="B98" s="24">
        <v>29</v>
      </c>
      <c r="C98" s="1">
        <v>25</v>
      </c>
      <c r="D98" s="1">
        <v>20</v>
      </c>
    </row>
    <row r="99" spans="1:4" x14ac:dyDescent="0.25">
      <c r="A99" s="1">
        <v>27</v>
      </c>
      <c r="B99" s="24">
        <v>29</v>
      </c>
      <c r="C99" s="1">
        <v>30</v>
      </c>
      <c r="D99" s="1">
        <v>16</v>
      </c>
    </row>
    <row r="100" spans="1:4" x14ac:dyDescent="0.25">
      <c r="A100" s="1">
        <v>34</v>
      </c>
      <c r="B100" s="24">
        <v>29</v>
      </c>
      <c r="C100" s="1">
        <v>28</v>
      </c>
      <c r="D100" s="1">
        <v>16</v>
      </c>
    </row>
    <row r="101" spans="1:4" x14ac:dyDescent="0.25">
      <c r="A101" s="1">
        <v>21</v>
      </c>
      <c r="B101" s="24">
        <v>29</v>
      </c>
      <c r="C101" s="1">
        <v>29</v>
      </c>
      <c r="D101" s="1">
        <v>19</v>
      </c>
    </row>
    <row r="102" spans="1:4" x14ac:dyDescent="0.25">
      <c r="A102" s="1">
        <v>43</v>
      </c>
      <c r="B102" s="24">
        <v>29</v>
      </c>
      <c r="C102" s="1">
        <v>27</v>
      </c>
      <c r="D102" s="1">
        <v>20</v>
      </c>
    </row>
    <row r="103" spans="1:4" x14ac:dyDescent="0.25">
      <c r="A103" s="1">
        <v>34</v>
      </c>
      <c r="B103" s="24">
        <v>30</v>
      </c>
      <c r="C103" s="1">
        <v>26</v>
      </c>
      <c r="D103" s="1">
        <v>12</v>
      </c>
    </row>
    <row r="104" spans="1:4" x14ac:dyDescent="0.25">
      <c r="A104" s="1">
        <v>25</v>
      </c>
      <c r="B104" s="24">
        <v>30</v>
      </c>
      <c r="C104" s="1">
        <v>30</v>
      </c>
      <c r="D104" s="1">
        <v>16</v>
      </c>
    </row>
    <row r="105" spans="1:4" x14ac:dyDescent="0.25">
      <c r="A105" s="1">
        <v>25</v>
      </c>
      <c r="B105" s="24">
        <v>30</v>
      </c>
      <c r="C105" s="1">
        <v>30</v>
      </c>
      <c r="D105" s="1">
        <v>19</v>
      </c>
    </row>
    <row r="106" spans="1:4" x14ac:dyDescent="0.25">
      <c r="A106" s="1">
        <v>25</v>
      </c>
      <c r="B106" s="24">
        <v>30</v>
      </c>
      <c r="C106" s="1">
        <v>32</v>
      </c>
      <c r="D106" s="1">
        <v>19</v>
      </c>
    </row>
    <row r="107" spans="1:4" x14ac:dyDescent="0.25">
      <c r="A107" s="1">
        <v>26</v>
      </c>
      <c r="B107" s="24">
        <v>30</v>
      </c>
      <c r="C107" s="1">
        <v>24</v>
      </c>
      <c r="D107" s="1">
        <v>19</v>
      </c>
    </row>
    <row r="108" spans="1:4" x14ac:dyDescent="0.25">
      <c r="A108" s="1">
        <v>24</v>
      </c>
      <c r="B108" s="24">
        <v>30</v>
      </c>
      <c r="C108" s="1">
        <v>28</v>
      </c>
      <c r="D108" s="1">
        <v>19</v>
      </c>
    </row>
    <row r="109" spans="1:4" x14ac:dyDescent="0.25">
      <c r="A109" s="1">
        <v>25</v>
      </c>
      <c r="B109" s="24">
        <v>30</v>
      </c>
      <c r="C109" s="1">
        <v>20</v>
      </c>
      <c r="D109" s="1">
        <v>18</v>
      </c>
    </row>
    <row r="110" spans="1:4" x14ac:dyDescent="0.25">
      <c r="A110" s="1">
        <v>25</v>
      </c>
      <c r="B110" s="24">
        <v>30</v>
      </c>
      <c r="C110" s="1">
        <v>30</v>
      </c>
      <c r="D110" s="1">
        <v>19</v>
      </c>
    </row>
    <row r="111" spans="1:4" x14ac:dyDescent="0.25">
      <c r="A111" s="5">
        <v>28</v>
      </c>
      <c r="B111" s="24">
        <v>30</v>
      </c>
      <c r="C111" s="1">
        <v>29</v>
      </c>
      <c r="D111" s="1">
        <v>20</v>
      </c>
    </row>
    <row r="112" spans="1:4" x14ac:dyDescent="0.25">
      <c r="A112" s="5">
        <v>28</v>
      </c>
      <c r="B112" s="24">
        <v>30</v>
      </c>
      <c r="C112" s="1">
        <v>30</v>
      </c>
      <c r="D112" s="1">
        <v>19</v>
      </c>
    </row>
    <row r="113" spans="1:4" x14ac:dyDescent="0.25">
      <c r="A113" s="5">
        <v>22</v>
      </c>
      <c r="B113" s="24">
        <v>30</v>
      </c>
      <c r="C113" s="1">
        <v>30</v>
      </c>
      <c r="D113" s="1">
        <v>19</v>
      </c>
    </row>
    <row r="114" spans="1:4" x14ac:dyDescent="0.25">
      <c r="A114" s="5">
        <v>31</v>
      </c>
      <c r="B114" s="24">
        <v>30</v>
      </c>
      <c r="C114" s="1">
        <v>30</v>
      </c>
      <c r="D114" s="1">
        <v>20</v>
      </c>
    </row>
    <row r="115" spans="1:4" x14ac:dyDescent="0.25">
      <c r="A115" s="5">
        <v>22</v>
      </c>
      <c r="B115" s="24">
        <v>31</v>
      </c>
      <c r="C115" s="1">
        <v>29</v>
      </c>
      <c r="D115" s="1">
        <v>20</v>
      </c>
    </row>
    <row r="116" spans="1:4" x14ac:dyDescent="0.25">
      <c r="A116" s="5">
        <v>20</v>
      </c>
      <c r="B116" s="24">
        <v>31</v>
      </c>
      <c r="C116" s="1">
        <v>30</v>
      </c>
      <c r="D116" s="1">
        <v>20</v>
      </c>
    </row>
    <row r="117" spans="1:4" x14ac:dyDescent="0.25">
      <c r="A117" s="5">
        <v>26</v>
      </c>
      <c r="B117" s="24">
        <v>31</v>
      </c>
      <c r="C117" s="1">
        <v>28</v>
      </c>
      <c r="D117" s="1">
        <v>16</v>
      </c>
    </row>
    <row r="118" spans="1:4" x14ac:dyDescent="0.25">
      <c r="A118" s="5">
        <v>26</v>
      </c>
      <c r="B118" s="24">
        <v>31</v>
      </c>
      <c r="C118" s="1">
        <v>29</v>
      </c>
      <c r="D118" s="1">
        <v>17</v>
      </c>
    </row>
    <row r="119" spans="1:4" x14ac:dyDescent="0.25">
      <c r="A119" s="5">
        <v>28</v>
      </c>
      <c r="B119" s="24">
        <v>31</v>
      </c>
      <c r="C119" s="1">
        <v>25</v>
      </c>
      <c r="D119" s="1">
        <v>12</v>
      </c>
    </row>
    <row r="120" spans="1:4" x14ac:dyDescent="0.25">
      <c r="A120" s="5">
        <v>20</v>
      </c>
      <c r="B120" s="24">
        <v>32</v>
      </c>
      <c r="C120" s="1">
        <v>31</v>
      </c>
      <c r="D120" s="1">
        <v>12</v>
      </c>
    </row>
    <row r="121" spans="1:4" x14ac:dyDescent="0.25">
      <c r="A121" s="5">
        <v>30</v>
      </c>
      <c r="B121" s="24">
        <v>32</v>
      </c>
      <c r="C121" s="1">
        <v>29</v>
      </c>
      <c r="D121" s="1">
        <v>14</v>
      </c>
    </row>
    <row r="122" spans="1:4" x14ac:dyDescent="0.25">
      <c r="A122" s="5">
        <v>23</v>
      </c>
      <c r="B122" s="24">
        <v>32</v>
      </c>
      <c r="C122" s="1">
        <v>29</v>
      </c>
      <c r="D122" s="1">
        <v>18</v>
      </c>
    </row>
    <row r="123" spans="1:4" x14ac:dyDescent="0.25">
      <c r="A123" s="5">
        <v>37</v>
      </c>
      <c r="B123" s="24">
        <v>32</v>
      </c>
      <c r="C123" s="1">
        <v>31</v>
      </c>
      <c r="D123" s="1">
        <v>13</v>
      </c>
    </row>
    <row r="124" spans="1:4" x14ac:dyDescent="0.25">
      <c r="A124" s="5">
        <v>25</v>
      </c>
      <c r="B124" s="24">
        <v>33</v>
      </c>
      <c r="C124" s="1">
        <v>28</v>
      </c>
      <c r="D124" s="1">
        <v>15</v>
      </c>
    </row>
    <row r="125" spans="1:4" x14ac:dyDescent="0.25">
      <c r="A125" s="5">
        <v>32</v>
      </c>
      <c r="B125" s="24">
        <v>33</v>
      </c>
      <c r="C125" s="1">
        <v>29</v>
      </c>
      <c r="D125" s="1">
        <v>12</v>
      </c>
    </row>
    <row r="126" spans="1:4" x14ac:dyDescent="0.25">
      <c r="A126" s="5">
        <v>37</v>
      </c>
      <c r="B126" s="24">
        <v>34</v>
      </c>
      <c r="C126" s="1">
        <v>31</v>
      </c>
      <c r="D126" s="1">
        <v>10</v>
      </c>
    </row>
    <row r="127" spans="1:4" x14ac:dyDescent="0.25">
      <c r="A127" s="5">
        <v>22</v>
      </c>
      <c r="B127" s="24">
        <v>34</v>
      </c>
      <c r="C127" s="1">
        <v>26</v>
      </c>
      <c r="D127" s="1">
        <v>10</v>
      </c>
    </row>
    <row r="128" spans="1:4" x14ac:dyDescent="0.25">
      <c r="A128" s="5">
        <v>33</v>
      </c>
      <c r="B128" s="24">
        <v>34</v>
      </c>
      <c r="C128" s="1">
        <v>27</v>
      </c>
      <c r="D128" s="1">
        <v>9</v>
      </c>
    </row>
    <row r="129" spans="1:8" x14ac:dyDescent="0.25">
      <c r="A129" s="5">
        <v>21</v>
      </c>
      <c r="B129" s="24">
        <v>35</v>
      </c>
      <c r="C129" s="1">
        <v>28</v>
      </c>
      <c r="D129" s="1">
        <v>9</v>
      </c>
    </row>
    <row r="130" spans="1:8" x14ac:dyDescent="0.25">
      <c r="A130" s="5">
        <v>23</v>
      </c>
      <c r="B130" s="24">
        <v>38</v>
      </c>
      <c r="C130" s="1">
        <v>26</v>
      </c>
      <c r="D130" s="1">
        <v>14</v>
      </c>
    </row>
    <row r="131" spans="1:8" x14ac:dyDescent="0.25">
      <c r="A131" s="5">
        <v>30</v>
      </c>
      <c r="B131" s="23">
        <v>18</v>
      </c>
      <c r="C131" s="1">
        <v>27</v>
      </c>
      <c r="D131" s="1">
        <v>18</v>
      </c>
    </row>
    <row r="132" spans="1:8" x14ac:dyDescent="0.25">
      <c r="A132" s="5">
        <v>29</v>
      </c>
      <c r="B132" s="23">
        <v>18</v>
      </c>
      <c r="C132" s="1">
        <v>28</v>
      </c>
      <c r="D132" s="1">
        <v>18</v>
      </c>
    </row>
    <row r="133" spans="1:8" x14ac:dyDescent="0.25">
      <c r="A133" s="5">
        <v>27</v>
      </c>
      <c r="B133" s="23">
        <v>18</v>
      </c>
      <c r="C133" s="1">
        <v>27</v>
      </c>
      <c r="D133" s="1">
        <v>16</v>
      </c>
    </row>
    <row r="134" spans="1:8" x14ac:dyDescent="0.25">
      <c r="A134" s="5">
        <v>33</v>
      </c>
      <c r="B134" s="23">
        <v>20</v>
      </c>
      <c r="C134" s="1">
        <v>25</v>
      </c>
      <c r="D134" s="1">
        <v>17</v>
      </c>
    </row>
    <row r="135" spans="1:8" x14ac:dyDescent="0.25">
      <c r="A135" s="5">
        <v>28</v>
      </c>
      <c r="B135" s="23">
        <v>20</v>
      </c>
      <c r="C135" s="5">
        <v>31</v>
      </c>
    </row>
    <row r="136" spans="1:8" x14ac:dyDescent="0.25">
      <c r="A136" s="5">
        <v>23</v>
      </c>
      <c r="B136" s="23">
        <v>20</v>
      </c>
      <c r="C136" s="5">
        <v>33</v>
      </c>
      <c r="H136">
        <f>113</f>
        <v>113</v>
      </c>
    </row>
    <row r="137" spans="1:8" x14ac:dyDescent="0.25">
      <c r="A137" s="5">
        <v>25</v>
      </c>
      <c r="B137" s="23">
        <v>20</v>
      </c>
      <c r="C137" s="5">
        <v>30</v>
      </c>
    </row>
    <row r="138" spans="1:8" x14ac:dyDescent="0.25">
      <c r="A138" s="5">
        <v>39</v>
      </c>
      <c r="B138" s="23">
        <v>21</v>
      </c>
      <c r="C138" s="5">
        <v>31</v>
      </c>
    </row>
    <row r="139" spans="1:8" x14ac:dyDescent="0.25">
      <c r="A139" s="5">
        <v>37</v>
      </c>
      <c r="B139" s="23">
        <v>22</v>
      </c>
      <c r="C139" s="5">
        <v>31</v>
      </c>
    </row>
    <row r="140" spans="1:8" x14ac:dyDescent="0.25">
      <c r="A140" s="5">
        <v>26</v>
      </c>
      <c r="B140" s="23">
        <v>22</v>
      </c>
      <c r="C140" s="5">
        <v>25</v>
      </c>
    </row>
    <row r="141" spans="1:8" x14ac:dyDescent="0.25">
      <c r="A141" s="5">
        <v>30</v>
      </c>
      <c r="B141" s="23">
        <v>22</v>
      </c>
      <c r="C141" s="5">
        <v>29</v>
      </c>
    </row>
    <row r="142" spans="1:8" x14ac:dyDescent="0.25">
      <c r="A142" s="5">
        <v>32</v>
      </c>
      <c r="B142" s="23">
        <v>22</v>
      </c>
      <c r="C142" s="5">
        <v>30</v>
      </c>
    </row>
    <row r="143" spans="1:8" x14ac:dyDescent="0.25">
      <c r="A143" s="5">
        <v>40</v>
      </c>
      <c r="B143" s="23">
        <v>23</v>
      </c>
      <c r="C143" s="5">
        <v>34</v>
      </c>
    </row>
    <row r="144" spans="1:8" x14ac:dyDescent="0.25">
      <c r="A144" s="5">
        <v>23</v>
      </c>
      <c r="B144" s="23">
        <v>23</v>
      </c>
      <c r="C144" s="5">
        <v>30</v>
      </c>
    </row>
    <row r="145" spans="1:3" x14ac:dyDescent="0.25">
      <c r="A145" s="5">
        <v>27</v>
      </c>
      <c r="B145" s="23">
        <v>24</v>
      </c>
      <c r="C145" s="5">
        <v>29</v>
      </c>
    </row>
    <row r="146" spans="1:3" x14ac:dyDescent="0.25">
      <c r="A146" s="5">
        <v>28</v>
      </c>
      <c r="B146" s="23">
        <v>24</v>
      </c>
      <c r="C146" s="5">
        <v>32</v>
      </c>
    </row>
    <row r="147" spans="1:3" x14ac:dyDescent="0.25">
      <c r="A147" s="5">
        <v>24</v>
      </c>
      <c r="B147" s="23">
        <v>24</v>
      </c>
      <c r="C147" s="5">
        <v>31</v>
      </c>
    </row>
    <row r="148" spans="1:3" x14ac:dyDescent="0.25">
      <c r="A148" s="5">
        <v>29</v>
      </c>
      <c r="B148" s="23">
        <v>25</v>
      </c>
      <c r="C148" s="5">
        <v>28</v>
      </c>
    </row>
    <row r="149" spans="1:3" x14ac:dyDescent="0.25">
      <c r="A149" s="5">
        <v>25</v>
      </c>
      <c r="B149" s="23">
        <v>26</v>
      </c>
      <c r="C149" s="5">
        <v>30</v>
      </c>
    </row>
    <row r="150" spans="1:3" x14ac:dyDescent="0.25">
      <c r="A150" s="5">
        <v>36</v>
      </c>
      <c r="B150" s="23">
        <v>26</v>
      </c>
      <c r="C150" s="5">
        <v>27</v>
      </c>
    </row>
    <row r="151" spans="1:3" x14ac:dyDescent="0.25">
      <c r="A151" s="5">
        <v>27</v>
      </c>
      <c r="B151" s="23">
        <v>27</v>
      </c>
      <c r="C151" s="5">
        <v>26</v>
      </c>
    </row>
    <row r="152" spans="1:3" x14ac:dyDescent="0.25">
      <c r="A152" s="5">
        <v>32</v>
      </c>
      <c r="B152" s="23">
        <v>31</v>
      </c>
      <c r="C152" s="5">
        <v>27</v>
      </c>
    </row>
    <row r="153" spans="1:3" x14ac:dyDescent="0.25">
      <c r="A153" s="5">
        <v>24</v>
      </c>
      <c r="B153" s="23">
        <v>31</v>
      </c>
      <c r="C153" s="5">
        <v>23</v>
      </c>
    </row>
    <row r="154" spans="1:3" x14ac:dyDescent="0.25">
      <c r="A154" s="5">
        <v>33</v>
      </c>
      <c r="B154" s="23">
        <v>32</v>
      </c>
      <c r="C154" s="5">
        <v>30</v>
      </c>
    </row>
    <row r="155" spans="1:3" x14ac:dyDescent="0.25">
      <c r="A155" s="5">
        <v>29</v>
      </c>
      <c r="B155" s="23">
        <v>33</v>
      </c>
      <c r="C155" s="5">
        <v>33</v>
      </c>
    </row>
    <row r="156" spans="1:3" x14ac:dyDescent="0.25">
      <c r="A156" s="5">
        <v>28</v>
      </c>
      <c r="B156" s="1">
        <v>15</v>
      </c>
      <c r="C156" s="5">
        <v>28</v>
      </c>
    </row>
    <row r="157" spans="1:3" x14ac:dyDescent="0.25">
      <c r="A157" s="5">
        <v>22</v>
      </c>
      <c r="B157" s="1">
        <v>20</v>
      </c>
      <c r="C157" s="5">
        <v>31</v>
      </c>
    </row>
    <row r="158" spans="1:3" x14ac:dyDescent="0.25">
      <c r="A158" s="5">
        <v>26</v>
      </c>
      <c r="B158" s="1">
        <v>28</v>
      </c>
      <c r="C158" s="5">
        <v>27</v>
      </c>
    </row>
    <row r="159" spans="1:3" x14ac:dyDescent="0.25">
      <c r="A159" s="5">
        <v>32</v>
      </c>
      <c r="B159" s="1">
        <v>27</v>
      </c>
      <c r="C159" s="5">
        <v>30</v>
      </c>
    </row>
    <row r="160" spans="1:3" x14ac:dyDescent="0.25">
      <c r="A160" s="5">
        <v>29</v>
      </c>
      <c r="B160" s="1">
        <v>21</v>
      </c>
      <c r="C160" s="5">
        <v>27</v>
      </c>
    </row>
    <row r="161" spans="1:5" x14ac:dyDescent="0.25">
      <c r="A161" s="5">
        <v>32</v>
      </c>
      <c r="B161" s="1">
        <v>23</v>
      </c>
      <c r="C161" s="5">
        <v>33</v>
      </c>
    </row>
    <row r="162" spans="1:5" x14ac:dyDescent="0.25">
      <c r="A162" s="5">
        <v>25</v>
      </c>
      <c r="B162" s="1">
        <v>23</v>
      </c>
      <c r="C162" s="5">
        <v>32</v>
      </c>
    </row>
    <row r="163" spans="1:5" x14ac:dyDescent="0.25">
      <c r="A163" s="5">
        <v>26</v>
      </c>
      <c r="B163" s="1">
        <v>21</v>
      </c>
      <c r="C163" s="5">
        <v>33</v>
      </c>
    </row>
    <row r="164" spans="1:5" x14ac:dyDescent="0.25">
      <c r="A164" s="5">
        <v>19</v>
      </c>
      <c r="B164" s="1">
        <v>20</v>
      </c>
      <c r="C164" s="5">
        <v>30</v>
      </c>
    </row>
    <row r="165" spans="1:5" x14ac:dyDescent="0.25">
      <c r="A165" s="5">
        <v>26</v>
      </c>
      <c r="B165" s="1">
        <v>21</v>
      </c>
      <c r="C165" s="5">
        <v>30</v>
      </c>
    </row>
    <row r="166" spans="1:5" x14ac:dyDescent="0.25">
      <c r="A166" s="5">
        <v>27</v>
      </c>
      <c r="B166" s="1">
        <v>20</v>
      </c>
      <c r="C166" s="5">
        <v>29</v>
      </c>
    </row>
    <row r="167" spans="1:5" x14ac:dyDescent="0.25">
      <c r="A167" s="5">
        <v>31</v>
      </c>
      <c r="B167" s="1">
        <v>26</v>
      </c>
      <c r="C167" s="5">
        <v>29</v>
      </c>
    </row>
    <row r="168" spans="1:5" x14ac:dyDescent="0.25">
      <c r="A168" s="5">
        <v>29</v>
      </c>
      <c r="B168" s="1">
        <v>28</v>
      </c>
      <c r="C168" s="5">
        <v>32</v>
      </c>
    </row>
    <row r="169" spans="1:5" x14ac:dyDescent="0.25">
      <c r="A169" s="5">
        <v>21</v>
      </c>
      <c r="B169" s="1">
        <v>27</v>
      </c>
      <c r="C169" s="5">
        <v>31</v>
      </c>
      <c r="E169" t="s">
        <v>143</v>
      </c>
    </row>
    <row r="170" spans="1:5" x14ac:dyDescent="0.25">
      <c r="A170" s="5">
        <v>22</v>
      </c>
      <c r="B170" s="1">
        <v>23</v>
      </c>
      <c r="C170" s="5">
        <v>28</v>
      </c>
    </row>
    <row r="171" spans="1:5" x14ac:dyDescent="0.25">
      <c r="A171" s="5">
        <v>20</v>
      </c>
      <c r="B171" s="1">
        <v>21</v>
      </c>
      <c r="C171" s="5">
        <v>30</v>
      </c>
    </row>
    <row r="172" spans="1:5" x14ac:dyDescent="0.25">
      <c r="A172" s="5">
        <v>22</v>
      </c>
      <c r="B172" s="1">
        <v>22</v>
      </c>
      <c r="C172" s="5">
        <v>28</v>
      </c>
    </row>
    <row r="173" spans="1:5" x14ac:dyDescent="0.25">
      <c r="A173" s="5">
        <v>23</v>
      </c>
      <c r="B173" s="1">
        <v>21</v>
      </c>
      <c r="C173" s="5">
        <v>31</v>
      </c>
    </row>
    <row r="174" spans="1:5" x14ac:dyDescent="0.25">
      <c r="A174" s="5">
        <v>39</v>
      </c>
      <c r="B174" s="1">
        <v>29</v>
      </c>
      <c r="C174" s="5">
        <v>33</v>
      </c>
    </row>
    <row r="175" spans="1:5" x14ac:dyDescent="0.25">
      <c r="A175" s="5">
        <v>31</v>
      </c>
      <c r="B175" s="1">
        <v>27</v>
      </c>
      <c r="C175" s="5">
        <v>32</v>
      </c>
    </row>
    <row r="176" spans="1:5" x14ac:dyDescent="0.25">
      <c r="A176" s="5">
        <v>31</v>
      </c>
      <c r="B176" s="1">
        <v>21</v>
      </c>
      <c r="C176" s="5">
        <v>29</v>
      </c>
    </row>
    <row r="177" spans="1:3" x14ac:dyDescent="0.25">
      <c r="A177" s="5">
        <v>24</v>
      </c>
      <c r="B177" s="1">
        <v>23</v>
      </c>
      <c r="C177" s="5">
        <v>28</v>
      </c>
    </row>
    <row r="178" spans="1:3" x14ac:dyDescent="0.25">
      <c r="A178" s="5">
        <v>39</v>
      </c>
      <c r="B178" s="1">
        <v>22</v>
      </c>
      <c r="C178" s="5">
        <v>31</v>
      </c>
    </row>
    <row r="179" spans="1:3" x14ac:dyDescent="0.25">
      <c r="A179" s="5">
        <v>41</v>
      </c>
      <c r="B179" s="1">
        <v>26</v>
      </c>
      <c r="C179" s="5">
        <v>36</v>
      </c>
    </row>
    <row r="180" spans="1:3" x14ac:dyDescent="0.25">
      <c r="A180" s="5">
        <v>28</v>
      </c>
      <c r="B180" s="1">
        <v>21</v>
      </c>
      <c r="C180" s="5">
        <v>37</v>
      </c>
    </row>
    <row r="181" spans="1:3" x14ac:dyDescent="0.25">
      <c r="A181" s="5">
        <v>35</v>
      </c>
      <c r="B181" s="1">
        <v>22</v>
      </c>
      <c r="C181" s="5">
        <v>29</v>
      </c>
    </row>
    <row r="182" spans="1:3" x14ac:dyDescent="0.25">
      <c r="A182" s="5">
        <v>23</v>
      </c>
      <c r="B182" s="1">
        <v>24</v>
      </c>
      <c r="C182" s="5">
        <v>33</v>
      </c>
    </row>
    <row r="183" spans="1:3" x14ac:dyDescent="0.25">
      <c r="A183" s="5">
        <v>26</v>
      </c>
      <c r="B183" s="1">
        <v>22</v>
      </c>
      <c r="C183" s="5">
        <v>30</v>
      </c>
    </row>
    <row r="184" spans="1:3" x14ac:dyDescent="0.25">
      <c r="A184" s="5">
        <v>36</v>
      </c>
      <c r="B184" s="1">
        <v>21</v>
      </c>
      <c r="C184" s="5">
        <v>25</v>
      </c>
    </row>
    <row r="185" spans="1:3" x14ac:dyDescent="0.25">
      <c r="A185" s="5">
        <v>27</v>
      </c>
      <c r="B185" s="1">
        <v>20</v>
      </c>
      <c r="C185" s="5">
        <v>32</v>
      </c>
    </row>
    <row r="186" spans="1:3" x14ac:dyDescent="0.25">
      <c r="A186" s="5">
        <v>35</v>
      </c>
      <c r="B186" s="1">
        <v>27</v>
      </c>
      <c r="C186" s="5">
        <v>30</v>
      </c>
    </row>
    <row r="187" spans="1:3" x14ac:dyDescent="0.25">
      <c r="A187" s="5">
        <v>25</v>
      </c>
      <c r="B187" s="1">
        <v>21</v>
      </c>
      <c r="C187" s="5">
        <v>30</v>
      </c>
    </row>
    <row r="188" spans="1:3" x14ac:dyDescent="0.25">
      <c r="A188" s="5">
        <v>26</v>
      </c>
      <c r="B188" s="1">
        <v>25</v>
      </c>
      <c r="C188" s="5">
        <v>31</v>
      </c>
    </row>
    <row r="189" spans="1:3" x14ac:dyDescent="0.25">
      <c r="B189" s="1">
        <v>24</v>
      </c>
      <c r="C189" s="5">
        <v>27</v>
      </c>
    </row>
    <row r="190" spans="1:3" x14ac:dyDescent="0.25">
      <c r="B190" s="1">
        <v>24</v>
      </c>
      <c r="C190" s="5">
        <v>26</v>
      </c>
    </row>
    <row r="191" spans="1:3" x14ac:dyDescent="0.25">
      <c r="B191" s="1">
        <v>29</v>
      </c>
      <c r="C191" s="5">
        <v>27</v>
      </c>
    </row>
    <row r="192" spans="1:3" x14ac:dyDescent="0.25">
      <c r="B192" s="1">
        <v>23</v>
      </c>
      <c r="C192" s="5">
        <v>32</v>
      </c>
    </row>
    <row r="193" spans="2:3" x14ac:dyDescent="0.25">
      <c r="B193" s="1">
        <v>29</v>
      </c>
      <c r="C193" s="5">
        <v>31</v>
      </c>
    </row>
    <row r="194" spans="2:3" x14ac:dyDescent="0.25">
      <c r="B194" s="1">
        <v>29</v>
      </c>
      <c r="C194" s="5">
        <v>28</v>
      </c>
    </row>
    <row r="195" spans="2:3" x14ac:dyDescent="0.25">
      <c r="B195" s="1">
        <v>26</v>
      </c>
      <c r="C195" s="5">
        <v>23</v>
      </c>
    </row>
    <row r="196" spans="2:3" x14ac:dyDescent="0.25">
      <c r="B196" s="1">
        <v>23</v>
      </c>
      <c r="C196" s="5">
        <v>33</v>
      </c>
    </row>
    <row r="197" spans="2:3" x14ac:dyDescent="0.25">
      <c r="B197" s="1">
        <v>22</v>
      </c>
      <c r="C197" s="5">
        <v>24</v>
      </c>
    </row>
    <row r="198" spans="2:3" x14ac:dyDescent="0.25">
      <c r="B198" s="1">
        <v>24</v>
      </c>
      <c r="C198" s="5">
        <v>26</v>
      </c>
    </row>
    <row r="199" spans="2:3" x14ac:dyDescent="0.25">
      <c r="B199" s="1">
        <v>26</v>
      </c>
      <c r="C199" s="5">
        <v>27</v>
      </c>
    </row>
    <row r="200" spans="2:3" x14ac:dyDescent="0.25">
      <c r="B200" s="5">
        <v>24</v>
      </c>
      <c r="C200" s="5">
        <v>24</v>
      </c>
    </row>
    <row r="201" spans="2:3" x14ac:dyDescent="0.25">
      <c r="B201" s="5">
        <v>23</v>
      </c>
    </row>
    <row r="202" spans="2:3" x14ac:dyDescent="0.25">
      <c r="B202" s="5">
        <v>28</v>
      </c>
    </row>
    <row r="203" spans="2:3" x14ac:dyDescent="0.25">
      <c r="B203" s="5">
        <v>25</v>
      </c>
    </row>
    <row r="204" spans="2:3" x14ac:dyDescent="0.25">
      <c r="B204" s="5">
        <v>26</v>
      </c>
    </row>
    <row r="205" spans="2:3" x14ac:dyDescent="0.25">
      <c r="B205" s="5">
        <v>29</v>
      </c>
    </row>
    <row r="206" spans="2:3" x14ac:dyDescent="0.25">
      <c r="B206" s="5">
        <v>23</v>
      </c>
    </row>
    <row r="207" spans="2:3" x14ac:dyDescent="0.25">
      <c r="B207" s="5">
        <v>22</v>
      </c>
    </row>
    <row r="208" spans="2:3" x14ac:dyDescent="0.25">
      <c r="B208" s="5">
        <v>22</v>
      </c>
    </row>
    <row r="209" spans="2:2" x14ac:dyDescent="0.25">
      <c r="B209" s="5">
        <v>25</v>
      </c>
    </row>
    <row r="210" spans="2:2" x14ac:dyDescent="0.25">
      <c r="B210" s="5">
        <v>25</v>
      </c>
    </row>
    <row r="211" spans="2:2" x14ac:dyDescent="0.25">
      <c r="B211" s="5">
        <v>34</v>
      </c>
    </row>
    <row r="212" spans="2:2" x14ac:dyDescent="0.25">
      <c r="B212" s="5">
        <v>23</v>
      </c>
    </row>
    <row r="213" spans="2:2" x14ac:dyDescent="0.25">
      <c r="B213" s="5">
        <v>31</v>
      </c>
    </row>
    <row r="214" spans="2:2" x14ac:dyDescent="0.25">
      <c r="B214" s="5">
        <v>29</v>
      </c>
    </row>
    <row r="215" spans="2:2" x14ac:dyDescent="0.25">
      <c r="B215" s="5">
        <v>23</v>
      </c>
    </row>
    <row r="216" spans="2:2" x14ac:dyDescent="0.25">
      <c r="B216" s="5">
        <v>26</v>
      </c>
    </row>
    <row r="217" spans="2:2" x14ac:dyDescent="0.25">
      <c r="B217" s="5">
        <v>22</v>
      </c>
    </row>
    <row r="218" spans="2:2" x14ac:dyDescent="0.25">
      <c r="B218" s="5">
        <v>25</v>
      </c>
    </row>
    <row r="219" spans="2:2" x14ac:dyDescent="0.25">
      <c r="B219" s="5">
        <v>28</v>
      </c>
    </row>
    <row r="220" spans="2:2" x14ac:dyDescent="0.25">
      <c r="B220" s="5">
        <v>26</v>
      </c>
    </row>
    <row r="221" spans="2:2" x14ac:dyDescent="0.25">
      <c r="B221" s="5">
        <v>23</v>
      </c>
    </row>
    <row r="222" spans="2:2" x14ac:dyDescent="0.25">
      <c r="B222" s="5">
        <v>26</v>
      </c>
    </row>
    <row r="223" spans="2:2" x14ac:dyDescent="0.25">
      <c r="B223" s="5">
        <v>24</v>
      </c>
    </row>
    <row r="224" spans="2:2" x14ac:dyDescent="0.25">
      <c r="B224" s="5">
        <v>30</v>
      </c>
    </row>
    <row r="225" spans="2:2" x14ac:dyDescent="0.25">
      <c r="B225" s="5">
        <v>28</v>
      </c>
    </row>
    <row r="226" spans="2:2" x14ac:dyDescent="0.25">
      <c r="B226" s="5">
        <v>24</v>
      </c>
    </row>
    <row r="227" spans="2:2" x14ac:dyDescent="0.25">
      <c r="B227" s="5">
        <v>21</v>
      </c>
    </row>
    <row r="228" spans="2:2" x14ac:dyDescent="0.25">
      <c r="B228" s="5">
        <v>29</v>
      </c>
    </row>
    <row r="229" spans="2:2" x14ac:dyDescent="0.25">
      <c r="B229" s="5">
        <v>32</v>
      </c>
    </row>
    <row r="230" spans="2:2" x14ac:dyDescent="0.25">
      <c r="B230" s="5">
        <v>30</v>
      </c>
    </row>
    <row r="231" spans="2:2" x14ac:dyDescent="0.25">
      <c r="B231" s="5">
        <v>31</v>
      </c>
    </row>
    <row r="232" spans="2:2" x14ac:dyDescent="0.25">
      <c r="B232" s="5">
        <v>24</v>
      </c>
    </row>
    <row r="233" spans="2:2" x14ac:dyDescent="0.25">
      <c r="B233" s="5">
        <v>30</v>
      </c>
    </row>
    <row r="234" spans="2:2" x14ac:dyDescent="0.25">
      <c r="B234" s="5">
        <v>22</v>
      </c>
    </row>
    <row r="235" spans="2:2" x14ac:dyDescent="0.25">
      <c r="B235" s="5">
        <v>21</v>
      </c>
    </row>
    <row r="236" spans="2:2" x14ac:dyDescent="0.25">
      <c r="B236" s="5">
        <v>23</v>
      </c>
    </row>
    <row r="237" spans="2:2" x14ac:dyDescent="0.25">
      <c r="B237" s="5">
        <v>25</v>
      </c>
    </row>
    <row r="238" spans="2:2" x14ac:dyDescent="0.25">
      <c r="B238" s="5">
        <v>34</v>
      </c>
    </row>
    <row r="239" spans="2:2" x14ac:dyDescent="0.25">
      <c r="B239" s="5">
        <v>26</v>
      </c>
    </row>
    <row r="240" spans="2:2" x14ac:dyDescent="0.25">
      <c r="B240" s="5">
        <v>24</v>
      </c>
    </row>
    <row r="241" spans="2:2" x14ac:dyDescent="0.25">
      <c r="B241" s="5">
        <v>29</v>
      </c>
    </row>
    <row r="242" spans="2:2" x14ac:dyDescent="0.25">
      <c r="B242" s="5">
        <v>32</v>
      </c>
    </row>
    <row r="243" spans="2:2" x14ac:dyDescent="0.25">
      <c r="B243" s="5">
        <v>24</v>
      </c>
    </row>
    <row r="244" spans="2:2" x14ac:dyDescent="0.25">
      <c r="B244" s="5">
        <v>23</v>
      </c>
    </row>
    <row r="245" spans="2:2" x14ac:dyDescent="0.25">
      <c r="B245" s="5">
        <v>32</v>
      </c>
    </row>
    <row r="246" spans="2:2" x14ac:dyDescent="0.25">
      <c r="B246" s="5">
        <v>23</v>
      </c>
    </row>
    <row r="247" spans="2:2" x14ac:dyDescent="0.25">
      <c r="B247" s="5">
        <v>24</v>
      </c>
    </row>
    <row r="248" spans="2:2" x14ac:dyDescent="0.25">
      <c r="B248" s="5">
        <v>20</v>
      </c>
    </row>
    <row r="249" spans="2:2" x14ac:dyDescent="0.25">
      <c r="B249" s="5">
        <v>19</v>
      </c>
    </row>
    <row r="250" spans="2:2" x14ac:dyDescent="0.25">
      <c r="B250" s="5">
        <v>22</v>
      </c>
    </row>
    <row r="251" spans="2:2" x14ac:dyDescent="0.25">
      <c r="B251" s="5">
        <v>22</v>
      </c>
    </row>
    <row r="252" spans="2:2" x14ac:dyDescent="0.25">
      <c r="B252" s="5">
        <v>23</v>
      </c>
    </row>
    <row r="253" spans="2:2" x14ac:dyDescent="0.25">
      <c r="B253" s="5">
        <v>24</v>
      </c>
    </row>
    <row r="254" spans="2:2" x14ac:dyDescent="0.25">
      <c r="B254" s="5">
        <v>27</v>
      </c>
    </row>
    <row r="255" spans="2:2" x14ac:dyDescent="0.25">
      <c r="B255" s="5">
        <v>19</v>
      </c>
    </row>
    <row r="256" spans="2:2" x14ac:dyDescent="0.25">
      <c r="B256" s="5">
        <v>29</v>
      </c>
    </row>
    <row r="257" spans="2:2" x14ac:dyDescent="0.25">
      <c r="B257" s="5">
        <v>25</v>
      </c>
    </row>
    <row r="258" spans="2:2" x14ac:dyDescent="0.25">
      <c r="B258" s="5">
        <v>24</v>
      </c>
    </row>
    <row r="259" spans="2:2" x14ac:dyDescent="0.25">
      <c r="B259" s="5">
        <v>22</v>
      </c>
    </row>
    <row r="260" spans="2:2" x14ac:dyDescent="0.25">
      <c r="B260" s="5">
        <v>26</v>
      </c>
    </row>
    <row r="261" spans="2:2" x14ac:dyDescent="0.25">
      <c r="B261" s="5">
        <v>23</v>
      </c>
    </row>
    <row r="262" spans="2:2" x14ac:dyDescent="0.25">
      <c r="B262" s="5">
        <v>32</v>
      </c>
    </row>
    <row r="263" spans="2:2" x14ac:dyDescent="0.25">
      <c r="B263" s="5">
        <v>35</v>
      </c>
    </row>
    <row r="264" spans="2:2" x14ac:dyDescent="0.25">
      <c r="B264" s="5">
        <v>24</v>
      </c>
    </row>
    <row r="265" spans="2:2" x14ac:dyDescent="0.25">
      <c r="B265" s="5">
        <v>27</v>
      </c>
    </row>
    <row r="266" spans="2:2" x14ac:dyDescent="0.25">
      <c r="B266" s="5">
        <v>25</v>
      </c>
    </row>
    <row r="267" spans="2:2" x14ac:dyDescent="0.25">
      <c r="B267" s="5">
        <v>34</v>
      </c>
    </row>
    <row r="268" spans="2:2" x14ac:dyDescent="0.25">
      <c r="B268" s="5">
        <v>25</v>
      </c>
    </row>
    <row r="269" spans="2:2" x14ac:dyDescent="0.25">
      <c r="B269" s="5">
        <v>31</v>
      </c>
    </row>
    <row r="270" spans="2:2" x14ac:dyDescent="0.25">
      <c r="B270" s="5">
        <v>21</v>
      </c>
    </row>
    <row r="271" spans="2:2" x14ac:dyDescent="0.25">
      <c r="B271" s="5">
        <v>26</v>
      </c>
    </row>
    <row r="272" spans="2:2" x14ac:dyDescent="0.25">
      <c r="B272" s="5">
        <v>29</v>
      </c>
    </row>
    <row r="273" spans="2:2" x14ac:dyDescent="0.25">
      <c r="B273" s="5">
        <v>25</v>
      </c>
    </row>
    <row r="274" spans="2:2" x14ac:dyDescent="0.25">
      <c r="B274" s="5">
        <v>25</v>
      </c>
    </row>
    <row r="275" spans="2:2" x14ac:dyDescent="0.25">
      <c r="B275" s="5">
        <v>30</v>
      </c>
    </row>
    <row r="276" spans="2:2" x14ac:dyDescent="0.25">
      <c r="B276" s="5">
        <v>22</v>
      </c>
    </row>
    <row r="277" spans="2:2" x14ac:dyDescent="0.25">
      <c r="B277" s="5">
        <v>25</v>
      </c>
    </row>
    <row r="278" spans="2:2" x14ac:dyDescent="0.25">
      <c r="B278" s="5">
        <v>25</v>
      </c>
    </row>
    <row r="279" spans="2:2" x14ac:dyDescent="0.25">
      <c r="B279" s="5">
        <v>23</v>
      </c>
    </row>
    <row r="280" spans="2:2" x14ac:dyDescent="0.25">
      <c r="B280" s="5">
        <v>30</v>
      </c>
    </row>
    <row r="281" spans="2:2" x14ac:dyDescent="0.25">
      <c r="B281" s="5">
        <v>26</v>
      </c>
    </row>
    <row r="282" spans="2:2" x14ac:dyDescent="0.25">
      <c r="B282" s="5">
        <v>25</v>
      </c>
    </row>
    <row r="283" spans="2:2" x14ac:dyDescent="0.25">
      <c r="B283" s="5">
        <v>22</v>
      </c>
    </row>
    <row r="284" spans="2:2" x14ac:dyDescent="0.25">
      <c r="B284" s="5">
        <v>26</v>
      </c>
    </row>
    <row r="285" spans="2:2" x14ac:dyDescent="0.25">
      <c r="B285" s="5">
        <v>23</v>
      </c>
    </row>
    <row r="286" spans="2:2" x14ac:dyDescent="0.25">
      <c r="B286" s="5">
        <v>30</v>
      </c>
    </row>
    <row r="287" spans="2:2" x14ac:dyDescent="0.25">
      <c r="B287" s="5">
        <v>30</v>
      </c>
    </row>
    <row r="288" spans="2:2" x14ac:dyDescent="0.25">
      <c r="B288" s="5">
        <v>26</v>
      </c>
    </row>
    <row r="289" spans="2:2" x14ac:dyDescent="0.25">
      <c r="B289" s="5">
        <v>24</v>
      </c>
    </row>
    <row r="290" spans="2:2" x14ac:dyDescent="0.25">
      <c r="B290" s="5">
        <v>30</v>
      </c>
    </row>
    <row r="291" spans="2:2" x14ac:dyDescent="0.25">
      <c r="B291" s="5">
        <v>31</v>
      </c>
    </row>
    <row r="292" spans="2:2" x14ac:dyDescent="0.25">
      <c r="B292" s="5">
        <v>31</v>
      </c>
    </row>
    <row r="293" spans="2:2" x14ac:dyDescent="0.25">
      <c r="B293" s="5">
        <v>28</v>
      </c>
    </row>
    <row r="294" spans="2:2" x14ac:dyDescent="0.25">
      <c r="B294" s="5">
        <v>25</v>
      </c>
    </row>
    <row r="295" spans="2:2" x14ac:dyDescent="0.25">
      <c r="B295" s="5">
        <v>23</v>
      </c>
    </row>
    <row r="296" spans="2:2" x14ac:dyDescent="0.25">
      <c r="B296" s="5">
        <v>26</v>
      </c>
    </row>
    <row r="297" spans="2:2" x14ac:dyDescent="0.25">
      <c r="B297" s="5">
        <v>29</v>
      </c>
    </row>
    <row r="298" spans="2:2" x14ac:dyDescent="0.25">
      <c r="B298" s="5">
        <v>25</v>
      </c>
    </row>
    <row r="299" spans="2:2" x14ac:dyDescent="0.25">
      <c r="B299" s="5">
        <v>22</v>
      </c>
    </row>
    <row r="300" spans="2:2" x14ac:dyDescent="0.25">
      <c r="B300" s="5">
        <v>23</v>
      </c>
    </row>
    <row r="301" spans="2:2" x14ac:dyDescent="0.25">
      <c r="B301" s="5">
        <v>32</v>
      </c>
    </row>
    <row r="302" spans="2:2" x14ac:dyDescent="0.25">
      <c r="B302" s="5">
        <v>20</v>
      </c>
    </row>
    <row r="303" spans="2:2" x14ac:dyDescent="0.25">
      <c r="B303" s="5">
        <v>29</v>
      </c>
    </row>
    <row r="304" spans="2:2" x14ac:dyDescent="0.25">
      <c r="B304" s="5">
        <v>28</v>
      </c>
    </row>
    <row r="305" spans="2:2" x14ac:dyDescent="0.25">
      <c r="B305" s="5">
        <v>24</v>
      </c>
    </row>
    <row r="306" spans="2:2" x14ac:dyDescent="0.25">
      <c r="B306" s="5">
        <v>23</v>
      </c>
    </row>
    <row r="307" spans="2:2" x14ac:dyDescent="0.25">
      <c r="B307" s="5">
        <v>23</v>
      </c>
    </row>
    <row r="308" spans="2:2" x14ac:dyDescent="0.25">
      <c r="B308" s="5">
        <v>24</v>
      </c>
    </row>
    <row r="309" spans="2:2" x14ac:dyDescent="0.25">
      <c r="B309" s="5">
        <v>31</v>
      </c>
    </row>
    <row r="310" spans="2:2" x14ac:dyDescent="0.25">
      <c r="B310" s="5">
        <v>31</v>
      </c>
    </row>
    <row r="311" spans="2:2" x14ac:dyDescent="0.25">
      <c r="B311" s="5">
        <v>21</v>
      </c>
    </row>
    <row r="312" spans="2:2" x14ac:dyDescent="0.25">
      <c r="B312" s="5">
        <v>22</v>
      </c>
    </row>
    <row r="313" spans="2:2" x14ac:dyDescent="0.25">
      <c r="B313" s="5">
        <v>26</v>
      </c>
    </row>
    <row r="314" spans="2:2" x14ac:dyDescent="0.25">
      <c r="B314" s="5">
        <v>28</v>
      </c>
    </row>
    <row r="315" spans="2:2" x14ac:dyDescent="0.25">
      <c r="B315" s="5">
        <v>24</v>
      </c>
    </row>
    <row r="316" spans="2:2" x14ac:dyDescent="0.25">
      <c r="B316" s="5">
        <v>23</v>
      </c>
    </row>
    <row r="317" spans="2:2" x14ac:dyDescent="0.25">
      <c r="B317" s="5">
        <v>32</v>
      </c>
    </row>
    <row r="318" spans="2:2" x14ac:dyDescent="0.25">
      <c r="B318" s="5">
        <v>20</v>
      </c>
    </row>
    <row r="319" spans="2:2" x14ac:dyDescent="0.25">
      <c r="B319" s="5">
        <v>19</v>
      </c>
    </row>
    <row r="320" spans="2:2" x14ac:dyDescent="0.25">
      <c r="B320" s="5">
        <v>21</v>
      </c>
    </row>
    <row r="321" spans="2:2" x14ac:dyDescent="0.25">
      <c r="B321" s="5">
        <v>25</v>
      </c>
    </row>
    <row r="322" spans="2:2" x14ac:dyDescent="0.25">
      <c r="B322" s="9">
        <v>27</v>
      </c>
    </row>
    <row r="323" spans="2:2" x14ac:dyDescent="0.25">
      <c r="B323">
        <v>24</v>
      </c>
    </row>
    <row r="324" spans="2:2" x14ac:dyDescent="0.25">
      <c r="B324">
        <v>31</v>
      </c>
    </row>
    <row r="325" spans="2:2" x14ac:dyDescent="0.25">
      <c r="B325">
        <v>34</v>
      </c>
    </row>
    <row r="326" spans="2:2" x14ac:dyDescent="0.25">
      <c r="B326">
        <v>23</v>
      </c>
    </row>
  </sheetData>
  <pageMargins left="0.7" right="0.7" top="0.75" bottom="0.75" header="0.3" footer="0.3"/>
  <pageSetup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31"/>
  <sheetViews>
    <sheetView topLeftCell="I1" workbookViewId="0">
      <selection activeCell="G4" sqref="G4"/>
    </sheetView>
  </sheetViews>
  <sheetFormatPr defaultRowHeight="15" x14ac:dyDescent="0.25"/>
  <cols>
    <col min="1" max="1" width="13.140625" customWidth="1"/>
    <col min="2" max="2" width="15.7109375" customWidth="1"/>
    <col min="10" max="10" width="32.28515625" bestFit="1" customWidth="1"/>
    <col min="12" max="12" width="11.5703125" bestFit="1" customWidth="1"/>
  </cols>
  <sheetData>
    <row r="1" spans="1:18" x14ac:dyDescent="0.25">
      <c r="F1" t="s">
        <v>132</v>
      </c>
      <c r="G1">
        <f>SUM(G4+I4+H4)</f>
        <v>260</v>
      </c>
      <c r="K1">
        <f>60/200</f>
        <v>0.3</v>
      </c>
      <c r="L1" t="s">
        <v>129</v>
      </c>
      <c r="M1" t="s">
        <v>134</v>
      </c>
    </row>
    <row r="2" spans="1:18" x14ac:dyDescent="0.25">
      <c r="F2" t="s">
        <v>133</v>
      </c>
      <c r="G2">
        <v>51</v>
      </c>
      <c r="H2">
        <v>12</v>
      </c>
      <c r="I2">
        <v>37</v>
      </c>
      <c r="K2" t="s">
        <v>116</v>
      </c>
      <c r="L2" t="s">
        <v>0</v>
      </c>
      <c r="M2" t="s">
        <v>131</v>
      </c>
    </row>
    <row r="3" spans="1:18" x14ac:dyDescent="0.25">
      <c r="F3" t="s">
        <v>135</v>
      </c>
      <c r="G3">
        <f>G4/260</f>
        <v>0.49615384615384617</v>
      </c>
      <c r="H3">
        <f>H4/260</f>
        <v>0.23076923076923078</v>
      </c>
      <c r="I3">
        <f>I4/260</f>
        <v>0.27307692307692305</v>
      </c>
      <c r="J3" t="s">
        <v>137</v>
      </c>
      <c r="K3">
        <f>20*G3</f>
        <v>9.9230769230769234</v>
      </c>
      <c r="L3">
        <f>20*H3</f>
        <v>4.6153846153846159</v>
      </c>
      <c r="M3">
        <f>20*I3</f>
        <v>5.4615384615384608</v>
      </c>
    </row>
    <row r="4" spans="1:18" x14ac:dyDescent="0.25">
      <c r="F4" t="s">
        <v>136</v>
      </c>
      <c r="G4">
        <v>129</v>
      </c>
      <c r="H4">
        <v>60</v>
      </c>
      <c r="I4">
        <v>71</v>
      </c>
      <c r="J4" t="s">
        <v>138</v>
      </c>
      <c r="K4" s="1">
        <v>10</v>
      </c>
      <c r="L4" s="1">
        <v>4</v>
      </c>
      <c r="M4" s="1">
        <v>6</v>
      </c>
      <c r="O4">
        <f>10*18</f>
        <v>180</v>
      </c>
      <c r="P4">
        <f>180-129</f>
        <v>51</v>
      </c>
      <c r="Q4">
        <f>6*18</f>
        <v>108</v>
      </c>
      <c r="R4">
        <f>108-71</f>
        <v>37</v>
      </c>
    </row>
    <row r="5" spans="1:18" x14ac:dyDescent="0.25">
      <c r="A5" s="2" t="s">
        <v>6</v>
      </c>
      <c r="B5" t="s">
        <v>7</v>
      </c>
      <c r="F5" t="s">
        <v>10</v>
      </c>
      <c r="G5" t="s">
        <v>1</v>
      </c>
      <c r="H5" t="s">
        <v>0</v>
      </c>
      <c r="I5" t="s">
        <v>3</v>
      </c>
      <c r="L5" t="s">
        <v>21</v>
      </c>
      <c r="P5">
        <f>4*18</f>
        <v>72</v>
      </c>
    </row>
    <row r="6" spans="1:18" x14ac:dyDescent="0.25">
      <c r="A6" s="4">
        <v>20</v>
      </c>
      <c r="B6" s="3">
        <v>4</v>
      </c>
      <c r="F6">
        <v>18</v>
      </c>
      <c r="G6">
        <v>1</v>
      </c>
      <c r="H6">
        <v>0</v>
      </c>
      <c r="I6">
        <v>0</v>
      </c>
      <c r="K6" t="s">
        <v>20</v>
      </c>
      <c r="L6">
        <v>53</v>
      </c>
      <c r="M6">
        <f>L6/18</f>
        <v>2.9444444444444446</v>
      </c>
      <c r="N6">
        <v>3</v>
      </c>
      <c r="O6" t="s">
        <v>28</v>
      </c>
    </row>
    <row r="7" spans="1:18" x14ac:dyDescent="0.25">
      <c r="A7" s="4">
        <v>21</v>
      </c>
      <c r="B7" s="3">
        <v>6</v>
      </c>
      <c r="F7">
        <v>19</v>
      </c>
      <c r="G7">
        <v>0</v>
      </c>
      <c r="H7">
        <v>1</v>
      </c>
      <c r="I7">
        <v>0</v>
      </c>
      <c r="K7" t="s">
        <v>22</v>
      </c>
      <c r="L7">
        <v>38</v>
      </c>
      <c r="M7">
        <f>L7/18</f>
        <v>2.1111111111111112</v>
      </c>
      <c r="N7">
        <v>2</v>
      </c>
    </row>
    <row r="8" spans="1:18" x14ac:dyDescent="0.25">
      <c r="A8" s="4">
        <v>22</v>
      </c>
      <c r="B8" s="3">
        <v>9</v>
      </c>
      <c r="F8">
        <v>20</v>
      </c>
      <c r="G8">
        <v>6</v>
      </c>
      <c r="H8">
        <v>4</v>
      </c>
      <c r="I8" s="3">
        <v>2</v>
      </c>
      <c r="K8" t="s">
        <v>23</v>
      </c>
      <c r="L8">
        <v>28</v>
      </c>
      <c r="M8">
        <f>L8/18</f>
        <v>1.5555555555555556</v>
      </c>
      <c r="N8">
        <v>2</v>
      </c>
    </row>
    <row r="9" spans="1:18" x14ac:dyDescent="0.25">
      <c r="A9" s="4">
        <v>23</v>
      </c>
      <c r="B9" s="3">
        <v>16</v>
      </c>
      <c r="F9">
        <v>21</v>
      </c>
      <c r="G9">
        <v>3</v>
      </c>
      <c r="H9">
        <v>5</v>
      </c>
      <c r="I9" s="3">
        <v>0</v>
      </c>
      <c r="L9" t="s">
        <v>24</v>
      </c>
    </row>
    <row r="10" spans="1:18" x14ac:dyDescent="0.25">
      <c r="A10" s="4">
        <v>24</v>
      </c>
      <c r="B10" s="3">
        <v>16</v>
      </c>
      <c r="F10">
        <v>22</v>
      </c>
      <c r="G10">
        <v>11</v>
      </c>
      <c r="H10">
        <v>7</v>
      </c>
      <c r="I10" s="3">
        <v>1</v>
      </c>
      <c r="K10" t="s">
        <v>25</v>
      </c>
      <c r="L10">
        <v>15</v>
      </c>
      <c r="M10">
        <f>L10/18</f>
        <v>0.83333333333333337</v>
      </c>
      <c r="N10">
        <v>1</v>
      </c>
    </row>
    <row r="11" spans="1:18" x14ac:dyDescent="0.25">
      <c r="A11" s="4">
        <v>25</v>
      </c>
      <c r="B11" s="3">
        <v>17</v>
      </c>
      <c r="F11">
        <v>23</v>
      </c>
      <c r="G11">
        <v>16</v>
      </c>
      <c r="H11">
        <v>6</v>
      </c>
      <c r="I11" s="3">
        <v>3</v>
      </c>
      <c r="K11" t="s">
        <v>26</v>
      </c>
      <c r="L11">
        <v>22</v>
      </c>
      <c r="M11">
        <f>L11/18</f>
        <v>1.2222222222222223</v>
      </c>
      <c r="N11">
        <v>1</v>
      </c>
    </row>
    <row r="12" spans="1:18" x14ac:dyDescent="0.25">
      <c r="A12" s="4">
        <v>26</v>
      </c>
      <c r="B12" s="3">
        <v>13</v>
      </c>
      <c r="F12">
        <v>24</v>
      </c>
      <c r="G12">
        <v>14</v>
      </c>
      <c r="H12">
        <v>10</v>
      </c>
      <c r="I12" s="3">
        <v>4</v>
      </c>
      <c r="K12" t="s">
        <v>27</v>
      </c>
      <c r="L12">
        <v>32</v>
      </c>
      <c r="M12">
        <f>L12/18</f>
        <v>1.7777777777777777</v>
      </c>
      <c r="N12">
        <v>2</v>
      </c>
      <c r="O12" t="s">
        <v>130</v>
      </c>
    </row>
    <row r="13" spans="1:18" x14ac:dyDescent="0.25">
      <c r="A13" s="4">
        <v>27</v>
      </c>
      <c r="B13" s="3">
        <v>5</v>
      </c>
      <c r="F13">
        <v>25</v>
      </c>
      <c r="G13">
        <v>12</v>
      </c>
      <c r="H13">
        <v>6</v>
      </c>
      <c r="I13" s="3">
        <v>2</v>
      </c>
      <c r="L13" t="s">
        <v>0</v>
      </c>
    </row>
    <row r="14" spans="1:18" x14ac:dyDescent="0.25">
      <c r="A14" s="4">
        <v>28</v>
      </c>
      <c r="B14" s="3">
        <v>10</v>
      </c>
      <c r="F14">
        <v>26</v>
      </c>
      <c r="G14">
        <v>9</v>
      </c>
      <c r="H14">
        <v>3</v>
      </c>
      <c r="I14" s="3">
        <v>5</v>
      </c>
      <c r="K14" t="s">
        <v>25</v>
      </c>
      <c r="L14">
        <v>32</v>
      </c>
      <c r="M14">
        <f>L14/18</f>
        <v>1.7777777777777777</v>
      </c>
      <c r="N14">
        <v>1</v>
      </c>
    </row>
    <row r="15" spans="1:18" x14ac:dyDescent="0.25">
      <c r="A15" s="4">
        <v>29</v>
      </c>
      <c r="B15" s="3">
        <v>10</v>
      </c>
      <c r="F15">
        <v>27</v>
      </c>
      <c r="G15">
        <v>11</v>
      </c>
      <c r="H15">
        <v>2</v>
      </c>
      <c r="I15" s="3">
        <v>6</v>
      </c>
      <c r="K15" t="s">
        <v>26</v>
      </c>
      <c r="L15">
        <v>7</v>
      </c>
      <c r="M15">
        <f>L15/18</f>
        <v>0.3888888888888889</v>
      </c>
      <c r="N15">
        <v>1</v>
      </c>
    </row>
    <row r="16" spans="1:18" x14ac:dyDescent="0.25">
      <c r="A16" s="4">
        <v>30</v>
      </c>
      <c r="B16" s="3">
        <v>5</v>
      </c>
      <c r="F16">
        <v>28</v>
      </c>
      <c r="G16">
        <v>2</v>
      </c>
      <c r="H16">
        <v>2</v>
      </c>
      <c r="I16" s="3">
        <v>8</v>
      </c>
      <c r="K16" t="s">
        <v>29</v>
      </c>
      <c r="L16">
        <v>6</v>
      </c>
      <c r="M16">
        <f>L16/18</f>
        <v>0.33333333333333331</v>
      </c>
      <c r="N16">
        <v>1</v>
      </c>
    </row>
    <row r="17" spans="1:15" x14ac:dyDescent="0.25">
      <c r="A17" s="4">
        <v>31</v>
      </c>
      <c r="B17" s="3">
        <v>9</v>
      </c>
      <c r="F17">
        <v>29</v>
      </c>
      <c r="G17">
        <v>16</v>
      </c>
      <c r="H17">
        <v>3</v>
      </c>
      <c r="I17" s="3">
        <v>8</v>
      </c>
      <c r="K17" t="s">
        <v>30</v>
      </c>
      <c r="L17">
        <v>2</v>
      </c>
      <c r="M17">
        <f>L17/18</f>
        <v>0.1111111111111111</v>
      </c>
      <c r="N17">
        <v>1</v>
      </c>
    </row>
    <row r="18" spans="1:15" x14ac:dyDescent="0.25">
      <c r="A18" s="4">
        <v>32</v>
      </c>
      <c r="B18" s="3">
        <v>5</v>
      </c>
      <c r="F18">
        <v>30</v>
      </c>
      <c r="G18">
        <v>12</v>
      </c>
      <c r="H18">
        <v>1</v>
      </c>
      <c r="I18" s="3">
        <v>7</v>
      </c>
      <c r="K18" t="s">
        <v>31</v>
      </c>
      <c r="L18">
        <v>3</v>
      </c>
      <c r="M18">
        <f>L18/18</f>
        <v>0.16666666666666666</v>
      </c>
      <c r="N18">
        <v>1</v>
      </c>
      <c r="O18" t="s">
        <v>32</v>
      </c>
    </row>
    <row r="19" spans="1:15" x14ac:dyDescent="0.25">
      <c r="A19" s="4">
        <v>33</v>
      </c>
      <c r="B19" s="3">
        <v>1</v>
      </c>
      <c r="F19">
        <v>31</v>
      </c>
      <c r="G19">
        <v>5</v>
      </c>
      <c r="H19">
        <v>4</v>
      </c>
      <c r="I19" s="3">
        <v>8</v>
      </c>
    </row>
    <row r="20" spans="1:15" x14ac:dyDescent="0.25">
      <c r="A20" s="4">
        <v>34</v>
      </c>
      <c r="B20" s="3">
        <v>3</v>
      </c>
      <c r="F20">
        <v>32</v>
      </c>
      <c r="G20">
        <v>4</v>
      </c>
      <c r="H20">
        <v>1</v>
      </c>
      <c r="I20" s="3">
        <v>6</v>
      </c>
    </row>
    <row r="21" spans="1:15" x14ac:dyDescent="0.25">
      <c r="A21" s="4" t="s">
        <v>5</v>
      </c>
      <c r="B21" s="3">
        <v>129</v>
      </c>
      <c r="F21">
        <v>33</v>
      </c>
      <c r="G21">
        <v>2</v>
      </c>
      <c r="H21">
        <v>0</v>
      </c>
      <c r="I21" s="3">
        <v>6</v>
      </c>
    </row>
    <row r="22" spans="1:15" x14ac:dyDescent="0.25">
      <c r="F22">
        <v>34</v>
      </c>
      <c r="G22">
        <v>3</v>
      </c>
      <c r="H22">
        <v>1</v>
      </c>
      <c r="I22" s="3">
        <v>2</v>
      </c>
    </row>
    <row r="23" spans="1:15" x14ac:dyDescent="0.25">
      <c r="F23">
        <v>35</v>
      </c>
      <c r="G23">
        <v>1</v>
      </c>
      <c r="H23">
        <v>0</v>
      </c>
      <c r="I23" s="3">
        <v>2</v>
      </c>
    </row>
    <row r="24" spans="1:15" x14ac:dyDescent="0.25">
      <c r="F24">
        <v>36</v>
      </c>
      <c r="G24">
        <v>0</v>
      </c>
      <c r="H24">
        <v>1</v>
      </c>
      <c r="I24" s="3">
        <v>0</v>
      </c>
    </row>
    <row r="25" spans="1:15" x14ac:dyDescent="0.25">
      <c r="F25">
        <v>37</v>
      </c>
      <c r="G25">
        <v>0</v>
      </c>
      <c r="H25">
        <v>0</v>
      </c>
      <c r="I25" s="3">
        <v>0</v>
      </c>
    </row>
    <row r="26" spans="1:15" x14ac:dyDescent="0.25">
      <c r="F26">
        <v>38</v>
      </c>
      <c r="G26">
        <v>1</v>
      </c>
      <c r="H26">
        <v>1</v>
      </c>
      <c r="I26" s="3">
        <v>0</v>
      </c>
    </row>
    <row r="27" spans="1:15" x14ac:dyDescent="0.25">
      <c r="F27">
        <v>39</v>
      </c>
      <c r="G27">
        <v>0</v>
      </c>
      <c r="H27">
        <v>0</v>
      </c>
      <c r="I27" s="3">
        <v>0</v>
      </c>
    </row>
    <row r="28" spans="1:15" x14ac:dyDescent="0.25">
      <c r="F28">
        <v>40</v>
      </c>
      <c r="G28">
        <v>0</v>
      </c>
      <c r="H28">
        <v>1</v>
      </c>
      <c r="I28" s="3">
        <v>0</v>
      </c>
    </row>
    <row r="29" spans="1:15" x14ac:dyDescent="0.25">
      <c r="F29">
        <v>41</v>
      </c>
      <c r="G29">
        <v>0</v>
      </c>
      <c r="H29">
        <v>0</v>
      </c>
      <c r="I29" s="3">
        <v>1</v>
      </c>
    </row>
    <row r="30" spans="1:15" x14ac:dyDescent="0.25">
      <c r="F30">
        <v>42</v>
      </c>
      <c r="G30">
        <v>0</v>
      </c>
      <c r="H30">
        <v>0</v>
      </c>
      <c r="I30">
        <v>0</v>
      </c>
    </row>
    <row r="31" spans="1:15" x14ac:dyDescent="0.25">
      <c r="F31">
        <v>43</v>
      </c>
      <c r="G31">
        <v>0</v>
      </c>
      <c r="H31">
        <v>1</v>
      </c>
      <c r="I31">
        <v>0</v>
      </c>
    </row>
  </sheetData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D70"/>
  <sheetViews>
    <sheetView topLeftCell="AG10" zoomScale="80" zoomScaleNormal="80" workbookViewId="0">
      <pane ySplit="1" topLeftCell="A11" activePane="bottomLeft" state="frozen"/>
      <selection activeCell="G4" sqref="G4"/>
      <selection pane="bottomLeft" activeCell="BB11" sqref="BB11:BB30"/>
    </sheetView>
  </sheetViews>
  <sheetFormatPr defaultRowHeight="15.75" x14ac:dyDescent="0.25"/>
  <cols>
    <col min="1" max="1" width="16.42578125" style="13" customWidth="1"/>
    <col min="2" max="2" width="10.7109375" style="13" customWidth="1"/>
    <col min="3" max="3" width="34.7109375" style="13" customWidth="1"/>
    <col min="4" max="4" width="13.28515625" style="13" customWidth="1"/>
    <col min="5" max="5" width="13.140625" style="13" customWidth="1"/>
    <col min="6" max="6" width="30.42578125" style="13" customWidth="1"/>
    <col min="7" max="7" width="13.28515625" style="13" customWidth="1"/>
    <col min="8" max="8" width="9.140625" style="13"/>
    <col min="9" max="9" width="11" style="13" customWidth="1"/>
    <col min="10" max="10" width="13.28515625" style="13" customWidth="1"/>
    <col min="11" max="11" width="9.140625" style="13"/>
    <col min="12" max="12" width="13.140625" style="13" customWidth="1"/>
    <col min="13" max="13" width="11.7109375" style="13" customWidth="1"/>
    <col min="14" max="14" width="9.140625" style="13"/>
    <col min="15" max="15" width="13.140625" style="13" customWidth="1"/>
    <col min="16" max="16" width="11.140625" style="13" customWidth="1"/>
    <col min="17" max="17" width="16.140625" style="13" customWidth="1"/>
    <col min="18" max="18" width="13.140625" style="13" customWidth="1"/>
    <col min="19" max="19" width="12.28515625" style="13" customWidth="1"/>
    <col min="20" max="20" width="9.140625" style="13"/>
    <col min="21" max="21" width="13.140625" style="13" customWidth="1"/>
    <col min="22" max="22" width="12.5703125" style="13" customWidth="1"/>
    <col min="23" max="23" width="9.140625" style="13"/>
    <col min="24" max="24" width="13.140625" style="13" customWidth="1"/>
    <col min="25" max="25" width="12" style="13" bestFit="1" customWidth="1"/>
    <col min="26" max="26" width="9.140625" style="13"/>
    <col min="27" max="27" width="13.140625" style="13" customWidth="1"/>
    <col min="28" max="28" width="12" style="13" bestFit="1" customWidth="1"/>
    <col min="29" max="29" width="9.140625" style="13"/>
    <col min="30" max="30" width="13.140625" style="13" customWidth="1"/>
    <col min="31" max="31" width="12" style="13" bestFit="1" customWidth="1"/>
    <col min="32" max="32" width="9.140625" style="13"/>
    <col min="33" max="33" width="13.140625" style="13" customWidth="1"/>
    <col min="34" max="34" width="12.85546875" style="13" customWidth="1"/>
    <col min="35" max="35" width="9.140625" style="13"/>
    <col min="36" max="36" width="9.140625" style="13" customWidth="1"/>
    <col min="37" max="37" width="12" style="13" customWidth="1"/>
    <col min="38" max="38" width="9.140625" style="13"/>
    <col min="39" max="39" width="13.140625" style="13" customWidth="1"/>
    <col min="40" max="40" width="14" style="13" customWidth="1"/>
    <col min="41" max="41" width="9.140625" style="13"/>
    <col min="42" max="42" width="9.140625" style="13" customWidth="1"/>
    <col min="43" max="43" width="12" style="13" bestFit="1" customWidth="1"/>
    <col min="44" max="44" width="9.140625" style="13"/>
    <col min="45" max="45" width="9.140625" style="13" customWidth="1"/>
    <col min="46" max="46" width="12" style="13" bestFit="1" customWidth="1"/>
    <col min="47" max="47" width="9.140625" style="13"/>
    <col min="48" max="48" width="9.140625" style="13" customWidth="1"/>
    <col min="49" max="49" width="12" style="13" bestFit="1" customWidth="1"/>
    <col min="50" max="50" width="9.140625" style="13"/>
    <col min="51" max="51" width="9.140625" style="13" customWidth="1"/>
    <col min="52" max="52" width="12" style="13" bestFit="1" customWidth="1"/>
    <col min="53" max="53" width="9.140625" style="13"/>
    <col min="54" max="54" width="9.140625" style="13" customWidth="1"/>
    <col min="55" max="16384" width="9.140625" style="13"/>
  </cols>
  <sheetData>
    <row r="1" spans="1:54" hidden="1" x14ac:dyDescent="0.25">
      <c r="A1" s="13" t="s">
        <v>35</v>
      </c>
    </row>
    <row r="2" spans="1:54" hidden="1" x14ac:dyDescent="0.25">
      <c r="A2" s="13" t="s">
        <v>36</v>
      </c>
    </row>
    <row r="3" spans="1:54" hidden="1" x14ac:dyDescent="0.25">
      <c r="A3" s="20" t="s">
        <v>37</v>
      </c>
    </row>
    <row r="4" spans="1:54" hidden="1" x14ac:dyDescent="0.25">
      <c r="A4" s="15" t="s">
        <v>38</v>
      </c>
    </row>
    <row r="5" spans="1:54" hidden="1" x14ac:dyDescent="0.25">
      <c r="A5" s="15" t="s">
        <v>39</v>
      </c>
    </row>
    <row r="6" spans="1:54" hidden="1" x14ac:dyDescent="0.25">
      <c r="A6" s="15" t="s">
        <v>40</v>
      </c>
    </row>
    <row r="7" spans="1:54" hidden="1" x14ac:dyDescent="0.25">
      <c r="A7" s="15" t="s">
        <v>41</v>
      </c>
    </row>
    <row r="8" spans="1:54" hidden="1" x14ac:dyDescent="0.25">
      <c r="A8" s="15" t="s">
        <v>42</v>
      </c>
    </row>
    <row r="9" spans="1:54" hidden="1" x14ac:dyDescent="0.25">
      <c r="A9" s="19" t="s">
        <v>43</v>
      </c>
      <c r="B9" s="18" t="s">
        <v>44</v>
      </c>
      <c r="F9" s="14" t="s">
        <v>47</v>
      </c>
    </row>
    <row r="10" spans="1:54" x14ac:dyDescent="0.25">
      <c r="A10" s="16" t="s">
        <v>48</v>
      </c>
      <c r="B10" s="13" t="s">
        <v>82</v>
      </c>
      <c r="C10" s="13" t="s">
        <v>49</v>
      </c>
      <c r="D10" s="16" t="s">
        <v>51</v>
      </c>
      <c r="E10" s="13" t="s">
        <v>82</v>
      </c>
      <c r="F10" s="13" t="s">
        <v>118</v>
      </c>
      <c r="G10" s="16" t="s">
        <v>54</v>
      </c>
      <c r="H10" s="13" t="s">
        <v>82</v>
      </c>
      <c r="I10" s="13" t="s">
        <v>119</v>
      </c>
      <c r="J10" s="16" t="s">
        <v>55</v>
      </c>
      <c r="K10" s="13" t="s">
        <v>82</v>
      </c>
      <c r="L10" s="13" t="s">
        <v>119</v>
      </c>
      <c r="M10" s="16" t="s">
        <v>56</v>
      </c>
      <c r="N10" s="13" t="s">
        <v>82</v>
      </c>
      <c r="O10" s="13" t="s">
        <v>119</v>
      </c>
      <c r="P10" s="16" t="s">
        <v>57</v>
      </c>
      <c r="Q10" s="13" t="s">
        <v>82</v>
      </c>
      <c r="R10" s="13" t="s">
        <v>119</v>
      </c>
      <c r="S10" s="16" t="s">
        <v>87</v>
      </c>
      <c r="T10" s="13" t="s">
        <v>82</v>
      </c>
      <c r="U10" s="13" t="s">
        <v>119</v>
      </c>
      <c r="V10" s="16" t="s">
        <v>88</v>
      </c>
      <c r="W10" s="13" t="s">
        <v>82</v>
      </c>
      <c r="X10" s="13" t="s">
        <v>119</v>
      </c>
      <c r="Y10" s="16" t="s">
        <v>89</v>
      </c>
      <c r="Z10" s="13" t="s">
        <v>82</v>
      </c>
      <c r="AA10" s="13" t="s">
        <v>119</v>
      </c>
      <c r="AB10" s="16" t="s">
        <v>90</v>
      </c>
      <c r="AC10" s="13" t="s">
        <v>82</v>
      </c>
      <c r="AD10" s="13" t="s">
        <v>119</v>
      </c>
      <c r="AE10" s="16" t="s">
        <v>91</v>
      </c>
      <c r="AF10" s="13" t="s">
        <v>82</v>
      </c>
      <c r="AG10" s="13" t="s">
        <v>119</v>
      </c>
      <c r="AH10" s="16" t="s">
        <v>92</v>
      </c>
      <c r="AI10" s="13" t="s">
        <v>82</v>
      </c>
      <c r="AJ10" s="13" t="s">
        <v>119</v>
      </c>
      <c r="AK10" s="16" t="s">
        <v>95</v>
      </c>
      <c r="AL10" s="13" t="s">
        <v>82</v>
      </c>
      <c r="AM10" s="13" t="s">
        <v>119</v>
      </c>
      <c r="AN10" s="16" t="s">
        <v>96</v>
      </c>
      <c r="AO10" s="13" t="s">
        <v>82</v>
      </c>
      <c r="AP10" s="13" t="s">
        <v>119</v>
      </c>
      <c r="AQ10" s="16" t="s">
        <v>97</v>
      </c>
      <c r="AR10" s="13" t="s">
        <v>82</v>
      </c>
      <c r="AS10" s="13" t="s">
        <v>119</v>
      </c>
      <c r="AT10" s="16" t="s">
        <v>98</v>
      </c>
      <c r="AU10" s="13" t="s">
        <v>82</v>
      </c>
      <c r="AV10" s="13" t="s">
        <v>119</v>
      </c>
      <c r="AW10" s="16" t="s">
        <v>99</v>
      </c>
      <c r="AX10" s="13" t="s">
        <v>82</v>
      </c>
      <c r="AY10" s="13" t="s">
        <v>119</v>
      </c>
      <c r="AZ10" s="16" t="s">
        <v>100</v>
      </c>
      <c r="BA10" s="13" t="s">
        <v>82</v>
      </c>
      <c r="BB10" s="13" t="s">
        <v>119</v>
      </c>
    </row>
    <row r="11" spans="1:54" x14ac:dyDescent="0.25">
      <c r="A11" s="13" t="s">
        <v>81</v>
      </c>
      <c r="B11" s="13">
        <v>22</v>
      </c>
      <c r="D11" s="13" t="s">
        <v>81</v>
      </c>
      <c r="E11" s="15">
        <v>24</v>
      </c>
      <c r="F11" s="15"/>
      <c r="G11" s="13" t="s">
        <v>81</v>
      </c>
      <c r="H11" s="15">
        <v>24</v>
      </c>
      <c r="I11" s="15"/>
      <c r="J11" s="13" t="s">
        <v>81</v>
      </c>
      <c r="K11" s="15">
        <v>24</v>
      </c>
      <c r="L11" s="15"/>
      <c r="M11" s="13" t="s">
        <v>81</v>
      </c>
      <c r="N11" s="15">
        <v>25</v>
      </c>
      <c r="O11" s="15">
        <v>26</v>
      </c>
      <c r="P11" s="13" t="s">
        <v>81</v>
      </c>
      <c r="Q11" s="15">
        <v>23</v>
      </c>
      <c r="R11" s="15"/>
      <c r="S11" s="13" t="s">
        <v>81</v>
      </c>
      <c r="T11" s="13">
        <v>24</v>
      </c>
      <c r="U11" s="15"/>
      <c r="V11" s="13" t="s">
        <v>81</v>
      </c>
      <c r="W11" s="15">
        <v>23</v>
      </c>
      <c r="X11" s="15"/>
      <c r="Y11" s="13" t="s">
        <v>81</v>
      </c>
      <c r="Z11" s="15">
        <v>24</v>
      </c>
      <c r="AA11" s="15"/>
      <c r="AB11" s="13" t="s">
        <v>81</v>
      </c>
      <c r="AC11" s="15">
        <v>22</v>
      </c>
      <c r="AD11" s="15"/>
      <c r="AE11" s="13" t="s">
        <v>81</v>
      </c>
      <c r="AF11" s="15">
        <v>23</v>
      </c>
      <c r="AG11" s="15"/>
      <c r="AH11" s="13" t="s">
        <v>81</v>
      </c>
      <c r="AI11" s="13">
        <v>25</v>
      </c>
      <c r="AJ11" s="15"/>
      <c r="AK11" s="13" t="s">
        <v>81</v>
      </c>
      <c r="AL11" s="15">
        <v>23</v>
      </c>
      <c r="AM11" s="15"/>
      <c r="AN11" s="13" t="s">
        <v>81</v>
      </c>
      <c r="AO11" s="15">
        <v>25</v>
      </c>
      <c r="AP11" s="15"/>
      <c r="AQ11" s="13" t="s">
        <v>81</v>
      </c>
      <c r="AR11" s="15">
        <v>23</v>
      </c>
      <c r="AS11" s="15"/>
      <c r="AT11" s="13" t="s">
        <v>81</v>
      </c>
      <c r="AU11" s="15">
        <v>23</v>
      </c>
      <c r="AV11" s="15"/>
      <c r="AW11" s="13" t="s">
        <v>81</v>
      </c>
      <c r="AX11" s="15">
        <v>22</v>
      </c>
      <c r="AY11" s="15"/>
      <c r="AZ11" s="13" t="s">
        <v>81</v>
      </c>
      <c r="BA11" s="15">
        <v>25</v>
      </c>
      <c r="BB11" s="15"/>
    </row>
    <row r="12" spans="1:54" x14ac:dyDescent="0.25">
      <c r="A12" s="13" t="s">
        <v>81</v>
      </c>
      <c r="B12" s="13">
        <v>25</v>
      </c>
      <c r="D12" s="13" t="s">
        <v>81</v>
      </c>
      <c r="E12" s="15">
        <v>22</v>
      </c>
      <c r="F12" s="15"/>
      <c r="G12" s="13" t="s">
        <v>81</v>
      </c>
      <c r="H12" s="15">
        <v>22</v>
      </c>
      <c r="I12" s="15"/>
      <c r="J12" s="13" t="s">
        <v>81</v>
      </c>
      <c r="K12" s="15">
        <v>24</v>
      </c>
      <c r="L12" s="15"/>
      <c r="M12" s="13" t="s">
        <v>81</v>
      </c>
      <c r="N12" s="15">
        <v>23</v>
      </c>
      <c r="O12" s="15">
        <v>25</v>
      </c>
      <c r="P12" s="13" t="s">
        <v>81</v>
      </c>
      <c r="Q12" s="15">
        <v>24</v>
      </c>
      <c r="R12" s="15">
        <v>24</v>
      </c>
      <c r="S12" s="13" t="s">
        <v>81</v>
      </c>
      <c r="T12" s="13">
        <v>23</v>
      </c>
      <c r="U12" s="15"/>
      <c r="V12" s="13" t="s">
        <v>81</v>
      </c>
      <c r="W12" s="15">
        <v>25</v>
      </c>
      <c r="X12" s="15"/>
      <c r="Y12" s="13" t="s">
        <v>81</v>
      </c>
      <c r="Z12" s="15">
        <v>22</v>
      </c>
      <c r="AA12" s="15"/>
      <c r="AB12" s="13" t="s">
        <v>81</v>
      </c>
      <c r="AC12" s="15">
        <v>23</v>
      </c>
      <c r="AD12" s="15">
        <v>23</v>
      </c>
      <c r="AE12" s="13" t="s">
        <v>81</v>
      </c>
      <c r="AF12" s="15">
        <v>22</v>
      </c>
      <c r="AG12" s="15">
        <v>24</v>
      </c>
      <c r="AH12" s="13" t="s">
        <v>81</v>
      </c>
      <c r="AI12" s="13">
        <v>24</v>
      </c>
      <c r="AJ12" s="15">
        <v>26</v>
      </c>
      <c r="AK12" s="13" t="s">
        <v>81</v>
      </c>
      <c r="AL12" s="15">
        <v>24</v>
      </c>
      <c r="AM12" s="15"/>
      <c r="AN12" s="13" t="s">
        <v>81</v>
      </c>
      <c r="AO12" s="15">
        <v>22</v>
      </c>
      <c r="AP12" s="15"/>
      <c r="AQ12" s="13" t="s">
        <v>81</v>
      </c>
      <c r="AR12" s="15">
        <v>24</v>
      </c>
      <c r="AS12" s="15"/>
      <c r="AT12" s="13" t="s">
        <v>81</v>
      </c>
      <c r="AU12" s="15">
        <v>24</v>
      </c>
      <c r="AV12" s="15"/>
      <c r="AW12" s="13" t="s">
        <v>81</v>
      </c>
      <c r="AX12" s="15">
        <v>23</v>
      </c>
      <c r="AY12" s="15"/>
      <c r="AZ12" s="13" t="s">
        <v>81</v>
      </c>
      <c r="BA12" s="15">
        <v>24</v>
      </c>
      <c r="BB12" s="15"/>
    </row>
    <row r="13" spans="1:54" x14ac:dyDescent="0.25">
      <c r="A13" s="13" t="s">
        <v>81</v>
      </c>
      <c r="B13" s="13">
        <v>25</v>
      </c>
      <c r="D13" s="13" t="s">
        <v>81</v>
      </c>
      <c r="E13" s="15">
        <v>25</v>
      </c>
      <c r="F13" s="15"/>
      <c r="G13" s="13" t="s">
        <v>81</v>
      </c>
      <c r="H13" s="15">
        <v>25</v>
      </c>
      <c r="I13" s="15"/>
      <c r="J13" s="13" t="s">
        <v>81</v>
      </c>
      <c r="K13" s="15">
        <v>22</v>
      </c>
      <c r="L13" s="15"/>
      <c r="M13" s="13" t="s">
        <v>81</v>
      </c>
      <c r="N13" s="15">
        <v>24</v>
      </c>
      <c r="O13" s="15"/>
      <c r="P13" s="13" t="s">
        <v>81</v>
      </c>
      <c r="Q13" s="15">
        <v>22</v>
      </c>
      <c r="R13" s="15"/>
      <c r="S13" s="13" t="s">
        <v>81</v>
      </c>
      <c r="T13" s="13">
        <v>25</v>
      </c>
      <c r="U13" s="15"/>
      <c r="V13" s="13" t="s">
        <v>81</v>
      </c>
      <c r="W13" s="15">
        <v>23</v>
      </c>
      <c r="X13" s="15"/>
      <c r="Y13" s="13" t="s">
        <v>81</v>
      </c>
      <c r="Z13" s="15">
        <v>23</v>
      </c>
      <c r="AA13" s="15">
        <v>24</v>
      </c>
      <c r="AB13" s="13" t="s">
        <v>81</v>
      </c>
      <c r="AC13" s="15">
        <v>25</v>
      </c>
      <c r="AD13" s="15"/>
      <c r="AE13" s="13" t="s">
        <v>81</v>
      </c>
      <c r="AF13" s="15">
        <v>24</v>
      </c>
      <c r="AG13" s="15"/>
      <c r="AH13" s="13" t="s">
        <v>81</v>
      </c>
      <c r="AI13" s="13">
        <v>23</v>
      </c>
      <c r="AJ13" s="15"/>
      <c r="AK13" s="13" t="s">
        <v>81</v>
      </c>
      <c r="AL13" s="15">
        <v>24</v>
      </c>
      <c r="AM13" s="15"/>
      <c r="AN13" s="13" t="s">
        <v>81</v>
      </c>
      <c r="AO13" s="15">
        <v>25</v>
      </c>
      <c r="AP13" s="15"/>
      <c r="AQ13" s="13" t="s">
        <v>81</v>
      </c>
      <c r="AR13" s="15">
        <v>24</v>
      </c>
      <c r="AS13" s="15"/>
      <c r="AT13" s="13" t="s">
        <v>81</v>
      </c>
      <c r="AU13" s="15">
        <v>23</v>
      </c>
      <c r="AV13" s="15"/>
      <c r="AW13" s="13" t="s">
        <v>81</v>
      </c>
      <c r="AX13" s="15">
        <v>25</v>
      </c>
      <c r="AY13" s="15"/>
      <c r="AZ13" s="13" t="s">
        <v>81</v>
      </c>
      <c r="BA13" s="15">
        <v>22</v>
      </c>
      <c r="BB13" s="15"/>
    </row>
    <row r="14" spans="1:54" x14ac:dyDescent="0.25">
      <c r="A14" s="13" t="s">
        <v>81</v>
      </c>
      <c r="B14" s="13">
        <v>25</v>
      </c>
      <c r="D14" s="13" t="s">
        <v>81</v>
      </c>
      <c r="E14" s="15">
        <v>24</v>
      </c>
      <c r="F14" s="15"/>
      <c r="G14" s="13" t="s">
        <v>81</v>
      </c>
      <c r="H14" s="15">
        <v>24</v>
      </c>
      <c r="I14" s="15"/>
      <c r="J14" s="13" t="s">
        <v>81</v>
      </c>
      <c r="K14" s="15">
        <v>23</v>
      </c>
      <c r="L14" s="15">
        <v>24</v>
      </c>
      <c r="M14" s="13" t="s">
        <v>81</v>
      </c>
      <c r="N14" s="15">
        <v>24</v>
      </c>
      <c r="O14" s="15"/>
      <c r="P14" s="13" t="s">
        <v>81</v>
      </c>
      <c r="Q14" s="15">
        <v>22</v>
      </c>
      <c r="R14" s="15"/>
      <c r="S14" s="13" t="s">
        <v>81</v>
      </c>
      <c r="T14" s="13">
        <v>22</v>
      </c>
      <c r="U14" s="15">
        <v>24</v>
      </c>
      <c r="V14" s="13" t="s">
        <v>81</v>
      </c>
      <c r="W14" s="15">
        <v>23</v>
      </c>
      <c r="X14" s="15">
        <v>25</v>
      </c>
      <c r="Y14" s="13" t="s">
        <v>81</v>
      </c>
      <c r="Z14" s="15">
        <v>24</v>
      </c>
      <c r="AA14" s="15"/>
      <c r="AB14" s="13" t="s">
        <v>81</v>
      </c>
      <c r="AC14" s="15">
        <v>23</v>
      </c>
      <c r="AD14" s="15"/>
      <c r="AE14" s="13" t="s">
        <v>81</v>
      </c>
      <c r="AF14" s="15">
        <v>23</v>
      </c>
      <c r="AG14" s="15"/>
      <c r="AH14" s="13" t="s">
        <v>81</v>
      </c>
      <c r="AI14" s="13">
        <v>22</v>
      </c>
      <c r="AJ14" s="15"/>
      <c r="AK14" s="13" t="s">
        <v>81</v>
      </c>
      <c r="AL14" s="15">
        <v>23</v>
      </c>
      <c r="AM14" s="15"/>
      <c r="AN14" s="13" t="s">
        <v>81</v>
      </c>
      <c r="AO14" s="15">
        <v>25</v>
      </c>
      <c r="AP14" s="15"/>
      <c r="AQ14" s="13" t="s">
        <v>81</v>
      </c>
      <c r="AR14" s="15">
        <v>24</v>
      </c>
      <c r="AS14" s="15">
        <v>24</v>
      </c>
      <c r="AT14" s="13" t="s">
        <v>81</v>
      </c>
      <c r="AU14" s="15">
        <v>25</v>
      </c>
      <c r="AV14" s="15"/>
      <c r="AW14" s="13" t="s">
        <v>81</v>
      </c>
      <c r="AX14" s="15">
        <v>25</v>
      </c>
      <c r="AY14" s="15"/>
      <c r="AZ14" s="13" t="s">
        <v>81</v>
      </c>
      <c r="BA14" s="15">
        <v>23</v>
      </c>
      <c r="BB14" s="15"/>
    </row>
    <row r="15" spans="1:54" x14ac:dyDescent="0.25">
      <c r="A15" s="13" t="s">
        <v>80</v>
      </c>
      <c r="B15" s="13">
        <v>26</v>
      </c>
      <c r="D15" s="13" t="s">
        <v>80</v>
      </c>
      <c r="E15" s="15">
        <v>27</v>
      </c>
      <c r="F15" s="15"/>
      <c r="G15" s="13" t="s">
        <v>80</v>
      </c>
      <c r="H15" s="15">
        <v>27</v>
      </c>
      <c r="I15" s="15">
        <v>27</v>
      </c>
      <c r="J15" s="13" t="s">
        <v>80</v>
      </c>
      <c r="K15" s="15">
        <v>26</v>
      </c>
      <c r="L15" s="15"/>
      <c r="M15" s="13" t="s">
        <v>80</v>
      </c>
      <c r="N15" s="15">
        <v>26</v>
      </c>
      <c r="O15" s="15"/>
      <c r="P15" s="13" t="s">
        <v>80</v>
      </c>
      <c r="Q15" s="15">
        <v>26</v>
      </c>
      <c r="R15" s="15"/>
      <c r="S15" s="13" t="s">
        <v>80</v>
      </c>
      <c r="T15" s="15">
        <v>28</v>
      </c>
      <c r="U15" s="15">
        <v>20</v>
      </c>
      <c r="V15" s="13" t="s">
        <v>80</v>
      </c>
      <c r="W15" s="15">
        <v>29</v>
      </c>
      <c r="X15" s="15"/>
      <c r="Y15" s="13" t="s">
        <v>80</v>
      </c>
      <c r="Z15" s="15">
        <v>27</v>
      </c>
      <c r="AA15" s="15"/>
      <c r="AB15" s="13" t="s">
        <v>80</v>
      </c>
      <c r="AC15" s="13">
        <v>26</v>
      </c>
      <c r="AD15" s="15"/>
      <c r="AE15" s="13" t="s">
        <v>80</v>
      </c>
      <c r="AF15" s="15">
        <v>29</v>
      </c>
      <c r="AG15" s="15"/>
      <c r="AH15" s="13" t="s">
        <v>80</v>
      </c>
      <c r="AI15" s="17">
        <v>26</v>
      </c>
      <c r="AJ15" s="15"/>
      <c r="AK15" s="13" t="s">
        <v>80</v>
      </c>
      <c r="AL15" s="15">
        <v>29</v>
      </c>
      <c r="AM15" s="15"/>
      <c r="AN15" s="13" t="s">
        <v>80</v>
      </c>
      <c r="AO15" s="15">
        <v>26</v>
      </c>
      <c r="AP15" s="15"/>
      <c r="AQ15" s="13" t="s">
        <v>80</v>
      </c>
      <c r="AR15" s="15">
        <v>26</v>
      </c>
      <c r="AS15" s="15">
        <v>23</v>
      </c>
      <c r="AT15" s="13" t="s">
        <v>80</v>
      </c>
      <c r="AU15" s="15">
        <v>26</v>
      </c>
      <c r="AV15" s="15"/>
      <c r="AW15" s="13" t="s">
        <v>80</v>
      </c>
      <c r="AX15" s="15">
        <v>27</v>
      </c>
      <c r="AY15" s="15"/>
      <c r="AZ15" s="13" t="s">
        <v>80</v>
      </c>
      <c r="BA15" s="15">
        <v>29</v>
      </c>
      <c r="BB15" s="15"/>
    </row>
    <row r="16" spans="1:54" x14ac:dyDescent="0.25">
      <c r="A16" s="13" t="s">
        <v>80</v>
      </c>
      <c r="B16" s="13">
        <v>27</v>
      </c>
      <c r="D16" s="13" t="s">
        <v>80</v>
      </c>
      <c r="E16" s="15">
        <v>27</v>
      </c>
      <c r="F16" s="15"/>
      <c r="G16" s="13" t="s">
        <v>80</v>
      </c>
      <c r="H16" s="15">
        <v>28</v>
      </c>
      <c r="I16" s="15"/>
      <c r="J16" s="13" t="s">
        <v>80</v>
      </c>
      <c r="K16" s="15">
        <v>27</v>
      </c>
      <c r="L16" s="15"/>
      <c r="M16" s="13" t="s">
        <v>80</v>
      </c>
      <c r="N16" s="15">
        <v>28</v>
      </c>
      <c r="O16" s="15">
        <v>29</v>
      </c>
      <c r="P16" s="13" t="s">
        <v>80</v>
      </c>
      <c r="Q16" s="15">
        <v>27</v>
      </c>
      <c r="R16" s="15"/>
      <c r="S16" s="13" t="s">
        <v>80</v>
      </c>
      <c r="T16" s="13">
        <v>26</v>
      </c>
      <c r="U16" s="15"/>
      <c r="V16" s="13" t="s">
        <v>80</v>
      </c>
      <c r="W16" s="15">
        <v>27</v>
      </c>
      <c r="X16" s="15">
        <v>27</v>
      </c>
      <c r="Y16" s="13" t="s">
        <v>80</v>
      </c>
      <c r="Z16" s="15">
        <v>29</v>
      </c>
      <c r="AA16" s="15"/>
      <c r="AB16" s="13" t="s">
        <v>80</v>
      </c>
      <c r="AC16" s="15">
        <v>29</v>
      </c>
      <c r="AD16" s="15"/>
      <c r="AE16" s="13" t="s">
        <v>80</v>
      </c>
      <c r="AF16" s="15">
        <v>28</v>
      </c>
      <c r="AG16" s="15"/>
      <c r="AH16" s="13" t="s">
        <v>80</v>
      </c>
      <c r="AI16" s="13">
        <v>29</v>
      </c>
      <c r="AJ16" s="15"/>
      <c r="AK16" s="13" t="s">
        <v>80</v>
      </c>
      <c r="AL16" s="15">
        <v>27</v>
      </c>
      <c r="AM16" s="15"/>
      <c r="AN16" s="13" t="s">
        <v>80</v>
      </c>
      <c r="AO16" s="15">
        <v>28</v>
      </c>
      <c r="AP16" s="15"/>
      <c r="AQ16" s="13" t="s">
        <v>80</v>
      </c>
      <c r="AR16" s="15">
        <v>26</v>
      </c>
      <c r="AS16" s="15"/>
      <c r="AT16" s="13" t="s">
        <v>80</v>
      </c>
      <c r="AU16" s="15">
        <v>26</v>
      </c>
      <c r="AV16" s="15"/>
      <c r="AW16" s="13" t="s">
        <v>80</v>
      </c>
      <c r="AX16" s="15">
        <v>26</v>
      </c>
      <c r="AY16" s="15">
        <v>26</v>
      </c>
      <c r="AZ16" s="13" t="s">
        <v>80</v>
      </c>
      <c r="BA16" s="15">
        <v>26</v>
      </c>
      <c r="BB16" s="15"/>
    </row>
    <row r="17" spans="1:54" x14ac:dyDescent="0.25">
      <c r="A17" s="13" t="s">
        <v>80</v>
      </c>
      <c r="B17" s="15">
        <v>29</v>
      </c>
      <c r="C17" s="13">
        <v>30</v>
      </c>
      <c r="D17" s="13" t="s">
        <v>80</v>
      </c>
      <c r="E17" s="13">
        <v>29</v>
      </c>
      <c r="F17" s="15">
        <v>30</v>
      </c>
      <c r="G17" s="13" t="s">
        <v>80</v>
      </c>
      <c r="H17" s="15">
        <v>29</v>
      </c>
      <c r="I17" s="15"/>
      <c r="J17" s="13" t="s">
        <v>80</v>
      </c>
      <c r="K17" s="15">
        <v>27</v>
      </c>
      <c r="L17" s="15">
        <v>27</v>
      </c>
      <c r="M17" s="13" t="s">
        <v>80</v>
      </c>
      <c r="N17" s="15">
        <v>27</v>
      </c>
      <c r="O17" s="15"/>
      <c r="P17" s="13" t="s">
        <v>80</v>
      </c>
      <c r="Q17" s="15">
        <v>28</v>
      </c>
      <c r="R17" s="15"/>
      <c r="S17" s="13" t="s">
        <v>80</v>
      </c>
      <c r="T17" s="13">
        <v>27</v>
      </c>
      <c r="U17" s="15"/>
      <c r="V17" s="13" t="s">
        <v>80</v>
      </c>
      <c r="W17" s="13">
        <v>26</v>
      </c>
      <c r="X17" s="15">
        <v>27</v>
      </c>
      <c r="Y17" s="13" t="s">
        <v>80</v>
      </c>
      <c r="Z17" s="15">
        <v>27</v>
      </c>
      <c r="AA17" s="15"/>
      <c r="AB17" s="13" t="s">
        <v>80</v>
      </c>
      <c r="AC17" s="15">
        <v>27</v>
      </c>
      <c r="AD17" s="15">
        <v>27</v>
      </c>
      <c r="AE17" s="13" t="s">
        <v>80</v>
      </c>
      <c r="AF17" s="15">
        <v>27</v>
      </c>
      <c r="AG17" s="15"/>
      <c r="AH17" s="13" t="s">
        <v>80</v>
      </c>
      <c r="AI17" s="13">
        <v>28</v>
      </c>
      <c r="AJ17" s="15"/>
      <c r="AK17" s="13" t="s">
        <v>80</v>
      </c>
      <c r="AL17" s="15">
        <v>29</v>
      </c>
      <c r="AM17" s="15"/>
      <c r="AN17" s="13" t="s">
        <v>80</v>
      </c>
      <c r="AO17" s="15">
        <v>28</v>
      </c>
      <c r="AP17" s="15"/>
      <c r="AQ17" s="13" t="s">
        <v>80</v>
      </c>
      <c r="AR17" s="15">
        <v>26</v>
      </c>
      <c r="AS17" s="15"/>
      <c r="AT17" s="13" t="s">
        <v>80</v>
      </c>
      <c r="AU17" s="15">
        <v>27</v>
      </c>
      <c r="AV17" s="15"/>
      <c r="AW17" s="13" t="s">
        <v>80</v>
      </c>
      <c r="AX17" s="15">
        <v>27</v>
      </c>
      <c r="AY17" s="15"/>
      <c r="AZ17" s="13" t="s">
        <v>80</v>
      </c>
      <c r="BA17" s="15">
        <v>28</v>
      </c>
      <c r="BB17" s="15"/>
    </row>
    <row r="18" spans="1:54" x14ac:dyDescent="0.25">
      <c r="A18" s="13" t="s">
        <v>80</v>
      </c>
      <c r="B18" s="13">
        <v>28</v>
      </c>
      <c r="D18" s="13" t="s">
        <v>80</v>
      </c>
      <c r="E18" s="15">
        <v>29</v>
      </c>
      <c r="F18" s="15"/>
      <c r="G18" s="13" t="s">
        <v>80</v>
      </c>
      <c r="H18" s="15">
        <v>29</v>
      </c>
      <c r="I18" s="15"/>
      <c r="J18" s="13" t="s">
        <v>80</v>
      </c>
      <c r="K18" s="15">
        <v>29</v>
      </c>
      <c r="L18" s="15"/>
      <c r="M18" s="13" t="s">
        <v>80</v>
      </c>
      <c r="N18" s="15">
        <v>29</v>
      </c>
      <c r="O18" s="15">
        <v>27</v>
      </c>
      <c r="P18" s="13" t="s">
        <v>80</v>
      </c>
      <c r="Q18" s="15">
        <v>26</v>
      </c>
      <c r="R18" s="15"/>
      <c r="S18" s="13" t="s">
        <v>80</v>
      </c>
      <c r="T18" s="13">
        <v>29</v>
      </c>
      <c r="U18" s="15"/>
      <c r="V18" s="13" t="s">
        <v>80</v>
      </c>
      <c r="W18" s="15">
        <v>29</v>
      </c>
      <c r="X18" s="15">
        <v>31</v>
      </c>
      <c r="Y18" s="13" t="s">
        <v>80</v>
      </c>
      <c r="Z18" s="15">
        <v>26</v>
      </c>
      <c r="AA18" s="15"/>
      <c r="AB18" s="13" t="s">
        <v>80</v>
      </c>
      <c r="AC18" s="15">
        <v>26</v>
      </c>
      <c r="AD18" s="15">
        <v>26</v>
      </c>
      <c r="AE18" s="13" t="s">
        <v>80</v>
      </c>
      <c r="AF18" s="15">
        <v>29</v>
      </c>
      <c r="AG18" s="15"/>
      <c r="AH18" s="13" t="s">
        <v>80</v>
      </c>
      <c r="AI18" s="13">
        <v>27</v>
      </c>
      <c r="AJ18" s="15"/>
      <c r="AK18" s="13" t="s">
        <v>80</v>
      </c>
      <c r="AL18" s="15">
        <v>26</v>
      </c>
      <c r="AM18" s="15"/>
      <c r="AN18" s="13" t="s">
        <v>80</v>
      </c>
      <c r="AO18" s="15">
        <v>29</v>
      </c>
      <c r="AP18" s="15"/>
      <c r="AQ18" s="13" t="s">
        <v>80</v>
      </c>
      <c r="AR18" s="15">
        <v>27</v>
      </c>
      <c r="AS18" s="15"/>
      <c r="AT18" s="13" t="s">
        <v>80</v>
      </c>
      <c r="AU18" s="15">
        <v>29</v>
      </c>
      <c r="AV18" s="15"/>
      <c r="AW18" s="13" t="s">
        <v>80</v>
      </c>
      <c r="AX18" s="15">
        <v>26</v>
      </c>
      <c r="AY18" s="15"/>
      <c r="AZ18" s="13" t="s">
        <v>80</v>
      </c>
      <c r="BA18" s="15">
        <v>29</v>
      </c>
      <c r="BB18" s="15">
        <v>29</v>
      </c>
    </row>
    <row r="19" spans="1:54" x14ac:dyDescent="0.25">
      <c r="A19" s="13" t="s">
        <v>79</v>
      </c>
      <c r="B19" s="13">
        <v>30</v>
      </c>
      <c r="C19" s="13">
        <v>31</v>
      </c>
      <c r="D19" s="13" t="s">
        <v>79</v>
      </c>
      <c r="E19" s="15">
        <v>30</v>
      </c>
      <c r="F19" s="15"/>
      <c r="G19" s="13" t="s">
        <v>79</v>
      </c>
      <c r="H19" s="15">
        <v>31</v>
      </c>
      <c r="I19" s="15"/>
      <c r="J19" s="13" t="s">
        <v>79</v>
      </c>
      <c r="K19" s="15">
        <v>32</v>
      </c>
      <c r="L19" s="15"/>
      <c r="M19" s="13" t="s">
        <v>79</v>
      </c>
      <c r="N19" s="15">
        <v>34</v>
      </c>
      <c r="O19" s="15">
        <v>35</v>
      </c>
      <c r="P19" s="13" t="s">
        <v>79</v>
      </c>
      <c r="Q19" s="15">
        <v>30</v>
      </c>
      <c r="R19" s="15"/>
      <c r="S19" s="13" t="s">
        <v>79</v>
      </c>
      <c r="T19" s="13">
        <v>31</v>
      </c>
      <c r="U19" s="15"/>
      <c r="V19" s="13" t="s">
        <v>79</v>
      </c>
      <c r="W19" s="15">
        <v>31</v>
      </c>
      <c r="X19" s="15">
        <v>21</v>
      </c>
      <c r="Y19" s="13" t="s">
        <v>79</v>
      </c>
      <c r="Z19" s="15">
        <v>30</v>
      </c>
      <c r="AA19" s="15"/>
      <c r="AB19" s="13" t="s">
        <v>79</v>
      </c>
      <c r="AC19" s="15">
        <v>30</v>
      </c>
      <c r="AD19" s="15"/>
      <c r="AE19" s="13" t="s">
        <v>79</v>
      </c>
      <c r="AF19" s="15">
        <v>33</v>
      </c>
      <c r="AG19" s="15">
        <v>33</v>
      </c>
      <c r="AH19" s="13" t="s">
        <v>79</v>
      </c>
      <c r="AI19" s="15">
        <v>30</v>
      </c>
      <c r="AJ19" s="15"/>
      <c r="AK19" s="13" t="s">
        <v>79</v>
      </c>
      <c r="AL19" s="15">
        <v>30</v>
      </c>
      <c r="AM19" s="15"/>
      <c r="AN19" s="13" t="s">
        <v>79</v>
      </c>
      <c r="AO19" s="15">
        <v>31</v>
      </c>
      <c r="AP19" s="15"/>
      <c r="AQ19" s="13" t="s">
        <v>79</v>
      </c>
      <c r="AR19" s="15">
        <v>33</v>
      </c>
      <c r="AS19" s="15"/>
      <c r="AT19" s="13" t="s">
        <v>79</v>
      </c>
      <c r="AU19" s="15">
        <v>31</v>
      </c>
      <c r="AV19" s="15"/>
      <c r="AW19" s="13" t="s">
        <v>79</v>
      </c>
      <c r="AX19" s="15">
        <v>31</v>
      </c>
      <c r="AY19" s="15">
        <v>30</v>
      </c>
      <c r="AZ19" s="13" t="s">
        <v>79</v>
      </c>
      <c r="BA19" s="15">
        <v>30</v>
      </c>
      <c r="BB19" s="15"/>
    </row>
    <row r="20" spans="1:54" x14ac:dyDescent="0.25">
      <c r="A20" s="13" t="s">
        <v>79</v>
      </c>
      <c r="B20" s="13">
        <v>31</v>
      </c>
      <c r="D20" s="13" t="s">
        <v>79</v>
      </c>
      <c r="E20" s="15">
        <v>38</v>
      </c>
      <c r="F20" s="15"/>
      <c r="G20" s="13" t="s">
        <v>79</v>
      </c>
      <c r="H20" s="15">
        <v>32</v>
      </c>
      <c r="I20" s="15"/>
      <c r="J20" s="13" t="s">
        <v>79</v>
      </c>
      <c r="K20" s="15">
        <v>31</v>
      </c>
      <c r="L20" s="15"/>
      <c r="M20" s="13" t="s">
        <v>79</v>
      </c>
      <c r="N20" s="15">
        <v>30</v>
      </c>
      <c r="O20" s="15"/>
      <c r="P20" s="13" t="s">
        <v>79</v>
      </c>
      <c r="Q20" s="15">
        <v>31</v>
      </c>
      <c r="R20" s="15"/>
      <c r="S20" s="13" t="s">
        <v>79</v>
      </c>
      <c r="T20" s="13">
        <v>36</v>
      </c>
      <c r="U20" s="15"/>
      <c r="V20" s="13" t="s">
        <v>79</v>
      </c>
      <c r="W20" s="15">
        <v>34</v>
      </c>
      <c r="X20" s="15"/>
      <c r="Y20" s="13" t="s">
        <v>79</v>
      </c>
      <c r="Z20" s="15">
        <v>34</v>
      </c>
      <c r="AA20" s="15">
        <v>34</v>
      </c>
      <c r="AB20" s="13" t="s">
        <v>79</v>
      </c>
      <c r="AC20" s="15">
        <v>32</v>
      </c>
      <c r="AD20" s="15"/>
      <c r="AE20" s="13" t="s">
        <v>79</v>
      </c>
      <c r="AF20" s="15">
        <v>34</v>
      </c>
      <c r="AG20" s="15"/>
      <c r="AH20" s="13" t="s">
        <v>79</v>
      </c>
      <c r="AI20" s="15">
        <v>31</v>
      </c>
      <c r="AJ20" s="15"/>
      <c r="AK20" s="13" t="s">
        <v>79</v>
      </c>
      <c r="AL20" s="15">
        <v>31</v>
      </c>
      <c r="AM20" s="15"/>
      <c r="AN20" s="13" t="s">
        <v>79</v>
      </c>
      <c r="AO20" s="15">
        <v>34</v>
      </c>
      <c r="AP20" s="15"/>
      <c r="AQ20" s="13" t="s">
        <v>79</v>
      </c>
      <c r="AR20" s="15">
        <v>31</v>
      </c>
      <c r="AS20" s="15"/>
      <c r="AT20" s="13" t="s">
        <v>79</v>
      </c>
      <c r="AU20" s="15">
        <v>35</v>
      </c>
      <c r="AV20" s="15"/>
      <c r="AW20" s="13" t="s">
        <v>79</v>
      </c>
      <c r="AX20" s="15">
        <v>34</v>
      </c>
      <c r="AY20" s="15"/>
      <c r="AZ20" s="13" t="s">
        <v>79</v>
      </c>
      <c r="BA20" s="15">
        <v>32</v>
      </c>
      <c r="BB20" s="15"/>
    </row>
    <row r="21" spans="1:54" s="22" customFormat="1" x14ac:dyDescent="0.25">
      <c r="A21" s="20" t="s">
        <v>139</v>
      </c>
      <c r="B21" s="20">
        <v>26</v>
      </c>
      <c r="D21" s="22" t="s">
        <v>139</v>
      </c>
      <c r="E21" s="22">
        <v>24</v>
      </c>
      <c r="G21" s="22" t="s">
        <v>139</v>
      </c>
      <c r="H21" s="22">
        <v>24</v>
      </c>
      <c r="J21" s="22" t="s">
        <v>139</v>
      </c>
      <c r="K21" s="22">
        <v>23</v>
      </c>
      <c r="M21" s="22" t="s">
        <v>139</v>
      </c>
      <c r="N21" s="22">
        <v>23</v>
      </c>
      <c r="P21" s="22" t="s">
        <v>139</v>
      </c>
      <c r="Q21" s="15">
        <v>23</v>
      </c>
      <c r="S21" s="22" t="s">
        <v>139</v>
      </c>
      <c r="T21" s="17">
        <v>24</v>
      </c>
      <c r="V21" s="22" t="s">
        <v>139</v>
      </c>
      <c r="W21" s="22">
        <v>24</v>
      </c>
      <c r="Y21" s="22" t="s">
        <v>139</v>
      </c>
      <c r="Z21" s="22">
        <v>25</v>
      </c>
      <c r="AA21" s="22">
        <v>26</v>
      </c>
      <c r="AB21" s="22" t="s">
        <v>139</v>
      </c>
      <c r="AC21" s="22">
        <v>25</v>
      </c>
      <c r="AE21" s="22" t="s">
        <v>139</v>
      </c>
      <c r="AF21" s="22">
        <v>24</v>
      </c>
      <c r="AG21" s="22">
        <v>24</v>
      </c>
      <c r="AH21" s="22" t="s">
        <v>139</v>
      </c>
      <c r="AI21" s="22">
        <v>24</v>
      </c>
      <c r="AJ21" s="22">
        <v>24</v>
      </c>
      <c r="AK21" s="17" t="s">
        <v>139</v>
      </c>
      <c r="AL21" s="17">
        <v>26</v>
      </c>
      <c r="AN21" s="17" t="s">
        <v>139</v>
      </c>
      <c r="AO21" s="17">
        <v>27</v>
      </c>
      <c r="AP21" s="17"/>
      <c r="AQ21" s="22" t="s">
        <v>139</v>
      </c>
      <c r="AR21" s="22">
        <v>25</v>
      </c>
      <c r="AS21" s="17"/>
      <c r="AT21" s="17" t="s">
        <v>139</v>
      </c>
      <c r="AU21" s="17">
        <v>27</v>
      </c>
      <c r="AV21" s="17"/>
      <c r="AW21" s="17" t="s">
        <v>139</v>
      </c>
      <c r="AX21" s="17">
        <v>28</v>
      </c>
      <c r="AY21" s="17"/>
      <c r="AZ21" s="17" t="s">
        <v>139</v>
      </c>
      <c r="BA21" s="17">
        <v>28</v>
      </c>
    </row>
    <row r="22" spans="1:54" s="22" customFormat="1" x14ac:dyDescent="0.25">
      <c r="A22" s="22" t="s">
        <v>140</v>
      </c>
      <c r="B22" s="22">
        <v>28</v>
      </c>
      <c r="D22" s="22" t="s">
        <v>140</v>
      </c>
      <c r="E22" s="22">
        <v>26</v>
      </c>
      <c r="F22" s="22">
        <v>26</v>
      </c>
      <c r="G22" s="22" t="s">
        <v>140</v>
      </c>
      <c r="H22" s="22">
        <v>28</v>
      </c>
      <c r="J22" s="22" t="s">
        <v>140</v>
      </c>
      <c r="K22" s="22">
        <v>26</v>
      </c>
      <c r="M22" s="22" t="s">
        <v>140</v>
      </c>
      <c r="N22" s="22">
        <v>29</v>
      </c>
      <c r="P22" s="22" t="s">
        <v>140</v>
      </c>
      <c r="Q22" s="15">
        <v>26</v>
      </c>
      <c r="S22" s="22" t="s">
        <v>140</v>
      </c>
      <c r="T22" s="22">
        <v>29</v>
      </c>
      <c r="V22" s="22" t="s">
        <v>140</v>
      </c>
      <c r="W22" s="22">
        <v>27</v>
      </c>
      <c r="Y22" s="22" t="s">
        <v>140</v>
      </c>
      <c r="Z22" s="22">
        <v>27</v>
      </c>
      <c r="AA22" s="22">
        <v>28</v>
      </c>
      <c r="AB22" s="22" t="s">
        <v>140</v>
      </c>
      <c r="AC22" s="22">
        <v>27</v>
      </c>
      <c r="AE22" s="22" t="s">
        <v>140</v>
      </c>
      <c r="AF22" s="22">
        <v>27</v>
      </c>
      <c r="AH22" s="22" t="s">
        <v>140</v>
      </c>
      <c r="AI22" s="22">
        <v>26</v>
      </c>
      <c r="AJ22" s="22">
        <v>27</v>
      </c>
      <c r="AK22" s="22" t="s">
        <v>140</v>
      </c>
      <c r="AL22" s="22">
        <v>28</v>
      </c>
      <c r="AN22" s="22" t="s">
        <v>140</v>
      </c>
      <c r="AO22" s="22">
        <v>26</v>
      </c>
      <c r="AQ22" s="22" t="s">
        <v>140</v>
      </c>
      <c r="AR22" s="22">
        <v>28</v>
      </c>
      <c r="AT22" s="22" t="s">
        <v>140</v>
      </c>
      <c r="AU22" s="22">
        <v>28</v>
      </c>
      <c r="AV22" s="22">
        <v>28</v>
      </c>
      <c r="AW22" s="22" t="s">
        <v>140</v>
      </c>
      <c r="AX22" s="22">
        <v>26</v>
      </c>
      <c r="AY22" s="22">
        <v>26</v>
      </c>
      <c r="AZ22" s="22" t="s">
        <v>140</v>
      </c>
      <c r="BA22" s="22">
        <v>28</v>
      </c>
    </row>
    <row r="23" spans="1:54" s="22" customFormat="1" x14ac:dyDescent="0.25">
      <c r="A23" s="22" t="s">
        <v>140</v>
      </c>
      <c r="B23" s="22">
        <v>29</v>
      </c>
      <c r="D23" s="22" t="s">
        <v>140</v>
      </c>
      <c r="E23" s="22">
        <v>28</v>
      </c>
      <c r="G23" s="22" t="s">
        <v>140</v>
      </c>
      <c r="H23" s="22">
        <v>28</v>
      </c>
      <c r="J23" s="22" t="s">
        <v>140</v>
      </c>
      <c r="K23" s="22">
        <v>27</v>
      </c>
      <c r="M23" s="22" t="s">
        <v>140</v>
      </c>
      <c r="N23" s="22">
        <v>29</v>
      </c>
      <c r="P23" s="22" t="s">
        <v>140</v>
      </c>
      <c r="Q23" s="15">
        <v>28</v>
      </c>
      <c r="S23" s="22" t="s">
        <v>140</v>
      </c>
      <c r="T23" s="17">
        <v>28</v>
      </c>
      <c r="V23" s="22" t="s">
        <v>140</v>
      </c>
      <c r="W23" s="22">
        <v>26</v>
      </c>
      <c r="X23" s="22">
        <v>26</v>
      </c>
      <c r="Y23" s="22" t="s">
        <v>140</v>
      </c>
      <c r="Z23" s="22">
        <v>29</v>
      </c>
      <c r="AA23" s="22">
        <v>30</v>
      </c>
      <c r="AB23" s="22" t="s">
        <v>140</v>
      </c>
      <c r="AC23" s="22">
        <v>28</v>
      </c>
      <c r="AD23" s="22">
        <v>28</v>
      </c>
      <c r="AE23" s="22" t="s">
        <v>140</v>
      </c>
      <c r="AF23" s="22">
        <v>28</v>
      </c>
      <c r="AG23" s="22">
        <v>30</v>
      </c>
      <c r="AH23" s="22" t="s">
        <v>140</v>
      </c>
      <c r="AI23" s="22">
        <v>29</v>
      </c>
      <c r="AJ23" s="22">
        <v>29</v>
      </c>
      <c r="AK23" s="22" t="s">
        <v>140</v>
      </c>
      <c r="AL23" s="22">
        <v>29</v>
      </c>
      <c r="AN23" s="22" t="s">
        <v>140</v>
      </c>
      <c r="AO23" s="22">
        <v>29</v>
      </c>
      <c r="AQ23" s="22" t="s">
        <v>140</v>
      </c>
      <c r="AR23" s="22">
        <v>29</v>
      </c>
      <c r="AS23" s="22">
        <v>29</v>
      </c>
      <c r="AT23" s="22" t="s">
        <v>140</v>
      </c>
      <c r="AU23" s="22">
        <v>29</v>
      </c>
      <c r="AV23" s="22">
        <v>28</v>
      </c>
      <c r="AW23" s="22" t="s">
        <v>140</v>
      </c>
      <c r="AX23" s="22">
        <v>28</v>
      </c>
      <c r="AZ23" s="22" t="s">
        <v>140</v>
      </c>
      <c r="BA23" s="22">
        <v>27</v>
      </c>
    </row>
    <row r="24" spans="1:54" s="22" customFormat="1" x14ac:dyDescent="0.25">
      <c r="A24" s="22" t="s">
        <v>76</v>
      </c>
      <c r="B24" s="22">
        <v>31</v>
      </c>
      <c r="D24" s="22" t="s">
        <v>76</v>
      </c>
      <c r="E24" s="22">
        <v>30</v>
      </c>
      <c r="G24" s="22" t="s">
        <v>76</v>
      </c>
      <c r="H24" s="22">
        <v>31</v>
      </c>
      <c r="J24" s="22" t="s">
        <v>76</v>
      </c>
      <c r="K24" s="22">
        <v>32</v>
      </c>
      <c r="M24" s="22" t="s">
        <v>76</v>
      </c>
      <c r="N24" s="22">
        <v>30</v>
      </c>
      <c r="P24" s="22" t="s">
        <v>76</v>
      </c>
      <c r="Q24" s="15">
        <v>31</v>
      </c>
      <c r="S24" s="22" t="s">
        <v>76</v>
      </c>
      <c r="T24" s="22">
        <v>30</v>
      </c>
      <c r="V24" s="22" t="s">
        <v>76</v>
      </c>
      <c r="W24" s="22">
        <v>30</v>
      </c>
      <c r="Y24" s="22" t="s">
        <v>76</v>
      </c>
      <c r="Z24" s="22">
        <v>31</v>
      </c>
      <c r="AB24" s="22" t="s">
        <v>76</v>
      </c>
      <c r="AC24" s="22">
        <v>30</v>
      </c>
      <c r="AE24" s="22" t="s">
        <v>76</v>
      </c>
      <c r="AF24" s="22">
        <v>31</v>
      </c>
      <c r="AH24" s="22" t="s">
        <v>76</v>
      </c>
      <c r="AI24" s="22">
        <v>31</v>
      </c>
      <c r="AK24" s="22" t="s">
        <v>76</v>
      </c>
      <c r="AL24" s="22">
        <v>30</v>
      </c>
      <c r="AN24" s="22" t="s">
        <v>76</v>
      </c>
      <c r="AO24" s="22">
        <v>30</v>
      </c>
      <c r="AQ24" s="22" t="s">
        <v>76</v>
      </c>
      <c r="AR24" s="22">
        <v>30</v>
      </c>
      <c r="AT24" s="22" t="s">
        <v>76</v>
      </c>
      <c r="AU24" s="22">
        <v>30</v>
      </c>
      <c r="AW24" s="22" t="s">
        <v>76</v>
      </c>
      <c r="AX24" s="22">
        <v>31</v>
      </c>
      <c r="AZ24" s="22" t="s">
        <v>76</v>
      </c>
      <c r="BA24" s="22">
        <v>30</v>
      </c>
    </row>
    <row r="25" spans="1:54" s="22" customFormat="1" x14ac:dyDescent="0.25">
      <c r="A25" s="22" t="s">
        <v>76</v>
      </c>
      <c r="B25" s="22">
        <v>30</v>
      </c>
      <c r="D25" s="22" t="s">
        <v>76</v>
      </c>
      <c r="E25" s="22">
        <v>32</v>
      </c>
      <c r="G25" s="22" t="s">
        <v>76</v>
      </c>
      <c r="H25" s="22">
        <v>33</v>
      </c>
      <c r="J25" s="22" t="s">
        <v>76</v>
      </c>
      <c r="K25" s="22">
        <v>30</v>
      </c>
      <c r="M25" s="22" t="s">
        <v>76</v>
      </c>
      <c r="N25" s="22">
        <v>31</v>
      </c>
      <c r="O25" s="22">
        <v>31</v>
      </c>
      <c r="P25" s="22" t="s">
        <v>76</v>
      </c>
      <c r="Q25" s="15">
        <v>32</v>
      </c>
      <c r="S25" s="22" t="s">
        <v>76</v>
      </c>
      <c r="T25" s="22">
        <v>31</v>
      </c>
      <c r="V25" s="22" t="s">
        <v>76</v>
      </c>
      <c r="W25" s="17">
        <v>31</v>
      </c>
      <c r="Y25" s="22" t="s">
        <v>76</v>
      </c>
      <c r="Z25" s="22">
        <v>32</v>
      </c>
      <c r="AA25" s="22">
        <v>33</v>
      </c>
      <c r="AB25" s="22" t="s">
        <v>76</v>
      </c>
      <c r="AC25" s="17">
        <v>31</v>
      </c>
      <c r="AE25" s="22" t="s">
        <v>76</v>
      </c>
      <c r="AF25" s="22">
        <v>32</v>
      </c>
      <c r="AH25" s="22" t="s">
        <v>76</v>
      </c>
      <c r="AI25" s="22">
        <v>30</v>
      </c>
      <c r="AK25" s="22" t="s">
        <v>76</v>
      </c>
      <c r="AL25" s="22">
        <v>30</v>
      </c>
      <c r="AN25" s="22" t="s">
        <v>76</v>
      </c>
      <c r="AO25" s="22">
        <v>30</v>
      </c>
      <c r="AQ25" s="22" t="s">
        <v>76</v>
      </c>
      <c r="AR25" s="22">
        <v>32</v>
      </c>
      <c r="AT25" s="22" t="s">
        <v>76</v>
      </c>
      <c r="AU25" s="22">
        <v>31</v>
      </c>
      <c r="AW25" s="22" t="s">
        <v>76</v>
      </c>
      <c r="AX25" s="22">
        <v>29</v>
      </c>
      <c r="AZ25" s="22" t="s">
        <v>76</v>
      </c>
      <c r="BA25" s="22">
        <v>31</v>
      </c>
    </row>
    <row r="26" spans="1:54" s="22" customFormat="1" x14ac:dyDescent="0.25">
      <c r="A26" s="22" t="s">
        <v>76</v>
      </c>
      <c r="B26" s="22">
        <v>33</v>
      </c>
      <c r="D26" s="22" t="s">
        <v>76</v>
      </c>
      <c r="E26" s="22">
        <v>31</v>
      </c>
      <c r="G26" s="22" t="s">
        <v>76</v>
      </c>
      <c r="H26" s="22">
        <v>35</v>
      </c>
      <c r="J26" s="22" t="s">
        <v>76</v>
      </c>
      <c r="K26" s="22">
        <v>33</v>
      </c>
      <c r="M26" s="22" t="s">
        <v>76</v>
      </c>
      <c r="N26" s="22">
        <v>33</v>
      </c>
      <c r="P26" s="22" t="s">
        <v>76</v>
      </c>
      <c r="Q26" s="15">
        <v>35</v>
      </c>
      <c r="S26" s="22" t="s">
        <v>76</v>
      </c>
      <c r="T26" s="22">
        <v>33</v>
      </c>
      <c r="V26" s="22" t="s">
        <v>76</v>
      </c>
      <c r="W26" s="22">
        <v>34</v>
      </c>
      <c r="Y26" s="22" t="s">
        <v>76</v>
      </c>
      <c r="Z26" s="22">
        <v>30</v>
      </c>
      <c r="AB26" s="22" t="s">
        <v>76</v>
      </c>
      <c r="AC26" s="22">
        <v>33</v>
      </c>
      <c r="AE26" s="22" t="s">
        <v>76</v>
      </c>
      <c r="AF26" s="22">
        <v>33</v>
      </c>
      <c r="AH26" s="22" t="s">
        <v>76</v>
      </c>
      <c r="AI26" s="22">
        <v>37</v>
      </c>
      <c r="AJ26" s="22">
        <v>38</v>
      </c>
      <c r="AK26" s="22" t="s">
        <v>76</v>
      </c>
      <c r="AL26" s="22">
        <v>31</v>
      </c>
      <c r="AN26" s="22" t="s">
        <v>76</v>
      </c>
      <c r="AO26" s="22">
        <v>34</v>
      </c>
      <c r="AQ26" s="22" t="s">
        <v>76</v>
      </c>
      <c r="AR26" s="22">
        <v>33</v>
      </c>
      <c r="AT26" s="22" t="s">
        <v>76</v>
      </c>
      <c r="AU26" s="22">
        <v>32</v>
      </c>
      <c r="AW26" s="22" t="s">
        <v>76</v>
      </c>
      <c r="AX26" s="22">
        <v>33</v>
      </c>
      <c r="AZ26" s="22" t="s">
        <v>76</v>
      </c>
      <c r="BA26" s="22">
        <v>31</v>
      </c>
    </row>
    <row r="27" spans="1:54" x14ac:dyDescent="0.25">
      <c r="A27" s="13" t="s">
        <v>83</v>
      </c>
      <c r="B27" s="13">
        <v>24</v>
      </c>
      <c r="D27" s="13" t="s">
        <v>83</v>
      </c>
      <c r="E27" s="13">
        <v>22</v>
      </c>
      <c r="F27" s="15"/>
      <c r="G27" s="13" t="s">
        <v>83</v>
      </c>
      <c r="H27" s="15">
        <v>24</v>
      </c>
      <c r="I27" s="15"/>
      <c r="J27" s="13" t="s">
        <v>83</v>
      </c>
      <c r="K27" s="15">
        <v>24</v>
      </c>
      <c r="L27" s="15">
        <v>25</v>
      </c>
      <c r="M27" s="13" t="s">
        <v>83</v>
      </c>
      <c r="N27" s="15">
        <v>22</v>
      </c>
      <c r="O27" s="15"/>
      <c r="P27" s="13" t="s">
        <v>83</v>
      </c>
      <c r="Q27" s="15">
        <v>24</v>
      </c>
      <c r="R27" s="15"/>
      <c r="S27" s="13" t="s">
        <v>83</v>
      </c>
      <c r="T27" s="13">
        <v>24</v>
      </c>
      <c r="U27" s="15"/>
      <c r="V27" s="13" t="s">
        <v>83</v>
      </c>
      <c r="W27" s="13">
        <v>22</v>
      </c>
      <c r="X27" s="15">
        <v>23</v>
      </c>
      <c r="Y27" s="13" t="s">
        <v>83</v>
      </c>
      <c r="Z27" s="15">
        <v>24</v>
      </c>
      <c r="AA27" s="15"/>
      <c r="AB27" s="13" t="s">
        <v>83</v>
      </c>
      <c r="AC27" s="15">
        <v>23</v>
      </c>
      <c r="AD27" s="15">
        <v>24</v>
      </c>
      <c r="AE27" s="13" t="s">
        <v>83</v>
      </c>
      <c r="AF27" s="15">
        <v>25</v>
      </c>
      <c r="AG27" s="15">
        <v>26</v>
      </c>
      <c r="AH27" s="13" t="s">
        <v>83</v>
      </c>
      <c r="AI27" s="15">
        <v>24</v>
      </c>
      <c r="AJ27" s="15"/>
      <c r="AK27" s="13" t="s">
        <v>83</v>
      </c>
      <c r="AL27" s="15">
        <v>22</v>
      </c>
      <c r="AM27" s="15">
        <v>22</v>
      </c>
      <c r="AN27" s="13" t="s">
        <v>83</v>
      </c>
      <c r="AO27" s="15">
        <v>24</v>
      </c>
      <c r="AP27" s="15"/>
      <c r="AQ27" s="13" t="s">
        <v>83</v>
      </c>
      <c r="AR27" s="15">
        <v>23</v>
      </c>
      <c r="AS27" s="15"/>
      <c r="AT27" s="13" t="s">
        <v>83</v>
      </c>
      <c r="AU27" s="15">
        <v>23</v>
      </c>
      <c r="AV27" s="15"/>
      <c r="AW27" s="13" t="s">
        <v>83</v>
      </c>
      <c r="AX27" s="15">
        <v>22</v>
      </c>
      <c r="AY27" s="15">
        <v>22</v>
      </c>
      <c r="AZ27" s="13" t="s">
        <v>83</v>
      </c>
      <c r="BA27" s="20">
        <v>22</v>
      </c>
      <c r="BB27" s="15">
        <v>24</v>
      </c>
    </row>
    <row r="28" spans="1:54" x14ac:dyDescent="0.25">
      <c r="A28" s="13" t="s">
        <v>84</v>
      </c>
      <c r="B28" s="13">
        <v>29</v>
      </c>
      <c r="D28" s="13" t="s">
        <v>84</v>
      </c>
      <c r="E28" s="19">
        <v>26</v>
      </c>
      <c r="F28" s="15"/>
      <c r="G28" s="13" t="s">
        <v>84</v>
      </c>
      <c r="H28" s="15">
        <v>28</v>
      </c>
      <c r="I28" s="15"/>
      <c r="J28" s="13" t="s">
        <v>84</v>
      </c>
      <c r="K28" s="15">
        <v>29</v>
      </c>
      <c r="L28" s="15"/>
      <c r="M28" s="13" t="s">
        <v>84</v>
      </c>
      <c r="N28" s="13">
        <v>29</v>
      </c>
      <c r="O28" s="15"/>
      <c r="P28" s="13" t="s">
        <v>84</v>
      </c>
      <c r="Q28" s="15">
        <v>26</v>
      </c>
      <c r="R28" s="15">
        <v>26</v>
      </c>
      <c r="S28" s="13" t="s">
        <v>84</v>
      </c>
      <c r="T28" s="13">
        <v>26</v>
      </c>
      <c r="U28" s="15"/>
      <c r="V28" s="13" t="s">
        <v>84</v>
      </c>
      <c r="W28" s="15">
        <v>29</v>
      </c>
      <c r="X28" s="15"/>
      <c r="Y28" s="13" t="s">
        <v>84</v>
      </c>
      <c r="Z28" s="15">
        <v>26</v>
      </c>
      <c r="AA28" s="15"/>
      <c r="AB28" s="13" t="s">
        <v>84</v>
      </c>
      <c r="AC28" s="15">
        <v>28</v>
      </c>
      <c r="AD28" s="15"/>
      <c r="AE28" s="13" t="s">
        <v>84</v>
      </c>
      <c r="AF28" s="13">
        <v>26</v>
      </c>
      <c r="AG28" s="15"/>
      <c r="AH28" s="13" t="s">
        <v>84</v>
      </c>
      <c r="AI28" s="13">
        <v>26</v>
      </c>
      <c r="AJ28" s="15">
        <v>28</v>
      </c>
      <c r="AK28" s="13" t="s">
        <v>84</v>
      </c>
      <c r="AL28" s="15">
        <v>28</v>
      </c>
      <c r="AM28" s="15"/>
      <c r="AN28" s="13" t="s">
        <v>84</v>
      </c>
      <c r="AO28" s="15">
        <v>26</v>
      </c>
      <c r="AP28" s="15"/>
      <c r="AQ28" s="13" t="s">
        <v>84</v>
      </c>
      <c r="AR28" s="15">
        <v>26</v>
      </c>
      <c r="AS28" s="15"/>
      <c r="AT28" s="13" t="s">
        <v>84</v>
      </c>
      <c r="AU28" s="15">
        <v>27</v>
      </c>
      <c r="AV28" s="15"/>
      <c r="AW28" s="13" t="s">
        <v>84</v>
      </c>
      <c r="AX28" s="15">
        <v>26</v>
      </c>
      <c r="AY28" s="15">
        <v>26</v>
      </c>
      <c r="AZ28" s="13" t="s">
        <v>84</v>
      </c>
      <c r="BA28" s="15">
        <v>26</v>
      </c>
      <c r="BB28" s="15"/>
    </row>
    <row r="29" spans="1:54" x14ac:dyDescent="0.25">
      <c r="A29" s="13" t="s">
        <v>74</v>
      </c>
      <c r="B29" s="13">
        <v>30</v>
      </c>
      <c r="D29" s="13" t="s">
        <v>74</v>
      </c>
      <c r="E29" s="13">
        <v>31</v>
      </c>
      <c r="F29" s="15"/>
      <c r="G29" s="13" t="s">
        <v>74</v>
      </c>
      <c r="H29" s="15">
        <v>33</v>
      </c>
      <c r="I29" s="15"/>
      <c r="J29" s="13" t="s">
        <v>74</v>
      </c>
      <c r="K29" s="15">
        <v>31</v>
      </c>
      <c r="L29" s="15"/>
      <c r="M29" s="13" t="s">
        <v>74</v>
      </c>
      <c r="N29" s="20">
        <v>27</v>
      </c>
      <c r="O29" s="15"/>
      <c r="P29" s="13" t="s">
        <v>74</v>
      </c>
      <c r="Q29" s="15">
        <v>27</v>
      </c>
      <c r="R29" s="15"/>
      <c r="S29" s="13" t="s">
        <v>74</v>
      </c>
      <c r="T29" s="13">
        <v>33</v>
      </c>
      <c r="U29" s="15"/>
      <c r="V29" s="13" t="s">
        <v>74</v>
      </c>
      <c r="W29" s="15">
        <v>30</v>
      </c>
      <c r="X29" s="15"/>
      <c r="Y29" s="13" t="s">
        <v>74</v>
      </c>
      <c r="Z29" s="15">
        <v>32</v>
      </c>
      <c r="AA29" s="15"/>
      <c r="AB29" s="13" t="s">
        <v>74</v>
      </c>
      <c r="AC29" s="15">
        <v>31</v>
      </c>
      <c r="AD29" s="15"/>
      <c r="AE29" s="13" t="s">
        <v>74</v>
      </c>
      <c r="AF29" s="15">
        <v>32</v>
      </c>
      <c r="AG29" s="15"/>
      <c r="AH29" s="13" t="s">
        <v>74</v>
      </c>
      <c r="AI29" s="13">
        <v>32</v>
      </c>
      <c r="AJ29" s="15">
        <v>34</v>
      </c>
      <c r="AK29" s="13" t="s">
        <v>74</v>
      </c>
      <c r="AL29" s="15">
        <v>33</v>
      </c>
      <c r="AM29" s="15"/>
      <c r="AN29" s="13" t="s">
        <v>74</v>
      </c>
      <c r="AO29" s="15">
        <v>31</v>
      </c>
      <c r="AP29" s="15"/>
      <c r="AQ29" s="13" t="s">
        <v>74</v>
      </c>
      <c r="AR29" s="15">
        <v>35</v>
      </c>
      <c r="AS29" s="15"/>
      <c r="AT29" s="13" t="s">
        <v>74</v>
      </c>
      <c r="AU29" s="15">
        <v>33</v>
      </c>
      <c r="AV29" s="15"/>
      <c r="AW29" s="13" t="s">
        <v>74</v>
      </c>
      <c r="AX29" s="15">
        <v>34</v>
      </c>
      <c r="AY29" s="15">
        <v>34</v>
      </c>
      <c r="AZ29" s="13" t="s">
        <v>74</v>
      </c>
      <c r="BA29" s="15">
        <v>32</v>
      </c>
      <c r="BB29" s="15"/>
    </row>
    <row r="30" spans="1:54" x14ac:dyDescent="0.25">
      <c r="A30" s="13" t="s">
        <v>73</v>
      </c>
      <c r="B30" s="13">
        <v>38</v>
      </c>
      <c r="D30" s="13" t="s">
        <v>73</v>
      </c>
      <c r="E30" s="20">
        <v>35</v>
      </c>
      <c r="F30" s="15"/>
      <c r="G30" s="13" t="s">
        <v>73</v>
      </c>
      <c r="H30" s="20">
        <v>30</v>
      </c>
      <c r="I30" s="15"/>
      <c r="J30" s="13" t="s">
        <v>73</v>
      </c>
      <c r="K30" s="15">
        <v>38</v>
      </c>
      <c r="L30" s="15"/>
      <c r="M30" s="13" t="s">
        <v>73</v>
      </c>
      <c r="N30" s="15">
        <v>37</v>
      </c>
      <c r="O30" s="15"/>
      <c r="P30" s="13" t="s">
        <v>73</v>
      </c>
      <c r="Q30" s="15">
        <v>43</v>
      </c>
      <c r="R30" s="15"/>
      <c r="S30" s="13" t="s">
        <v>73</v>
      </c>
      <c r="T30" s="13">
        <v>41</v>
      </c>
      <c r="U30" s="15"/>
      <c r="V30" s="13" t="s">
        <v>73</v>
      </c>
      <c r="W30" s="15">
        <v>39</v>
      </c>
      <c r="X30" s="15"/>
      <c r="Y30" s="13" t="s">
        <v>73</v>
      </c>
      <c r="Z30" s="15">
        <v>39</v>
      </c>
      <c r="AA30" s="15"/>
      <c r="AB30" s="13" t="s">
        <v>73</v>
      </c>
      <c r="AC30" s="15">
        <v>36</v>
      </c>
      <c r="AD30" s="15"/>
      <c r="AE30" s="13" t="s">
        <v>73</v>
      </c>
      <c r="AF30" s="15">
        <v>41</v>
      </c>
      <c r="AG30" s="15"/>
      <c r="AH30" s="13" t="s">
        <v>73</v>
      </c>
      <c r="AI30" s="13">
        <v>39</v>
      </c>
      <c r="AJ30" s="15"/>
      <c r="AK30" s="13" t="s">
        <v>73</v>
      </c>
      <c r="AL30" s="15">
        <v>43</v>
      </c>
      <c r="AM30" s="15"/>
      <c r="AN30" s="13" t="s">
        <v>73</v>
      </c>
      <c r="AO30" s="15">
        <v>37</v>
      </c>
      <c r="AP30" s="15"/>
      <c r="AQ30" s="13" t="s">
        <v>73</v>
      </c>
      <c r="AR30" s="15">
        <v>39</v>
      </c>
      <c r="AS30" s="15"/>
      <c r="AT30" s="13" t="s">
        <v>73</v>
      </c>
      <c r="AU30" s="15">
        <v>41</v>
      </c>
      <c r="AV30" s="15"/>
      <c r="AW30" s="13" t="s">
        <v>73</v>
      </c>
      <c r="AX30" s="15">
        <v>40</v>
      </c>
      <c r="AY30" s="15"/>
      <c r="AZ30" s="13" t="s">
        <v>73</v>
      </c>
      <c r="BA30" s="15">
        <v>37</v>
      </c>
      <c r="BB30" s="15"/>
    </row>
    <row r="31" spans="1:54" x14ac:dyDescent="0.25">
      <c r="A31" s="19"/>
      <c r="D31" s="19"/>
      <c r="G31" s="19"/>
      <c r="J31" s="19"/>
      <c r="M31" s="19"/>
      <c r="P31" s="19"/>
      <c r="S31" s="19"/>
      <c r="V31" s="19"/>
      <c r="Y31" s="19"/>
      <c r="AB31" s="19"/>
      <c r="AE31" s="19"/>
      <c r="AH31" s="19"/>
      <c r="AJ31" s="13" t="s">
        <v>124</v>
      </c>
      <c r="AK31" s="19"/>
      <c r="AN31" s="19"/>
      <c r="AQ31" s="19"/>
      <c r="AS31" s="13" t="s">
        <v>128</v>
      </c>
      <c r="AT31" s="19"/>
      <c r="AV31" s="13" t="s">
        <v>127</v>
      </c>
      <c r="AW31" s="19"/>
      <c r="AZ31" s="19"/>
      <c r="BA31" s="15"/>
      <c r="BB31" s="15"/>
    </row>
    <row r="32" spans="1:54" x14ac:dyDescent="0.25">
      <c r="A32" s="19" t="s">
        <v>110</v>
      </c>
      <c r="D32" s="19" t="s">
        <v>110</v>
      </c>
      <c r="G32" s="19" t="s">
        <v>110</v>
      </c>
      <c r="J32" s="19" t="s">
        <v>110</v>
      </c>
      <c r="M32" s="19" t="s">
        <v>110</v>
      </c>
      <c r="P32" s="19" t="s">
        <v>110</v>
      </c>
      <c r="S32" s="19" t="s">
        <v>110</v>
      </c>
      <c r="V32" s="19" t="s">
        <v>110</v>
      </c>
      <c r="Y32" s="19" t="s">
        <v>110</v>
      </c>
      <c r="AB32" s="19" t="s">
        <v>110</v>
      </c>
      <c r="AE32" s="19" t="s">
        <v>110</v>
      </c>
      <c r="AH32" s="19" t="s">
        <v>110</v>
      </c>
      <c r="AK32" s="19" t="s">
        <v>110</v>
      </c>
      <c r="AN32" s="19" t="s">
        <v>110</v>
      </c>
      <c r="AQ32" s="19" t="s">
        <v>110</v>
      </c>
      <c r="AT32" s="19" t="s">
        <v>110</v>
      </c>
      <c r="AW32" s="19" t="s">
        <v>110</v>
      </c>
      <c r="AZ32" s="19" t="s">
        <v>110</v>
      </c>
      <c r="BA32" s="15"/>
      <c r="BB32" s="15"/>
    </row>
    <row r="33" spans="1:56" s="15" customFormat="1" x14ac:dyDescent="0.25">
      <c r="A33" s="19"/>
      <c r="D33" s="19"/>
      <c r="G33" s="19"/>
      <c r="J33" s="19"/>
      <c r="M33" s="19"/>
      <c r="P33" s="19"/>
      <c r="S33" s="19"/>
      <c r="V33" s="19"/>
      <c r="Y33" s="19"/>
      <c r="AB33" s="19"/>
      <c r="AE33" s="19"/>
      <c r="AH33" s="19"/>
      <c r="AK33" s="19"/>
      <c r="AN33" s="19"/>
      <c r="AQ33" s="19"/>
      <c r="AT33" s="19"/>
      <c r="AW33" s="19"/>
      <c r="AZ33" s="19"/>
    </row>
    <row r="34" spans="1:56" x14ac:dyDescent="0.25">
      <c r="A34" s="13" t="s">
        <v>70</v>
      </c>
      <c r="B34" s="13">
        <f>COUNT(B11:B32)</f>
        <v>20</v>
      </c>
      <c r="C34" s="13">
        <f>COUNT(C11:C33)</f>
        <v>2</v>
      </c>
      <c r="F34" s="13">
        <f>COUNT(F11:F33)</f>
        <v>2</v>
      </c>
      <c r="I34" s="13">
        <f>COUNT(I11:I33)</f>
        <v>1</v>
      </c>
      <c r="L34" s="15">
        <f>COUNT(L11:L33)</f>
        <v>3</v>
      </c>
      <c r="M34" s="13">
        <f>COUNT(M11:M33)</f>
        <v>0</v>
      </c>
      <c r="N34" s="13">
        <f>COUNT(#REF!)</f>
        <v>0</v>
      </c>
      <c r="O34" s="15"/>
      <c r="P34" s="13">
        <f>COUNT(P11:P33)</f>
        <v>0</v>
      </c>
      <c r="Q34" s="13" t="s">
        <v>70</v>
      </c>
      <c r="R34" s="15"/>
      <c r="S34" s="13">
        <f>COUNT(S11:S33)</f>
        <v>0</v>
      </c>
      <c r="T34" s="13">
        <f>COUNT(#REF!)</f>
        <v>0</v>
      </c>
      <c r="U34" s="15"/>
      <c r="V34" s="13">
        <f>COUNT(V11:V33)</f>
        <v>0</v>
      </c>
      <c r="W34" s="13">
        <f>COUNT(#REF!)</f>
        <v>0</v>
      </c>
      <c r="X34" s="15"/>
      <c r="Y34" s="13">
        <f>COUNT(Y11:Y33)</f>
        <v>0</v>
      </c>
      <c r="Z34" s="13">
        <f>COUNT(#REF!)</f>
        <v>0</v>
      </c>
      <c r="AA34" s="15"/>
      <c r="AB34" s="15">
        <f>COUNT(AB11:AB33)</f>
        <v>0</v>
      </c>
      <c r="AC34" s="13">
        <f>COUNT(#REF!)</f>
        <v>0</v>
      </c>
      <c r="AD34" s="15"/>
      <c r="AE34" s="13">
        <f>COUNT(AE11:AE33)</f>
        <v>0</v>
      </c>
      <c r="AF34" s="13">
        <f>COUNT(#REF!)</f>
        <v>0</v>
      </c>
      <c r="AG34" s="15"/>
      <c r="AI34" s="13">
        <f>COUNT(#REF!)</f>
        <v>0</v>
      </c>
      <c r="AJ34" s="15"/>
      <c r="AK34" s="13">
        <f>COUNT(AK11:AK33)</f>
        <v>0</v>
      </c>
      <c r="AL34" s="13">
        <f>COUNT(#REF!)</f>
        <v>0</v>
      </c>
      <c r="AM34" s="15"/>
      <c r="AN34" s="13">
        <f>COUNT(AN11:AN33)</f>
        <v>0</v>
      </c>
      <c r="AO34" s="13">
        <f>COUNT(#REF!)</f>
        <v>0</v>
      </c>
      <c r="AP34" s="15"/>
      <c r="AQ34" s="13">
        <f>COUNT(AQ11:AQ33)</f>
        <v>0</v>
      </c>
      <c r="AR34" s="13">
        <f>COUNT(#REF!)</f>
        <v>0</v>
      </c>
      <c r="AS34" s="15"/>
      <c r="AT34" s="15">
        <f>COUNT(AT11:AT33)</f>
        <v>0</v>
      </c>
      <c r="AU34" s="13">
        <f>COUNT(#REF!)</f>
        <v>0</v>
      </c>
      <c r="AV34" s="15"/>
      <c r="AW34" s="13">
        <f>COUNT(AW11:AW33)</f>
        <v>0</v>
      </c>
      <c r="AX34" s="13">
        <f>COUNT(#REF!)</f>
        <v>0</v>
      </c>
      <c r="AY34" s="15"/>
      <c r="BA34" s="15"/>
      <c r="BB34" s="15"/>
    </row>
    <row r="35" spans="1:56" x14ac:dyDescent="0.25">
      <c r="A35" s="13" t="s">
        <v>173</v>
      </c>
      <c r="B35" s="13">
        <f>COUNT(C11:C30)</f>
        <v>2</v>
      </c>
      <c r="E35" s="13">
        <f>COUNT(F11:F30)</f>
        <v>2</v>
      </c>
      <c r="H35" s="13">
        <f>COUNT(I11:I30)</f>
        <v>1</v>
      </c>
      <c r="K35" s="13">
        <f>COUNT(L11:L30)</f>
        <v>3</v>
      </c>
      <c r="N35" s="13">
        <f>COUNT(O11:O30)</f>
        <v>6</v>
      </c>
      <c r="Q35" s="13">
        <f>COUNT(R11:R30)</f>
        <v>2</v>
      </c>
      <c r="T35" s="13">
        <f>COUNT(U11:U30)</f>
        <v>2</v>
      </c>
      <c r="W35" s="13">
        <f>COUNT(X11:X30)</f>
        <v>7</v>
      </c>
      <c r="Z35" s="13">
        <f>COUNT(AA11:AA30)</f>
        <v>6</v>
      </c>
      <c r="AC35" s="13">
        <f>COUNT(AD11:AD30)</f>
        <v>5</v>
      </c>
      <c r="AF35" s="13">
        <f>COUNT(AG11:AG30)</f>
        <v>5</v>
      </c>
      <c r="AI35" s="13">
        <f>COUNT(AJ11:AJ30)</f>
        <v>7</v>
      </c>
      <c r="AL35" s="13">
        <f>COUNT(AM11:AM30)</f>
        <v>1</v>
      </c>
      <c r="AO35" s="13">
        <f>COUNT(AP11:AP30)</f>
        <v>0</v>
      </c>
      <c r="AR35" s="13">
        <f>COUNT(AS11:AS30)</f>
        <v>3</v>
      </c>
      <c r="AU35" s="13">
        <f>COUNT(AV11:AV30)</f>
        <v>2</v>
      </c>
      <c r="AX35" s="13">
        <f>COUNT(AY11:AY30)</f>
        <v>6</v>
      </c>
      <c r="BA35" s="13">
        <f>COUNT(BB11:BB30)</f>
        <v>2</v>
      </c>
      <c r="BD35" s="15"/>
    </row>
    <row r="36" spans="1:56" x14ac:dyDescent="0.25">
      <c r="A36" s="13" t="s">
        <v>174</v>
      </c>
      <c r="B36" s="13" t="e">
        <f>AVERAGE(C21:C26)</f>
        <v>#DIV/0!</v>
      </c>
      <c r="E36" s="13">
        <f>AVERAGE(F21:F26)</f>
        <v>26</v>
      </c>
      <c r="H36" s="13" t="e">
        <f>AVERAGE(I21:I26)</f>
        <v>#DIV/0!</v>
      </c>
      <c r="K36" s="13" t="e">
        <f>AVERAGE(L21:L26)</f>
        <v>#DIV/0!</v>
      </c>
      <c r="N36" s="13">
        <f>AVERAGE(O21:O26)</f>
        <v>31</v>
      </c>
      <c r="Q36" s="13" t="e">
        <f>AVERAGE(R21:R26)</f>
        <v>#DIV/0!</v>
      </c>
      <c r="T36" s="13" t="e">
        <f>AVERAGE(U21:U26)</f>
        <v>#DIV/0!</v>
      </c>
      <c r="W36" s="13">
        <f>AVERAGE(X21:X26)</f>
        <v>26</v>
      </c>
      <c r="Z36" s="13">
        <f>AVERAGE(AA21:AA26)</f>
        <v>29.25</v>
      </c>
      <c r="AC36" s="13">
        <f>AVERAGE(AD21:AD26)</f>
        <v>28</v>
      </c>
      <c r="AF36" s="13">
        <f>AVERAGE(AG21:AG26)</f>
        <v>27</v>
      </c>
      <c r="AI36" s="13">
        <f>AVERAGE(AJ21:AJ26)</f>
        <v>29.5</v>
      </c>
      <c r="AL36" s="13" t="e">
        <f>AVERAGE(AM21:AM26)</f>
        <v>#DIV/0!</v>
      </c>
      <c r="AO36" s="13" t="e">
        <f>AVERAGE(AP21:AP26)</f>
        <v>#DIV/0!</v>
      </c>
      <c r="AR36" s="13">
        <f>AVERAGE(AS21:AS26)</f>
        <v>29</v>
      </c>
      <c r="AU36" s="13">
        <f>AVERAGE(AV21:AV26)</f>
        <v>28</v>
      </c>
      <c r="AX36" s="13">
        <f>AVERAGE(AY21:AY26)</f>
        <v>26</v>
      </c>
      <c r="BA36" s="13" t="e">
        <f>AVERAGE(BB21:BB26)</f>
        <v>#DIV/0!</v>
      </c>
      <c r="BD36" s="13" t="s">
        <v>108</v>
      </c>
    </row>
    <row r="37" spans="1:56" x14ac:dyDescent="0.25">
      <c r="A37" s="13" t="s">
        <v>175</v>
      </c>
      <c r="B37" s="13">
        <f>AVERAGE(B21:B26)</f>
        <v>29.5</v>
      </c>
      <c r="E37" s="13">
        <f>AVERAGE(E21:E26)</f>
        <v>28.5</v>
      </c>
      <c r="H37" s="13">
        <f>AVERAGE(H21:H26)</f>
        <v>29.833333333333332</v>
      </c>
      <c r="K37" s="13">
        <f>AVERAGE(K21:K26)</f>
        <v>28.5</v>
      </c>
      <c r="N37" s="13">
        <f>AVERAGE(N21:N26)</f>
        <v>29.166666666666668</v>
      </c>
      <c r="Q37" s="13">
        <f>AVERAGE(Q21:Q26)</f>
        <v>29.166666666666668</v>
      </c>
      <c r="T37" s="13">
        <f>AVERAGE(T21:T26)</f>
        <v>29.166666666666668</v>
      </c>
      <c r="W37" s="13">
        <f>AVERAGE(W21:W26)</f>
        <v>28.666666666666668</v>
      </c>
      <c r="Z37" s="13">
        <f>AVERAGE(Z21:Z26)</f>
        <v>29</v>
      </c>
      <c r="AC37" s="13">
        <f>AVERAGE(AC21:AC26)</f>
        <v>29</v>
      </c>
      <c r="AF37" s="13">
        <f>AVERAGE(AF21:AF26)</f>
        <v>29.166666666666668</v>
      </c>
      <c r="AI37" s="13">
        <f>AVERAGE(AI21:AI26)</f>
        <v>29.5</v>
      </c>
      <c r="AL37" s="13">
        <f>AVERAGE(AL21:AL26)</f>
        <v>29</v>
      </c>
      <c r="AO37" s="13">
        <f>AVERAGE(AO21:AO26)</f>
        <v>29.333333333333332</v>
      </c>
      <c r="AR37" s="13">
        <f>AVERAGE(AR21:AR26)</f>
        <v>29.5</v>
      </c>
      <c r="AU37" s="13">
        <f>AVERAGE(AU21:AU26)</f>
        <v>29.5</v>
      </c>
      <c r="AX37" s="13">
        <f>AVERAGE(AX21:AX26)</f>
        <v>29.166666666666668</v>
      </c>
      <c r="BA37" s="13">
        <f>AVERAGE(BA21:BA26)</f>
        <v>29.166666666666668</v>
      </c>
    </row>
    <row r="39" spans="1:56" x14ac:dyDescent="0.25">
      <c r="AP39" s="13" t="s">
        <v>165</v>
      </c>
      <c r="BA39" s="15"/>
      <c r="BB39" s="15"/>
    </row>
    <row r="40" spans="1:56" x14ac:dyDescent="0.25">
      <c r="A40" s="13" t="s">
        <v>85</v>
      </c>
      <c r="B40" s="13">
        <f>AVERAGE(B11:B20)</f>
        <v>26.8</v>
      </c>
      <c r="D40" s="21" t="s">
        <v>85</v>
      </c>
      <c r="E40" s="13">
        <f>AVERAGE(E11:E20)</f>
        <v>27.5</v>
      </c>
      <c r="G40" s="13" t="s">
        <v>85</v>
      </c>
      <c r="H40" s="13">
        <f>AVERAGE(H11:H20)</f>
        <v>27.1</v>
      </c>
      <c r="J40" s="13" t="s">
        <v>85</v>
      </c>
      <c r="K40" s="13">
        <f>AVERAGE(K11:K20)</f>
        <v>26.5</v>
      </c>
      <c r="L40" s="13">
        <f>AVERAGE(K11:K20)</f>
        <v>26.5</v>
      </c>
      <c r="M40" s="13" t="s">
        <v>85</v>
      </c>
      <c r="N40" s="13">
        <f>AVERAGE(N11:N20)</f>
        <v>27</v>
      </c>
      <c r="O40" s="13">
        <f>AVERAGE(N11:N20)</f>
        <v>27</v>
      </c>
      <c r="P40" s="13" t="s">
        <v>85</v>
      </c>
      <c r="Q40" s="13">
        <f>AVERAGE(Q11:Q20)</f>
        <v>25.9</v>
      </c>
      <c r="R40" s="13">
        <f>AVERAGE(Q11:Q20)</f>
        <v>25.9</v>
      </c>
      <c r="S40" s="13" t="s">
        <v>85</v>
      </c>
      <c r="T40" s="13">
        <f>AVERAGE(T11:T20)</f>
        <v>27.1</v>
      </c>
      <c r="U40" s="13">
        <f>AVERAGE(T11:T20)</f>
        <v>27.1</v>
      </c>
      <c r="V40" s="13" t="s">
        <v>85</v>
      </c>
      <c r="W40" s="13">
        <f>AVERAGE(W11:W20)</f>
        <v>27</v>
      </c>
      <c r="X40" s="13">
        <f>AVERAGE(W11:W20)</f>
        <v>27</v>
      </c>
      <c r="Y40" s="13" t="s">
        <v>85</v>
      </c>
      <c r="Z40" s="13">
        <f>AVERAGE(Z11:Z20)</f>
        <v>26.6</v>
      </c>
      <c r="AA40" s="13">
        <f>AVERAGE(Z11:Z20)</f>
        <v>26.6</v>
      </c>
      <c r="AB40" s="13" t="s">
        <v>85</v>
      </c>
      <c r="AC40" s="13">
        <f>AVERAGE(AC11:AC20)</f>
        <v>26.3</v>
      </c>
      <c r="AD40" s="13">
        <f>AVERAGE(AC11:AC20)</f>
        <v>26.3</v>
      </c>
      <c r="AE40" s="13" t="s">
        <v>85</v>
      </c>
      <c r="AF40" s="13">
        <f>AVERAGE(AF11:AF20)</f>
        <v>27.2</v>
      </c>
      <c r="AG40" s="13">
        <f>AVERAGE(AF11:AF20)</f>
        <v>27.2</v>
      </c>
      <c r="AH40" s="13" t="s">
        <v>85</v>
      </c>
      <c r="AI40" s="13">
        <f>AVERAGE(AI11:AI20)</f>
        <v>26.5</v>
      </c>
      <c r="AJ40" s="13">
        <f>AVERAGE(AI11:AI20)</f>
        <v>26.5</v>
      </c>
      <c r="AK40" s="13" t="s">
        <v>85</v>
      </c>
      <c r="AL40" s="13">
        <f>AVERAGE(AL11:AL20)</f>
        <v>26.6</v>
      </c>
      <c r="AM40" s="13">
        <f>AVERAGE(AL11:AL20)</f>
        <v>26.6</v>
      </c>
      <c r="AN40" s="13" t="s">
        <v>85</v>
      </c>
      <c r="AO40" s="13">
        <f>AVERAGE(AO11:AO20)</f>
        <v>27.3</v>
      </c>
      <c r="AP40" s="13" t="e">
        <f>AVERAGE(AP11:AP20)</f>
        <v>#DIV/0!</v>
      </c>
      <c r="AQ40" s="13" t="s">
        <v>85</v>
      </c>
      <c r="AR40" s="13">
        <f>AVERAGE(AR11:AR20)</f>
        <v>26.4</v>
      </c>
      <c r="AS40" s="13">
        <f>AVERAGE(AS11:AS20)</f>
        <v>23.5</v>
      </c>
      <c r="AT40" s="13" t="s">
        <v>85</v>
      </c>
      <c r="AU40" s="13">
        <f>AVERAGE(AU11:AU20)</f>
        <v>26.9</v>
      </c>
      <c r="AV40" s="13" t="e">
        <f>AVERAGE(AV11:AV20)</f>
        <v>#DIV/0!</v>
      </c>
      <c r="AW40" s="13" t="s">
        <v>85</v>
      </c>
      <c r="AX40" s="13">
        <f>AVERAGE(AX11:AX20)</f>
        <v>26.6</v>
      </c>
      <c r="AY40" s="13">
        <f>AVERAGE(AX11:AX20)</f>
        <v>26.6</v>
      </c>
      <c r="AZ40" s="13" t="s">
        <v>85</v>
      </c>
      <c r="BA40" s="13">
        <f>AVERAGE(BA11:BA20)</f>
        <v>26.8</v>
      </c>
      <c r="BB40" s="13">
        <f>AVERAGE(BA11:BA20)</f>
        <v>26.8</v>
      </c>
    </row>
    <row r="41" spans="1:56" x14ac:dyDescent="0.25">
      <c r="B41" s="13">
        <f>AVERAGE(B21:B26)</f>
        <v>29.5</v>
      </c>
      <c r="E41" s="13">
        <f>AVERAGE(E21:E26)</f>
        <v>28.5</v>
      </c>
      <c r="H41" s="13">
        <f>AVERAGE(H21:H26)</f>
        <v>29.833333333333332</v>
      </c>
      <c r="K41" s="13">
        <f>AVERAGE(K21:K26)</f>
        <v>28.5</v>
      </c>
      <c r="L41" s="13">
        <f>AVERAGE(K21:K26)</f>
        <v>28.5</v>
      </c>
      <c r="N41" s="13">
        <f>AVERAGE(N21:N26)</f>
        <v>29.166666666666668</v>
      </c>
      <c r="O41" s="13">
        <f>AVERAGE(N21:N26)</f>
        <v>29.166666666666668</v>
      </c>
      <c r="Q41" s="13">
        <f>AVERAGE(Q21:Q26)</f>
        <v>29.166666666666668</v>
      </c>
      <c r="R41" s="13">
        <f>AVERAGE(Q21:Q26)</f>
        <v>29.166666666666668</v>
      </c>
      <c r="T41" s="13">
        <f>AVERAGE(T21:T26)</f>
        <v>29.166666666666668</v>
      </c>
      <c r="U41" s="13">
        <f>AVERAGE(T21:T26)</f>
        <v>29.166666666666668</v>
      </c>
      <c r="W41" s="13">
        <f>AVERAGE(W21:W26)</f>
        <v>28.666666666666668</v>
      </c>
      <c r="X41" s="13">
        <f>AVERAGE(W21:W26)</f>
        <v>28.666666666666668</v>
      </c>
      <c r="Z41" s="13">
        <f>AVERAGE(Z21:Z26)</f>
        <v>29</v>
      </c>
      <c r="AA41" s="13">
        <f>AVERAGE(Z21:Z26)</f>
        <v>29</v>
      </c>
      <c r="AC41" s="13">
        <f>AVERAGE(AC21:AC26)</f>
        <v>29</v>
      </c>
      <c r="AD41" s="13">
        <f>AVERAGE(AC21:AC26)</f>
        <v>29</v>
      </c>
      <c r="AF41" s="13">
        <f>AVERAGE(AF21:AF26)</f>
        <v>29.166666666666668</v>
      </c>
      <c r="AG41" s="13">
        <f>AVERAGE(AF21:AF26)</f>
        <v>29.166666666666668</v>
      </c>
      <c r="AI41" s="13">
        <f>AVERAGE(AI21:AI26)</f>
        <v>29.5</v>
      </c>
      <c r="AJ41" s="13">
        <f>AVERAGE(AI21:AI26)</f>
        <v>29.5</v>
      </c>
      <c r="AL41" s="13">
        <f>AVERAGE(AL21:AL26)</f>
        <v>29</v>
      </c>
      <c r="AM41" s="13">
        <f>AVERAGE(AL21:AL26)</f>
        <v>29</v>
      </c>
      <c r="AO41" s="13">
        <f>AVERAGE(AO21:AO26)</f>
        <v>29.333333333333332</v>
      </c>
      <c r="AP41" s="13" t="e">
        <f>AVERAGE(AP21:AP26)</f>
        <v>#DIV/0!</v>
      </c>
      <c r="AR41" s="13">
        <f>AVERAGE(AR21:AR26)</f>
        <v>29.5</v>
      </c>
      <c r="AS41" s="13">
        <f>AVERAGE(AS21:AS26)</f>
        <v>29</v>
      </c>
      <c r="AU41" s="13">
        <f>AVERAGE(AU21:AU26)</f>
        <v>29.5</v>
      </c>
      <c r="AV41" s="13">
        <f>AVERAGE(AV21:AV26)</f>
        <v>28</v>
      </c>
      <c r="AX41" s="13">
        <f>AVERAGE(AX21:AX26)</f>
        <v>29.166666666666668</v>
      </c>
      <c r="AY41" s="13">
        <f>AVERAGE(AX21:AX26)</f>
        <v>29.166666666666668</v>
      </c>
      <c r="BA41" s="13">
        <f>AVERAGE(BA21:BA26)</f>
        <v>29.166666666666668</v>
      </c>
      <c r="BB41" s="13">
        <f>AVERAGE(BA21:BA26)</f>
        <v>29.166666666666668</v>
      </c>
    </row>
    <row r="42" spans="1:56" x14ac:dyDescent="0.25">
      <c r="B42" s="13">
        <f>AVERAGE(B27:B30)</f>
        <v>30.25</v>
      </c>
      <c r="E42" s="13">
        <f>AVERAGE(E27:E30)</f>
        <v>28.5</v>
      </c>
      <c r="H42" s="13">
        <f>AVERAGE(H27:H30)</f>
        <v>28.75</v>
      </c>
      <c r="K42" s="13">
        <f>AVERAGE(K27:K30)</f>
        <v>30.5</v>
      </c>
      <c r="L42" s="13">
        <f>AVERAGE(K27:K30)</f>
        <v>30.5</v>
      </c>
      <c r="N42" s="13">
        <f>AVERAGE(N27:N30)</f>
        <v>28.75</v>
      </c>
      <c r="O42" s="13">
        <f>AVERAGE(N27:N30)</f>
        <v>28.75</v>
      </c>
      <c r="Q42" s="13">
        <f>AVERAGE(Q27:Q30)</f>
        <v>30</v>
      </c>
      <c r="R42" s="13">
        <f>AVERAGE(Q27:Q30)</f>
        <v>30</v>
      </c>
      <c r="T42" s="13">
        <f>AVERAGE(T27:T30)</f>
        <v>31</v>
      </c>
      <c r="U42" s="13">
        <f>AVERAGE(T27:T30)</f>
        <v>31</v>
      </c>
      <c r="W42" s="13">
        <f>AVERAGE(W27:W30)</f>
        <v>30</v>
      </c>
      <c r="X42" s="13">
        <f>AVERAGE(W27:W30)</f>
        <v>30</v>
      </c>
      <c r="Z42" s="13">
        <f>AVERAGE(Z27:Z30)</f>
        <v>30.25</v>
      </c>
      <c r="AA42" s="13">
        <f>AVERAGE(Z27:Z30)</f>
        <v>30.25</v>
      </c>
      <c r="AC42" s="13">
        <f>AVERAGE(AC27:AC30)</f>
        <v>29.5</v>
      </c>
      <c r="AD42" s="13">
        <f>AVERAGE(AC27:AC30)</f>
        <v>29.5</v>
      </c>
      <c r="AF42" s="13">
        <f>AVERAGE(AF27:AF30)</f>
        <v>31</v>
      </c>
      <c r="AG42" s="13">
        <f>AVERAGE(AF27:AF30)</f>
        <v>31</v>
      </c>
      <c r="AI42" s="13">
        <f>AVERAGE(AI27:AI30)</f>
        <v>30.25</v>
      </c>
      <c r="AJ42" s="13">
        <f>AVERAGE(AI27:AI30)</f>
        <v>30.25</v>
      </c>
      <c r="AL42" s="13">
        <f>AVERAGE(AL27:AL30)</f>
        <v>31.5</v>
      </c>
      <c r="AM42" s="13">
        <f>AVERAGE(AL27:AL30)</f>
        <v>31.5</v>
      </c>
      <c r="AO42" s="13">
        <f>AVERAGE(AO27:AO30)</f>
        <v>29.5</v>
      </c>
      <c r="AP42" s="13" t="e">
        <f>AVERAGE(AP27:AP30)</f>
        <v>#DIV/0!</v>
      </c>
      <c r="AR42" s="13">
        <f>AVERAGE(AR27:AR30)</f>
        <v>30.75</v>
      </c>
      <c r="AS42" s="13" t="e">
        <f>AVERAGE(AS27:AS30)</f>
        <v>#DIV/0!</v>
      </c>
      <c r="AU42" s="13">
        <f>AVERAGE(AU27:AU30)</f>
        <v>31</v>
      </c>
      <c r="AV42" s="13" t="e">
        <f>AVERAGE(AV27:AV30)</f>
        <v>#DIV/0!</v>
      </c>
      <c r="AX42" s="13">
        <f>AVERAGE(AX27:AX30)</f>
        <v>30.5</v>
      </c>
      <c r="AY42" s="13">
        <f>AVERAGE(AX27:AX30)</f>
        <v>30.5</v>
      </c>
      <c r="BA42" s="13">
        <f>AVERAGE(BA27:BA30)</f>
        <v>29.25</v>
      </c>
      <c r="BB42" s="13">
        <f>AVERAGE(BA27:BA30)</f>
        <v>29.25</v>
      </c>
    </row>
    <row r="44" spans="1:56" x14ac:dyDescent="0.25">
      <c r="A44" s="13" t="s">
        <v>164</v>
      </c>
      <c r="C44" s="13">
        <f>AVERAGE(C11:C26)</f>
        <v>30.5</v>
      </c>
      <c r="E44" s="19" t="s">
        <v>141</v>
      </c>
    </row>
    <row r="45" spans="1:56" x14ac:dyDescent="0.25">
      <c r="A45" s="20" t="s">
        <v>107</v>
      </c>
      <c r="S45" s="15"/>
      <c r="T45" s="17" t="s">
        <v>148</v>
      </c>
    </row>
    <row r="47" spans="1:56" x14ac:dyDescent="0.25">
      <c r="B47" s="13" t="s">
        <v>170</v>
      </c>
    </row>
    <row r="48" spans="1:56" x14ac:dyDescent="0.25">
      <c r="B48" s="13">
        <f>COUNT(C11:C26)</f>
        <v>2</v>
      </c>
      <c r="C48" s="13">
        <f>COUNT(F11:F26)</f>
        <v>2</v>
      </c>
      <c r="D48" s="13">
        <f>COUNT(I11:I26)</f>
        <v>1</v>
      </c>
      <c r="E48" s="13">
        <f>COUNT(L11:L26)</f>
        <v>2</v>
      </c>
      <c r="F48" s="13">
        <f>COUNT(O11:O26)</f>
        <v>6</v>
      </c>
      <c r="G48" s="13">
        <f>COUNT(R11:R26)</f>
        <v>1</v>
      </c>
      <c r="H48" s="13">
        <f>COUNT(U11:U26)</f>
        <v>2</v>
      </c>
      <c r="I48" s="13">
        <f>COUNT(X11:X26)</f>
        <v>6</v>
      </c>
      <c r="J48" s="13">
        <f>COUNT(AA11:AA26)</f>
        <v>6</v>
      </c>
      <c r="K48" s="13">
        <f>COUNT(AD11:AD26)</f>
        <v>4</v>
      </c>
      <c r="L48" s="13">
        <f>COUNT(AG11:AG26)</f>
        <v>4</v>
      </c>
      <c r="M48" s="13">
        <f>COUNT(AJ11:AJ26)</f>
        <v>5</v>
      </c>
      <c r="N48" s="13">
        <f>COUNT(AM11:AM26)</f>
        <v>0</v>
      </c>
      <c r="O48" s="13">
        <f>COUNT(AP11:AP26)</f>
        <v>0</v>
      </c>
      <c r="P48" s="13">
        <f>COUNT(AS11:AS26)</f>
        <v>3</v>
      </c>
      <c r="Q48" s="13">
        <f>COUNT(AV11:AV26)</f>
        <v>2</v>
      </c>
      <c r="R48" s="13">
        <f>COUNT(AY11:AY26)</f>
        <v>3</v>
      </c>
      <c r="S48" s="13">
        <f>COUNT(BB11:BB26)</f>
        <v>1</v>
      </c>
    </row>
    <row r="49" spans="1:19" x14ac:dyDescent="0.25">
      <c r="B49" s="13" t="s">
        <v>171</v>
      </c>
    </row>
    <row r="50" spans="1:19" x14ac:dyDescent="0.25">
      <c r="B50" s="13">
        <f>COUNT(C21:C26)</f>
        <v>0</v>
      </c>
      <c r="C50" s="13">
        <f>COUNT(F21:F26)</f>
        <v>1</v>
      </c>
      <c r="D50" s="13">
        <f>COUNT(I21:I26)</f>
        <v>0</v>
      </c>
      <c r="E50" s="13">
        <f>COUNT(L21:L26)</f>
        <v>0</v>
      </c>
      <c r="F50" s="13">
        <f>COUNT(O21:O26)</f>
        <v>1</v>
      </c>
      <c r="G50" s="13">
        <f>COUNT(R21:R26)</f>
        <v>0</v>
      </c>
      <c r="H50" s="13">
        <f>COUNT(U21:U26)</f>
        <v>0</v>
      </c>
      <c r="I50" s="13">
        <f>COUNT(X21:X26)</f>
        <v>1</v>
      </c>
      <c r="J50" s="13">
        <f>COUNT(AA21:AA26)</f>
        <v>4</v>
      </c>
      <c r="K50" s="13">
        <f>COUNT(AD21:AD26)</f>
        <v>1</v>
      </c>
      <c r="L50" s="13">
        <f>COUNT(AG21:AG26)</f>
        <v>2</v>
      </c>
      <c r="M50" s="13">
        <f>COUNT(AJ21:AJ26)</f>
        <v>4</v>
      </c>
      <c r="N50" s="13">
        <f>COUNT(AM21:AM26)</f>
        <v>0</v>
      </c>
      <c r="O50" s="13">
        <f>COUNT(AP21:AP26)</f>
        <v>0</v>
      </c>
      <c r="P50" s="13">
        <f>COUNT(AS21:AS26)</f>
        <v>1</v>
      </c>
      <c r="Q50" s="13">
        <f>COUNT(AV21:AV26)</f>
        <v>2</v>
      </c>
      <c r="R50" s="13">
        <f>COUNT(AY21:AY26)</f>
        <v>1</v>
      </c>
      <c r="S50" s="13">
        <f>COUNT(BB21:BB26)</f>
        <v>0</v>
      </c>
    </row>
    <row r="52" spans="1:19" x14ac:dyDescent="0.25">
      <c r="A52" s="5" t="s">
        <v>169</v>
      </c>
      <c r="B52" s="5" t="s">
        <v>166</v>
      </c>
      <c r="C52" s="5" t="s">
        <v>168</v>
      </c>
      <c r="D52" s="13" t="s">
        <v>167</v>
      </c>
      <c r="E52" s="13" t="s">
        <v>173</v>
      </c>
    </row>
    <row r="53" spans="1:19" x14ac:dyDescent="0.25">
      <c r="A53" s="13">
        <v>2</v>
      </c>
      <c r="B53" s="13">
        <v>1</v>
      </c>
      <c r="C53" s="13">
        <v>2</v>
      </c>
      <c r="D53" s="13">
        <v>0</v>
      </c>
      <c r="E53" s="13">
        <v>2</v>
      </c>
    </row>
    <row r="54" spans="1:19" x14ac:dyDescent="0.25">
      <c r="A54" s="13">
        <v>2</v>
      </c>
      <c r="B54" s="13">
        <v>2</v>
      </c>
      <c r="C54" s="13">
        <v>2</v>
      </c>
      <c r="D54" s="13">
        <v>1</v>
      </c>
      <c r="E54" s="13">
        <v>2</v>
      </c>
    </row>
    <row r="55" spans="1:19" x14ac:dyDescent="0.25">
      <c r="A55" s="13">
        <v>2</v>
      </c>
      <c r="B55" s="13">
        <v>3</v>
      </c>
      <c r="C55" s="13">
        <v>1</v>
      </c>
      <c r="D55" s="13">
        <v>0</v>
      </c>
      <c r="E55" s="13">
        <v>1</v>
      </c>
    </row>
    <row r="56" spans="1:19" x14ac:dyDescent="0.25">
      <c r="A56" s="13">
        <v>2</v>
      </c>
      <c r="B56" s="13">
        <v>4</v>
      </c>
      <c r="C56" s="13">
        <v>2</v>
      </c>
      <c r="D56" s="13">
        <v>0</v>
      </c>
      <c r="E56" s="13">
        <v>3</v>
      </c>
    </row>
    <row r="57" spans="1:19" x14ac:dyDescent="0.25">
      <c r="A57" s="13">
        <v>2</v>
      </c>
      <c r="B57" s="13">
        <v>5</v>
      </c>
      <c r="C57" s="13">
        <v>6</v>
      </c>
      <c r="D57" s="13">
        <v>1</v>
      </c>
      <c r="E57" s="13">
        <v>6</v>
      </c>
    </row>
    <row r="58" spans="1:19" x14ac:dyDescent="0.25">
      <c r="A58" s="13">
        <v>2</v>
      </c>
      <c r="B58" s="13">
        <v>6</v>
      </c>
      <c r="C58" s="13">
        <v>1</v>
      </c>
      <c r="D58" s="13">
        <v>0</v>
      </c>
      <c r="E58" s="13">
        <v>2</v>
      </c>
    </row>
    <row r="59" spans="1:19" x14ac:dyDescent="0.25">
      <c r="A59" s="13">
        <v>2</v>
      </c>
      <c r="B59" s="13">
        <v>7</v>
      </c>
      <c r="C59" s="13">
        <v>2</v>
      </c>
      <c r="D59" s="13">
        <v>0</v>
      </c>
      <c r="E59" s="13">
        <v>2</v>
      </c>
    </row>
    <row r="60" spans="1:19" x14ac:dyDescent="0.25">
      <c r="A60" s="13">
        <v>2</v>
      </c>
      <c r="B60" s="13">
        <v>8</v>
      </c>
      <c r="C60" s="13">
        <v>6</v>
      </c>
      <c r="D60" s="13">
        <v>1</v>
      </c>
      <c r="E60" s="13">
        <v>7</v>
      </c>
    </row>
    <row r="61" spans="1:19" x14ac:dyDescent="0.25">
      <c r="A61" s="13">
        <v>2</v>
      </c>
      <c r="B61" s="13">
        <v>9</v>
      </c>
      <c r="C61" s="13">
        <v>6</v>
      </c>
      <c r="D61" s="13">
        <v>4</v>
      </c>
      <c r="E61" s="13">
        <v>6</v>
      </c>
    </row>
    <row r="62" spans="1:19" x14ac:dyDescent="0.25">
      <c r="A62" s="13">
        <v>2</v>
      </c>
      <c r="B62" s="13">
        <v>10</v>
      </c>
      <c r="C62" s="13">
        <v>4</v>
      </c>
      <c r="D62" s="13">
        <v>1</v>
      </c>
      <c r="E62" s="13">
        <v>5</v>
      </c>
    </row>
    <row r="63" spans="1:19" x14ac:dyDescent="0.25">
      <c r="A63" s="13">
        <v>2</v>
      </c>
      <c r="B63" s="13">
        <v>11</v>
      </c>
      <c r="C63" s="13">
        <v>4</v>
      </c>
      <c r="D63" s="13">
        <v>2</v>
      </c>
      <c r="E63" s="13">
        <v>5</v>
      </c>
    </row>
    <row r="64" spans="1:19" x14ac:dyDescent="0.25">
      <c r="A64" s="13">
        <v>2</v>
      </c>
      <c r="B64" s="13">
        <v>12</v>
      </c>
      <c r="C64" s="13">
        <v>5</v>
      </c>
      <c r="D64" s="13">
        <v>4</v>
      </c>
      <c r="E64" s="13">
        <v>7</v>
      </c>
    </row>
    <row r="65" spans="1:5" x14ac:dyDescent="0.25">
      <c r="A65" s="13">
        <v>2</v>
      </c>
      <c r="B65" s="13">
        <v>13</v>
      </c>
      <c r="C65" s="13">
        <v>0</v>
      </c>
      <c r="D65" s="13">
        <v>0</v>
      </c>
      <c r="E65" s="13">
        <v>1</v>
      </c>
    </row>
    <row r="66" spans="1:5" x14ac:dyDescent="0.25">
      <c r="A66" s="13">
        <v>2</v>
      </c>
      <c r="B66" s="13">
        <v>14</v>
      </c>
      <c r="C66" s="13">
        <v>0</v>
      </c>
      <c r="D66" s="13">
        <v>0</v>
      </c>
      <c r="E66" s="13">
        <v>0</v>
      </c>
    </row>
    <row r="67" spans="1:5" x14ac:dyDescent="0.25">
      <c r="A67" s="13">
        <v>2</v>
      </c>
      <c r="B67" s="13">
        <v>15</v>
      </c>
      <c r="C67" s="13">
        <v>3</v>
      </c>
      <c r="D67" s="13">
        <v>1</v>
      </c>
      <c r="E67" s="13">
        <v>3</v>
      </c>
    </row>
    <row r="68" spans="1:5" x14ac:dyDescent="0.25">
      <c r="A68" s="13">
        <v>2</v>
      </c>
      <c r="B68" s="13">
        <v>16</v>
      </c>
      <c r="C68" s="13">
        <v>2</v>
      </c>
      <c r="D68" s="13">
        <v>2</v>
      </c>
      <c r="E68" s="13">
        <v>2</v>
      </c>
    </row>
    <row r="69" spans="1:5" x14ac:dyDescent="0.25">
      <c r="A69" s="13">
        <v>2</v>
      </c>
      <c r="B69" s="13">
        <v>17</v>
      </c>
      <c r="C69" s="13">
        <v>3</v>
      </c>
      <c r="D69" s="13">
        <v>1</v>
      </c>
      <c r="E69" s="13">
        <v>6</v>
      </c>
    </row>
    <row r="70" spans="1:5" x14ac:dyDescent="0.25">
      <c r="A70" s="13">
        <v>2</v>
      </c>
      <c r="B70" s="13">
        <v>18</v>
      </c>
      <c r="C70" s="13">
        <v>1</v>
      </c>
      <c r="D70" s="13">
        <v>0</v>
      </c>
      <c r="E70" s="13">
        <v>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226"/>
  <sheetViews>
    <sheetView zoomScale="80" zoomScaleNormal="80" workbookViewId="0">
      <pane ySplit="1" topLeftCell="A26" activePane="bottomLeft" state="frozen"/>
      <selection activeCell="G4" sqref="G4"/>
      <selection pane="bottomLeft" activeCell="J2" sqref="J2:T25"/>
    </sheetView>
  </sheetViews>
  <sheetFormatPr defaultRowHeight="15" x14ac:dyDescent="0.25"/>
  <cols>
    <col min="3" max="3" width="12.140625" bestFit="1" customWidth="1"/>
    <col min="5" max="5" width="13.42578125" customWidth="1"/>
    <col min="6" max="6" width="14.140625" customWidth="1"/>
    <col min="7" max="8" width="19.85546875" customWidth="1"/>
    <col min="16" max="16" width="12.7109375" bestFit="1" customWidth="1"/>
  </cols>
  <sheetData>
    <row r="1" spans="1:20" x14ac:dyDescent="0.25">
      <c r="A1" t="s">
        <v>0</v>
      </c>
      <c r="B1" t="s">
        <v>1</v>
      </c>
      <c r="C1" t="s">
        <v>2</v>
      </c>
    </row>
    <row r="2" spans="1:20" x14ac:dyDescent="0.25">
      <c r="A2" s="5">
        <v>24</v>
      </c>
      <c r="B2" s="5">
        <v>26</v>
      </c>
      <c r="C2" s="5">
        <v>30</v>
      </c>
      <c r="D2" s="5"/>
      <c r="E2" s="5"/>
      <c r="F2" s="5"/>
      <c r="J2" t="s">
        <v>132</v>
      </c>
      <c r="K2">
        <f>SUM(K5+M5+L5)</f>
        <v>350</v>
      </c>
      <c r="P2" t="s">
        <v>129</v>
      </c>
    </row>
    <row r="3" spans="1:20" x14ac:dyDescent="0.25">
      <c r="A3" s="5">
        <v>32</v>
      </c>
      <c r="B3" s="5">
        <v>22</v>
      </c>
      <c r="C3" s="5">
        <v>30</v>
      </c>
      <c r="D3" s="5"/>
      <c r="E3" s="5"/>
      <c r="F3" s="2" t="s">
        <v>6</v>
      </c>
      <c r="G3" t="s">
        <v>149</v>
      </c>
      <c r="I3" s="5"/>
      <c r="O3" t="s">
        <v>65</v>
      </c>
      <c r="P3" t="s">
        <v>150</v>
      </c>
      <c r="Q3" t="s">
        <v>131</v>
      </c>
    </row>
    <row r="4" spans="1:20" x14ac:dyDescent="0.25">
      <c r="A4" s="5">
        <v>33</v>
      </c>
      <c r="B4" s="5">
        <v>31</v>
      </c>
      <c r="C4" s="5">
        <v>26</v>
      </c>
      <c r="D4" s="5"/>
      <c r="E4" s="5"/>
      <c r="F4" s="4">
        <v>23</v>
      </c>
      <c r="G4" s="3">
        <v>2</v>
      </c>
      <c r="I4" s="5"/>
      <c r="J4" t="s">
        <v>135</v>
      </c>
      <c r="K4">
        <f>K5/K2</f>
        <v>0.28000000000000003</v>
      </c>
      <c r="L4">
        <f>L5/$K2</f>
        <v>0.46</v>
      </c>
      <c r="M4">
        <f>M5/$K2</f>
        <v>0.26</v>
      </c>
      <c r="N4" t="s">
        <v>137</v>
      </c>
      <c r="O4">
        <f>20*K4</f>
        <v>5.6000000000000005</v>
      </c>
      <c r="P4">
        <f>20*L4</f>
        <v>9.2000000000000011</v>
      </c>
      <c r="Q4">
        <f>20*M4</f>
        <v>5.2</v>
      </c>
    </row>
    <row r="5" spans="1:20" x14ac:dyDescent="0.25">
      <c r="A5" s="5">
        <v>29</v>
      </c>
      <c r="B5" s="5">
        <v>20</v>
      </c>
      <c r="C5" s="5">
        <v>29</v>
      </c>
      <c r="D5" s="5"/>
      <c r="E5" s="5"/>
      <c r="F5" s="4">
        <v>24</v>
      </c>
      <c r="G5" s="3">
        <v>8</v>
      </c>
      <c r="I5" s="5"/>
      <c r="J5" t="s">
        <v>136</v>
      </c>
      <c r="K5">
        <v>98</v>
      </c>
      <c r="L5">
        <v>161</v>
      </c>
      <c r="M5">
        <v>91</v>
      </c>
      <c r="N5" t="s">
        <v>138</v>
      </c>
      <c r="O5" s="1">
        <v>5</v>
      </c>
      <c r="P5" s="1">
        <v>10</v>
      </c>
      <c r="Q5" s="1">
        <v>5</v>
      </c>
    </row>
    <row r="6" spans="1:20" x14ac:dyDescent="0.25">
      <c r="A6" s="5">
        <v>36</v>
      </c>
      <c r="B6" s="5">
        <v>25</v>
      </c>
      <c r="C6" s="5">
        <v>24</v>
      </c>
      <c r="D6" s="5"/>
      <c r="E6" s="5"/>
      <c r="F6" s="4">
        <v>25</v>
      </c>
      <c r="G6" s="3">
        <v>8</v>
      </c>
      <c r="I6" s="5"/>
      <c r="J6" t="s">
        <v>10</v>
      </c>
      <c r="K6" t="s">
        <v>0</v>
      </c>
      <c r="L6" t="s">
        <v>1</v>
      </c>
      <c r="M6" t="s">
        <v>3</v>
      </c>
      <c r="P6" t="s">
        <v>21</v>
      </c>
      <c r="S6" t="s">
        <v>152</v>
      </c>
    </row>
    <row r="7" spans="1:20" x14ac:dyDescent="0.25">
      <c r="A7" s="5">
        <v>30</v>
      </c>
      <c r="B7" s="5">
        <v>28</v>
      </c>
      <c r="C7" s="5">
        <v>28</v>
      </c>
      <c r="D7" s="5"/>
      <c r="E7" s="5"/>
      <c r="F7" s="4">
        <v>26</v>
      </c>
      <c r="G7" s="3">
        <v>8</v>
      </c>
      <c r="I7" s="5"/>
      <c r="J7">
        <v>20</v>
      </c>
      <c r="K7" s="5">
        <v>7</v>
      </c>
      <c r="L7" s="5">
        <v>5</v>
      </c>
      <c r="M7" s="5">
        <v>0</v>
      </c>
      <c r="O7" t="s">
        <v>155</v>
      </c>
      <c r="P7">
        <v>69</v>
      </c>
      <c r="Q7">
        <f>P7/20</f>
        <v>3.45</v>
      </c>
      <c r="R7">
        <v>4</v>
      </c>
      <c r="S7">
        <f>R7*12</f>
        <v>48</v>
      </c>
    </row>
    <row r="8" spans="1:20" x14ac:dyDescent="0.25">
      <c r="A8" s="5">
        <v>25</v>
      </c>
      <c r="B8" s="5">
        <v>24</v>
      </c>
      <c r="C8" s="5">
        <v>28</v>
      </c>
      <c r="D8" s="5"/>
      <c r="E8" s="5"/>
      <c r="F8" s="4">
        <v>27</v>
      </c>
      <c r="G8" s="3">
        <v>6</v>
      </c>
      <c r="I8" s="5"/>
      <c r="J8">
        <v>21</v>
      </c>
      <c r="K8" s="5">
        <v>7</v>
      </c>
      <c r="L8" s="5">
        <v>7</v>
      </c>
      <c r="M8" s="5">
        <v>0</v>
      </c>
      <c r="O8" t="s">
        <v>151</v>
      </c>
      <c r="P8">
        <v>64</v>
      </c>
      <c r="Q8">
        <f t="shared" ref="Q8:Q18" si="0">P8/20</f>
        <v>3.2</v>
      </c>
      <c r="R8">
        <v>4</v>
      </c>
      <c r="S8">
        <f t="shared" ref="S8:S18" si="1">R8*12</f>
        <v>48</v>
      </c>
    </row>
    <row r="9" spans="1:20" x14ac:dyDescent="0.25">
      <c r="A9" s="5">
        <v>28</v>
      </c>
      <c r="B9" s="5">
        <v>23</v>
      </c>
      <c r="C9" s="5">
        <v>29</v>
      </c>
      <c r="D9" s="5"/>
      <c r="E9" s="5"/>
      <c r="F9" s="4">
        <v>28</v>
      </c>
      <c r="G9" s="3">
        <v>15</v>
      </c>
      <c r="I9" s="5"/>
      <c r="J9">
        <v>22</v>
      </c>
      <c r="K9" s="5">
        <v>6</v>
      </c>
      <c r="L9" s="5">
        <v>16</v>
      </c>
      <c r="M9" s="5">
        <v>0</v>
      </c>
      <c r="O9" t="s">
        <v>23</v>
      </c>
      <c r="P9">
        <v>28</v>
      </c>
      <c r="Q9">
        <f t="shared" si="0"/>
        <v>1.4</v>
      </c>
      <c r="R9">
        <v>2</v>
      </c>
      <c r="S9">
        <f t="shared" si="1"/>
        <v>24</v>
      </c>
    </row>
    <row r="10" spans="1:20" x14ac:dyDescent="0.25">
      <c r="A10" s="5">
        <v>24</v>
      </c>
      <c r="B10" s="5">
        <v>23</v>
      </c>
      <c r="C10" s="5">
        <v>25</v>
      </c>
      <c r="D10" s="5"/>
      <c r="E10" s="5"/>
      <c r="F10" s="4">
        <v>29</v>
      </c>
      <c r="G10" s="3">
        <v>11</v>
      </c>
      <c r="I10" s="5"/>
      <c r="J10">
        <v>23</v>
      </c>
      <c r="K10" s="5">
        <v>16</v>
      </c>
      <c r="L10" s="5">
        <v>20</v>
      </c>
      <c r="M10" s="5">
        <v>2</v>
      </c>
      <c r="Q10">
        <f>SUM(Q7:Q9)</f>
        <v>8.0500000000000007</v>
      </c>
    </row>
    <row r="11" spans="1:20" x14ac:dyDescent="0.25">
      <c r="A11" s="5">
        <v>24</v>
      </c>
      <c r="B11" s="5">
        <v>22</v>
      </c>
      <c r="C11" s="5">
        <v>29</v>
      </c>
      <c r="D11" s="5"/>
      <c r="E11" s="5"/>
      <c r="F11" s="4">
        <v>30</v>
      </c>
      <c r="G11" s="3">
        <v>16</v>
      </c>
      <c r="I11" s="5"/>
      <c r="J11">
        <v>24</v>
      </c>
      <c r="K11" s="5">
        <v>7</v>
      </c>
      <c r="L11" s="5">
        <v>21</v>
      </c>
      <c r="M11" s="5">
        <v>8</v>
      </c>
      <c r="P11" t="s">
        <v>24</v>
      </c>
    </row>
    <row r="12" spans="1:20" x14ac:dyDescent="0.25">
      <c r="A12" s="5">
        <v>31</v>
      </c>
      <c r="B12" s="5">
        <v>23</v>
      </c>
      <c r="C12" s="5">
        <v>28</v>
      </c>
      <c r="D12" s="5"/>
      <c r="E12" s="5"/>
      <c r="F12" s="4">
        <v>31</v>
      </c>
      <c r="G12" s="3">
        <v>4</v>
      </c>
      <c r="I12" s="5"/>
      <c r="J12">
        <v>25</v>
      </c>
      <c r="K12" s="5">
        <v>5</v>
      </c>
      <c r="L12" s="5">
        <v>19</v>
      </c>
      <c r="M12" s="5">
        <v>8</v>
      </c>
      <c r="O12" t="s">
        <v>25</v>
      </c>
      <c r="P12">
        <v>26</v>
      </c>
      <c r="Q12">
        <f t="shared" si="0"/>
        <v>1.3</v>
      </c>
      <c r="R12">
        <v>1</v>
      </c>
      <c r="S12">
        <f t="shared" si="1"/>
        <v>12</v>
      </c>
    </row>
    <row r="13" spans="1:20" x14ac:dyDescent="0.25">
      <c r="A13" s="5">
        <v>33</v>
      </c>
      <c r="B13" s="5">
        <v>22</v>
      </c>
      <c r="C13" s="5">
        <v>29</v>
      </c>
      <c r="D13" s="5"/>
      <c r="E13" s="5"/>
      <c r="F13" s="4">
        <v>32</v>
      </c>
      <c r="G13" s="3">
        <v>11</v>
      </c>
      <c r="I13" s="5"/>
      <c r="J13">
        <v>26</v>
      </c>
      <c r="K13" s="5">
        <v>7</v>
      </c>
      <c r="L13" s="5">
        <v>16</v>
      </c>
      <c r="M13" s="5">
        <v>8</v>
      </c>
      <c r="O13" t="s">
        <v>26</v>
      </c>
      <c r="P13">
        <v>32</v>
      </c>
      <c r="Q13">
        <f t="shared" si="0"/>
        <v>1.6</v>
      </c>
      <c r="R13">
        <v>2</v>
      </c>
      <c r="S13">
        <f t="shared" si="1"/>
        <v>24</v>
      </c>
    </row>
    <row r="14" spans="1:20" x14ac:dyDescent="0.25">
      <c r="A14" s="5">
        <v>34</v>
      </c>
      <c r="B14" s="5">
        <v>25</v>
      </c>
      <c r="C14" s="5">
        <v>31</v>
      </c>
      <c r="D14" s="5"/>
      <c r="E14" s="5"/>
      <c r="F14" s="4">
        <v>33</v>
      </c>
      <c r="G14" s="3">
        <v>1</v>
      </c>
      <c r="I14" s="5"/>
      <c r="J14">
        <v>27</v>
      </c>
      <c r="K14" s="5">
        <v>7</v>
      </c>
      <c r="L14" s="5">
        <v>7</v>
      </c>
      <c r="M14" s="5">
        <v>6</v>
      </c>
      <c r="O14" t="s">
        <v>27</v>
      </c>
      <c r="P14">
        <v>33</v>
      </c>
      <c r="Q14">
        <f t="shared" si="0"/>
        <v>1.65</v>
      </c>
      <c r="R14">
        <v>2</v>
      </c>
      <c r="S14">
        <f t="shared" si="1"/>
        <v>24</v>
      </c>
    </row>
    <row r="15" spans="1:20" x14ac:dyDescent="0.25">
      <c r="A15" s="5">
        <v>28</v>
      </c>
      <c r="B15" s="5">
        <v>20</v>
      </c>
      <c r="C15" s="5">
        <v>29</v>
      </c>
      <c r="D15" s="5"/>
      <c r="E15" s="5"/>
      <c r="F15" s="4">
        <v>36</v>
      </c>
      <c r="G15" s="3">
        <v>1</v>
      </c>
      <c r="I15" s="5"/>
      <c r="J15">
        <v>28</v>
      </c>
      <c r="K15" s="25">
        <v>6</v>
      </c>
      <c r="L15" s="5">
        <v>12</v>
      </c>
      <c r="M15" s="5">
        <v>15</v>
      </c>
      <c r="P15" t="s">
        <v>0</v>
      </c>
      <c r="Q15">
        <f>SUM(Q12:Q14)</f>
        <v>4.5500000000000007</v>
      </c>
    </row>
    <row r="16" spans="1:20" x14ac:dyDescent="0.25">
      <c r="A16" s="5">
        <v>30</v>
      </c>
      <c r="B16" s="5">
        <v>24</v>
      </c>
      <c r="C16" s="5">
        <v>30</v>
      </c>
      <c r="D16" s="5"/>
      <c r="E16" s="5"/>
      <c r="F16" s="4" t="s">
        <v>4</v>
      </c>
      <c r="G16" s="3"/>
      <c r="I16" s="5"/>
      <c r="J16">
        <v>29</v>
      </c>
      <c r="K16" s="5">
        <v>3</v>
      </c>
      <c r="L16" s="5">
        <v>10</v>
      </c>
      <c r="M16" s="5">
        <v>11</v>
      </c>
      <c r="O16" t="s">
        <v>155</v>
      </c>
      <c r="P16">
        <v>43</v>
      </c>
      <c r="Q16">
        <f t="shared" si="0"/>
        <v>2.15</v>
      </c>
      <c r="R16">
        <v>2</v>
      </c>
      <c r="S16">
        <f t="shared" si="1"/>
        <v>24</v>
      </c>
      <c r="T16" t="s">
        <v>153</v>
      </c>
    </row>
    <row r="17" spans="1:19" x14ac:dyDescent="0.25">
      <c r="A17" s="5">
        <v>35</v>
      </c>
      <c r="B17" s="5">
        <v>34</v>
      </c>
      <c r="C17" s="5">
        <v>30</v>
      </c>
      <c r="D17" s="5"/>
      <c r="E17" s="5"/>
      <c r="F17" s="4" t="s">
        <v>5</v>
      </c>
      <c r="G17" s="3">
        <v>91</v>
      </c>
      <c r="I17" s="5"/>
      <c r="J17">
        <v>30</v>
      </c>
      <c r="K17" s="5">
        <v>7</v>
      </c>
      <c r="L17" s="5">
        <v>8</v>
      </c>
      <c r="M17" s="5">
        <v>16</v>
      </c>
      <c r="O17" t="s">
        <v>154</v>
      </c>
      <c r="P17">
        <v>35</v>
      </c>
      <c r="Q17">
        <f t="shared" si="0"/>
        <v>1.75</v>
      </c>
      <c r="R17">
        <v>2</v>
      </c>
      <c r="S17">
        <f>R17*12</f>
        <v>24</v>
      </c>
    </row>
    <row r="18" spans="1:19" x14ac:dyDescent="0.25">
      <c r="A18" s="5">
        <v>30</v>
      </c>
      <c r="B18" s="5">
        <v>32</v>
      </c>
      <c r="C18" s="5">
        <v>32</v>
      </c>
      <c r="D18" s="5"/>
      <c r="E18" s="5"/>
      <c r="I18" s="5"/>
      <c r="J18">
        <v>31</v>
      </c>
      <c r="K18" s="5">
        <v>4</v>
      </c>
      <c r="L18" s="5">
        <v>10</v>
      </c>
      <c r="M18" s="5">
        <v>4</v>
      </c>
      <c r="O18" t="s">
        <v>156</v>
      </c>
      <c r="P18">
        <v>20</v>
      </c>
      <c r="Q18">
        <f t="shared" si="0"/>
        <v>1</v>
      </c>
      <c r="R18">
        <v>1</v>
      </c>
      <c r="S18">
        <f t="shared" si="1"/>
        <v>12</v>
      </c>
    </row>
    <row r="19" spans="1:19" x14ac:dyDescent="0.25">
      <c r="A19" s="5">
        <v>31</v>
      </c>
      <c r="B19" s="5">
        <v>30</v>
      </c>
      <c r="C19" s="5">
        <v>32</v>
      </c>
      <c r="D19" s="5"/>
      <c r="E19" s="5"/>
      <c r="I19" s="5"/>
      <c r="J19">
        <v>32</v>
      </c>
      <c r="K19" s="5">
        <v>6</v>
      </c>
      <c r="L19" s="5">
        <v>5</v>
      </c>
      <c r="M19" s="5">
        <v>11</v>
      </c>
      <c r="Q19">
        <f>SUM(Q16:Q18)</f>
        <v>4.9000000000000004</v>
      </c>
    </row>
    <row r="20" spans="1:19" x14ac:dyDescent="0.25">
      <c r="A20" s="5">
        <v>31</v>
      </c>
      <c r="B20" s="5">
        <v>31</v>
      </c>
      <c r="C20" s="5">
        <v>33</v>
      </c>
      <c r="D20" s="5"/>
      <c r="E20" s="5"/>
      <c r="I20" s="5"/>
      <c r="J20">
        <v>33</v>
      </c>
      <c r="K20" s="5">
        <v>6</v>
      </c>
      <c r="L20" s="5">
        <v>2</v>
      </c>
      <c r="M20" s="5">
        <v>1</v>
      </c>
      <c r="N20" s="5"/>
    </row>
    <row r="21" spans="1:19" x14ac:dyDescent="0.25">
      <c r="A21" s="5">
        <v>28</v>
      </c>
      <c r="B21" s="5">
        <v>29</v>
      </c>
      <c r="C21" s="5">
        <v>30</v>
      </c>
      <c r="D21" s="5"/>
      <c r="E21" s="5"/>
      <c r="I21" s="5"/>
      <c r="J21">
        <v>34</v>
      </c>
      <c r="K21" s="5">
        <v>2</v>
      </c>
      <c r="L21" s="5">
        <v>3</v>
      </c>
      <c r="M21" s="5">
        <v>0</v>
      </c>
      <c r="N21" s="5"/>
      <c r="O21" s="5"/>
      <c r="R21">
        <f>SUM(R7:R20)</f>
        <v>20</v>
      </c>
    </row>
    <row r="22" spans="1:19" x14ac:dyDescent="0.25">
      <c r="A22" s="5">
        <v>27</v>
      </c>
      <c r="B22" s="5">
        <v>27</v>
      </c>
      <c r="C22" s="5">
        <v>26</v>
      </c>
      <c r="D22" s="5"/>
      <c r="E22" s="5"/>
      <c r="I22" s="5"/>
      <c r="J22">
        <v>35</v>
      </c>
      <c r="K22" s="5">
        <v>1</v>
      </c>
      <c r="L22" s="5">
        <v>0</v>
      </c>
      <c r="M22" s="5">
        <v>0</v>
      </c>
      <c r="N22" s="5"/>
      <c r="O22" s="5"/>
    </row>
    <row r="23" spans="1:19" x14ac:dyDescent="0.25">
      <c r="A23" s="5">
        <v>23</v>
      </c>
      <c r="B23" s="5">
        <v>32</v>
      </c>
      <c r="C23" s="5">
        <v>32</v>
      </c>
      <c r="D23" s="5"/>
      <c r="E23" s="5"/>
      <c r="I23" s="5"/>
      <c r="J23">
        <v>36</v>
      </c>
      <c r="K23" s="5">
        <v>1</v>
      </c>
      <c r="L23" s="5">
        <v>0</v>
      </c>
      <c r="M23" s="5">
        <v>1</v>
      </c>
      <c r="N23" s="5"/>
      <c r="O23" s="5"/>
    </row>
    <row r="24" spans="1:19" x14ac:dyDescent="0.25">
      <c r="A24" s="5">
        <v>23</v>
      </c>
      <c r="B24" s="5">
        <v>30</v>
      </c>
      <c r="C24" s="5">
        <v>29</v>
      </c>
      <c r="D24" s="5"/>
      <c r="E24" s="5"/>
      <c r="I24" s="5"/>
      <c r="K24" s="5"/>
      <c r="L24" s="5"/>
      <c r="M24" s="5"/>
      <c r="N24" s="5"/>
      <c r="O24" s="5"/>
    </row>
    <row r="25" spans="1:19" x14ac:dyDescent="0.25">
      <c r="A25" s="5">
        <v>23</v>
      </c>
      <c r="B25" s="5">
        <v>29</v>
      </c>
      <c r="C25" s="5">
        <v>29</v>
      </c>
      <c r="D25" s="5"/>
      <c r="E25" s="5"/>
      <c r="I25" s="5"/>
      <c r="J25" t="s">
        <v>5</v>
      </c>
      <c r="K25" s="5">
        <v>98</v>
      </c>
      <c r="L25" s="5">
        <v>161</v>
      </c>
      <c r="M25" s="5">
        <v>91</v>
      </c>
      <c r="N25" s="5"/>
      <c r="O25" s="5"/>
    </row>
    <row r="26" spans="1:19" x14ac:dyDescent="0.25">
      <c r="A26" s="5">
        <v>23</v>
      </c>
      <c r="B26" s="5">
        <v>28</v>
      </c>
      <c r="C26" s="5">
        <v>28</v>
      </c>
      <c r="D26" s="5"/>
      <c r="E26" s="5"/>
      <c r="I26" s="5"/>
      <c r="J26" s="5"/>
      <c r="K26" s="5"/>
      <c r="L26" s="5"/>
      <c r="M26" s="5"/>
      <c r="N26" s="5"/>
      <c r="O26" s="5"/>
    </row>
    <row r="27" spans="1:19" x14ac:dyDescent="0.25">
      <c r="A27" s="5">
        <v>22</v>
      </c>
      <c r="B27" s="5">
        <v>26</v>
      </c>
      <c r="C27" s="5">
        <v>25</v>
      </c>
      <c r="D27" s="5"/>
      <c r="E27" s="5"/>
      <c r="I27" s="5"/>
      <c r="J27" s="5"/>
      <c r="K27" s="5"/>
      <c r="L27" s="5"/>
      <c r="M27" s="5"/>
      <c r="N27" s="5"/>
      <c r="O27" s="5"/>
    </row>
    <row r="28" spans="1:19" x14ac:dyDescent="0.25">
      <c r="A28" s="5">
        <v>27</v>
      </c>
      <c r="B28" s="5">
        <v>26</v>
      </c>
      <c r="C28" s="5">
        <v>25</v>
      </c>
      <c r="D28" s="5"/>
      <c r="E28" s="5"/>
      <c r="I28" s="5"/>
      <c r="J28" s="5"/>
      <c r="K28" s="5"/>
      <c r="L28" s="5"/>
      <c r="M28" s="5"/>
      <c r="N28" s="5"/>
      <c r="O28" s="5"/>
    </row>
    <row r="29" spans="1:19" x14ac:dyDescent="0.25">
      <c r="A29" s="5">
        <v>20</v>
      </c>
      <c r="B29" s="5">
        <v>29</v>
      </c>
      <c r="C29" s="5">
        <v>26</v>
      </c>
      <c r="D29" s="5"/>
      <c r="E29" s="5"/>
      <c r="I29" s="5"/>
      <c r="J29" s="5"/>
      <c r="K29" s="5"/>
      <c r="L29" s="5"/>
      <c r="M29" s="5"/>
      <c r="N29" s="5"/>
      <c r="O29" s="5"/>
    </row>
    <row r="30" spans="1:19" x14ac:dyDescent="0.25">
      <c r="A30" s="5">
        <v>23</v>
      </c>
      <c r="B30" s="5">
        <v>24</v>
      </c>
      <c r="C30" s="5">
        <v>30</v>
      </c>
      <c r="D30" s="5"/>
      <c r="E30" s="5"/>
      <c r="I30" s="5"/>
      <c r="J30" s="5"/>
      <c r="K30" s="5"/>
      <c r="L30" s="5"/>
      <c r="M30" s="5"/>
      <c r="N30" s="5"/>
      <c r="O30" s="5"/>
    </row>
    <row r="31" spans="1:19" x14ac:dyDescent="0.25">
      <c r="A31" s="5">
        <v>24</v>
      </c>
      <c r="B31" s="5">
        <v>29</v>
      </c>
      <c r="C31" s="5">
        <v>28</v>
      </c>
      <c r="D31" s="5"/>
      <c r="E31" s="5"/>
      <c r="I31" s="5"/>
      <c r="J31" s="5"/>
      <c r="K31" s="5"/>
      <c r="L31" s="5"/>
      <c r="M31" s="5"/>
      <c r="N31" s="5"/>
      <c r="O31" s="5"/>
    </row>
    <row r="32" spans="1:19" x14ac:dyDescent="0.25">
      <c r="A32" s="5">
        <v>27</v>
      </c>
      <c r="B32" s="5">
        <v>25</v>
      </c>
      <c r="C32" s="5">
        <v>36</v>
      </c>
      <c r="D32" s="5"/>
      <c r="E32" s="5"/>
      <c r="I32" s="5"/>
      <c r="J32" s="5"/>
      <c r="K32" s="5"/>
      <c r="L32" s="5"/>
      <c r="M32" s="5"/>
      <c r="N32" s="5"/>
      <c r="O32" s="5"/>
    </row>
    <row r="33" spans="1:15" x14ac:dyDescent="0.25">
      <c r="A33" s="5">
        <v>25</v>
      </c>
      <c r="B33" s="5">
        <v>27</v>
      </c>
      <c r="C33" s="5">
        <v>25</v>
      </c>
      <c r="D33" s="5"/>
      <c r="E33" s="5"/>
      <c r="I33" s="5"/>
      <c r="J33" s="5"/>
      <c r="K33" s="5"/>
      <c r="L33" s="5"/>
      <c r="M33" s="5"/>
      <c r="N33" s="5"/>
      <c r="O33" s="5"/>
    </row>
    <row r="34" spans="1:15" x14ac:dyDescent="0.25">
      <c r="A34" s="5">
        <v>26</v>
      </c>
      <c r="B34" s="5">
        <v>24</v>
      </c>
      <c r="C34" s="5">
        <v>28</v>
      </c>
      <c r="D34" s="5"/>
      <c r="E34" s="5"/>
      <c r="I34" s="5"/>
      <c r="J34" s="5"/>
      <c r="K34" s="5"/>
      <c r="L34" s="5"/>
      <c r="M34" s="5"/>
      <c r="N34" s="5"/>
      <c r="O34" s="5"/>
    </row>
    <row r="35" spans="1:15" x14ac:dyDescent="0.25">
      <c r="A35" s="5">
        <v>22</v>
      </c>
      <c r="B35" s="5">
        <v>22</v>
      </c>
      <c r="C35" s="5">
        <v>28</v>
      </c>
      <c r="D35" s="5"/>
      <c r="E35" s="5"/>
      <c r="I35" s="5"/>
      <c r="J35" s="5"/>
      <c r="K35" s="5"/>
      <c r="L35" s="5"/>
      <c r="M35" s="5"/>
      <c r="N35" s="5"/>
      <c r="O35" s="5"/>
    </row>
    <row r="36" spans="1:15" x14ac:dyDescent="0.25">
      <c r="A36" s="5">
        <v>23</v>
      </c>
      <c r="B36" s="5">
        <v>22</v>
      </c>
      <c r="C36" s="5">
        <v>32</v>
      </c>
      <c r="D36" s="5"/>
      <c r="E36" s="5"/>
      <c r="I36" s="5"/>
      <c r="J36" s="5"/>
      <c r="K36" s="5"/>
      <c r="L36" s="5"/>
      <c r="M36" s="5"/>
      <c r="N36" s="5"/>
      <c r="O36" s="5"/>
    </row>
    <row r="37" spans="1:15" x14ac:dyDescent="0.25">
      <c r="A37" s="5">
        <v>31</v>
      </c>
      <c r="B37" s="5">
        <v>25</v>
      </c>
      <c r="C37" s="5">
        <v>26</v>
      </c>
      <c r="D37" s="5"/>
      <c r="E37" s="5"/>
      <c r="I37" s="5"/>
      <c r="J37" s="5"/>
      <c r="K37" s="5"/>
      <c r="L37" s="5"/>
      <c r="M37" s="5"/>
      <c r="N37" s="5"/>
      <c r="O37" s="5"/>
    </row>
    <row r="38" spans="1:15" x14ac:dyDescent="0.25">
      <c r="A38" s="5">
        <v>30</v>
      </c>
      <c r="B38" s="5">
        <v>23</v>
      </c>
      <c r="C38" s="5">
        <v>26</v>
      </c>
      <c r="D38" s="5"/>
      <c r="E38" s="5"/>
      <c r="I38" s="5"/>
      <c r="J38" s="5"/>
      <c r="K38" s="5"/>
      <c r="L38" s="5"/>
      <c r="M38" s="5"/>
      <c r="N38" s="5"/>
      <c r="O38" s="5"/>
    </row>
    <row r="39" spans="1:15" x14ac:dyDescent="0.25">
      <c r="A39" s="5">
        <v>23</v>
      </c>
      <c r="B39" s="5">
        <v>24</v>
      </c>
      <c r="C39" s="5">
        <v>29</v>
      </c>
      <c r="D39" s="5"/>
      <c r="E39" s="5"/>
      <c r="I39" s="5"/>
      <c r="J39" s="5"/>
      <c r="K39" s="5"/>
      <c r="L39" s="5"/>
      <c r="M39" s="5"/>
      <c r="N39" s="5"/>
      <c r="O39" s="5"/>
    </row>
    <row r="40" spans="1:15" x14ac:dyDescent="0.25">
      <c r="A40" s="5">
        <v>29</v>
      </c>
      <c r="B40" s="5">
        <v>24</v>
      </c>
      <c r="C40" s="5">
        <v>32</v>
      </c>
      <c r="D40" s="5"/>
      <c r="E40" s="5"/>
      <c r="I40" s="5"/>
      <c r="J40" s="5"/>
      <c r="K40" s="5"/>
      <c r="L40" s="5"/>
      <c r="M40" s="5"/>
      <c r="N40" s="5"/>
      <c r="O40" s="5"/>
    </row>
    <row r="41" spans="1:15" x14ac:dyDescent="0.25">
      <c r="A41" s="5">
        <v>33</v>
      </c>
      <c r="B41" s="5">
        <v>24</v>
      </c>
      <c r="C41" s="5">
        <v>30</v>
      </c>
      <c r="D41" s="5"/>
      <c r="E41" s="5"/>
      <c r="I41" s="5"/>
      <c r="J41" s="5"/>
      <c r="K41" s="5"/>
      <c r="L41" s="5"/>
      <c r="M41" s="5"/>
      <c r="N41" s="5"/>
      <c r="O41" s="5"/>
    </row>
    <row r="42" spans="1:15" x14ac:dyDescent="0.25">
      <c r="A42" s="5">
        <v>27</v>
      </c>
      <c r="B42" s="5">
        <v>24</v>
      </c>
      <c r="C42" s="5">
        <v>27</v>
      </c>
      <c r="D42" s="5"/>
      <c r="E42" s="5"/>
      <c r="I42" s="5"/>
      <c r="J42" s="5"/>
      <c r="K42" s="5"/>
      <c r="L42" s="5"/>
      <c r="M42" s="5"/>
      <c r="N42" s="5"/>
      <c r="O42" s="5"/>
    </row>
    <row r="43" spans="1:15" x14ac:dyDescent="0.25">
      <c r="A43" s="5">
        <v>25</v>
      </c>
      <c r="B43" s="5">
        <v>25</v>
      </c>
      <c r="C43" s="5">
        <v>32</v>
      </c>
      <c r="D43" s="5"/>
      <c r="E43" s="5"/>
      <c r="I43" s="5"/>
      <c r="J43" s="5"/>
      <c r="K43" s="5"/>
      <c r="L43" s="5"/>
      <c r="M43" s="5"/>
      <c r="N43" s="5"/>
      <c r="O43" s="5"/>
    </row>
    <row r="44" spans="1:15" x14ac:dyDescent="0.25">
      <c r="A44" s="5">
        <v>25</v>
      </c>
      <c r="B44" s="5">
        <v>26</v>
      </c>
      <c r="C44" s="5">
        <v>30</v>
      </c>
      <c r="D44" s="5"/>
      <c r="E44" s="5"/>
      <c r="I44" s="5"/>
      <c r="J44" s="5"/>
      <c r="K44" s="5"/>
      <c r="L44" s="5"/>
      <c r="M44" s="5"/>
      <c r="N44" s="5"/>
      <c r="O44" s="5"/>
    </row>
    <row r="45" spans="1:15" x14ac:dyDescent="0.25">
      <c r="A45" s="5">
        <v>20</v>
      </c>
      <c r="B45" s="5">
        <v>26</v>
      </c>
      <c r="C45" s="5">
        <v>32</v>
      </c>
      <c r="D45" s="5"/>
      <c r="E45" s="5"/>
      <c r="I45" s="5"/>
      <c r="J45" s="5"/>
      <c r="K45" s="5"/>
      <c r="L45" s="5"/>
      <c r="M45" s="5"/>
      <c r="N45" s="5"/>
      <c r="O45" s="5"/>
    </row>
    <row r="46" spans="1:15" x14ac:dyDescent="0.25">
      <c r="A46" s="5">
        <v>32</v>
      </c>
      <c r="B46" s="5">
        <v>23</v>
      </c>
      <c r="C46" s="5">
        <v>26</v>
      </c>
      <c r="D46" s="5"/>
      <c r="E46" s="5"/>
      <c r="I46" s="5"/>
      <c r="J46" s="5"/>
      <c r="K46" s="5"/>
      <c r="L46" s="5"/>
      <c r="M46" s="5"/>
      <c r="N46" s="5"/>
      <c r="O46" s="5"/>
    </row>
    <row r="47" spans="1:15" x14ac:dyDescent="0.25">
      <c r="A47" s="5">
        <v>32</v>
      </c>
      <c r="B47" s="5">
        <v>29</v>
      </c>
      <c r="C47" s="5">
        <v>30</v>
      </c>
      <c r="D47" s="5"/>
      <c r="E47" s="5"/>
      <c r="I47" s="5"/>
      <c r="J47" s="5"/>
      <c r="K47" s="5"/>
      <c r="L47" s="5"/>
      <c r="M47" s="5"/>
      <c r="N47" s="5"/>
      <c r="O47" s="5"/>
    </row>
    <row r="48" spans="1:15" x14ac:dyDescent="0.25">
      <c r="A48" s="5">
        <v>20</v>
      </c>
      <c r="B48" s="5">
        <v>24</v>
      </c>
      <c r="C48" s="5">
        <v>32</v>
      </c>
      <c r="D48" s="5"/>
      <c r="E48" s="5"/>
      <c r="I48" s="5"/>
      <c r="J48" s="5"/>
      <c r="K48" s="5"/>
      <c r="L48" s="5"/>
      <c r="M48" s="5"/>
      <c r="N48" s="5"/>
      <c r="O48" s="5"/>
    </row>
    <row r="49" spans="1:15" x14ac:dyDescent="0.25">
      <c r="A49" s="5">
        <v>32</v>
      </c>
      <c r="B49" s="5">
        <v>29</v>
      </c>
      <c r="C49" s="5">
        <v>26</v>
      </c>
      <c r="D49" s="5"/>
      <c r="E49" s="5"/>
      <c r="I49" s="5"/>
      <c r="J49" s="5"/>
      <c r="K49" s="5"/>
      <c r="L49" s="5"/>
      <c r="M49" s="5"/>
      <c r="N49" s="5"/>
      <c r="O49" s="5"/>
    </row>
    <row r="50" spans="1:15" x14ac:dyDescent="0.25">
      <c r="A50" s="5">
        <v>20</v>
      </c>
      <c r="B50" s="5">
        <v>25</v>
      </c>
      <c r="C50" s="5">
        <v>31</v>
      </c>
      <c r="D50" s="5"/>
      <c r="E50" s="5"/>
      <c r="I50" s="5"/>
      <c r="J50" s="5"/>
      <c r="K50" s="5"/>
      <c r="L50" s="5"/>
      <c r="M50" s="5"/>
      <c r="N50" s="5"/>
      <c r="O50" s="5"/>
    </row>
    <row r="51" spans="1:15" x14ac:dyDescent="0.25">
      <c r="A51" s="5">
        <v>32</v>
      </c>
      <c r="B51" s="5">
        <v>26</v>
      </c>
      <c r="C51" s="5">
        <v>29</v>
      </c>
      <c r="D51" s="5"/>
      <c r="E51" s="5"/>
      <c r="I51" s="5"/>
      <c r="J51" s="5"/>
      <c r="K51" s="5"/>
      <c r="L51" s="5"/>
      <c r="M51" s="5"/>
      <c r="N51" s="5"/>
      <c r="O51" s="5"/>
    </row>
    <row r="52" spans="1:15" x14ac:dyDescent="0.25">
      <c r="A52" s="5">
        <v>27</v>
      </c>
      <c r="B52" s="5">
        <v>21</v>
      </c>
      <c r="C52" s="5">
        <v>27</v>
      </c>
      <c r="D52" s="5"/>
      <c r="E52" s="5"/>
      <c r="I52" s="5"/>
      <c r="J52" s="5"/>
      <c r="K52" s="5"/>
      <c r="L52" s="5"/>
      <c r="M52" s="5"/>
      <c r="N52" s="5"/>
      <c r="O52" s="5"/>
    </row>
    <row r="53" spans="1:15" x14ac:dyDescent="0.25">
      <c r="A53" s="5">
        <v>33</v>
      </c>
      <c r="B53" s="5">
        <v>31</v>
      </c>
      <c r="C53" s="5">
        <v>29</v>
      </c>
      <c r="D53" s="5"/>
      <c r="E53" s="5"/>
      <c r="I53" s="5"/>
      <c r="J53" s="5"/>
      <c r="K53" s="5"/>
      <c r="L53" s="5"/>
      <c r="M53" s="5"/>
      <c r="N53" s="5"/>
      <c r="O53" s="5"/>
    </row>
    <row r="54" spans="1:15" x14ac:dyDescent="0.25">
      <c r="A54" s="5">
        <v>23</v>
      </c>
      <c r="B54" s="5">
        <v>25</v>
      </c>
      <c r="C54" s="5">
        <v>27</v>
      </c>
      <c r="D54" s="5"/>
      <c r="E54" s="5"/>
      <c r="I54" s="5"/>
      <c r="J54" s="5"/>
      <c r="K54" s="5"/>
      <c r="L54" s="5"/>
      <c r="M54" s="5"/>
      <c r="N54" s="5"/>
      <c r="O54" s="5"/>
    </row>
    <row r="55" spans="1:15" x14ac:dyDescent="0.25">
      <c r="A55" s="5">
        <v>29</v>
      </c>
      <c r="B55" s="5">
        <v>34</v>
      </c>
      <c r="C55" s="5">
        <v>24</v>
      </c>
      <c r="D55" s="5"/>
      <c r="E55" s="5"/>
      <c r="I55" s="5"/>
      <c r="J55" s="5"/>
      <c r="K55" s="5"/>
      <c r="L55" s="5"/>
      <c r="M55" s="5"/>
      <c r="N55" s="5"/>
      <c r="O55" s="5"/>
    </row>
    <row r="56" spans="1:15" x14ac:dyDescent="0.25">
      <c r="A56" s="5">
        <v>25</v>
      </c>
      <c r="B56" s="5">
        <v>26</v>
      </c>
      <c r="C56" s="5">
        <v>25</v>
      </c>
      <c r="D56" s="5"/>
      <c r="E56" s="5"/>
      <c r="I56" s="5"/>
      <c r="J56" s="5"/>
      <c r="K56" s="5"/>
      <c r="L56" s="5"/>
      <c r="M56" s="5"/>
      <c r="N56" s="5"/>
      <c r="O56" s="5"/>
    </row>
    <row r="57" spans="1:15" x14ac:dyDescent="0.25">
      <c r="A57" s="5">
        <v>26</v>
      </c>
      <c r="B57" s="5">
        <v>23</v>
      </c>
      <c r="C57" s="5">
        <v>28</v>
      </c>
      <c r="D57" s="5"/>
      <c r="E57" s="5"/>
      <c r="I57" s="5"/>
      <c r="J57" s="5"/>
      <c r="K57" s="5"/>
      <c r="L57" s="5"/>
      <c r="M57" s="5"/>
      <c r="N57" s="5"/>
      <c r="O57" s="5"/>
    </row>
    <row r="58" spans="1:15" x14ac:dyDescent="0.25">
      <c r="A58" s="5">
        <v>28</v>
      </c>
      <c r="B58" s="5">
        <v>28</v>
      </c>
      <c r="C58" s="5">
        <v>28</v>
      </c>
      <c r="D58" s="5"/>
      <c r="E58" s="5"/>
      <c r="I58" s="5"/>
      <c r="J58" s="5"/>
      <c r="K58" s="5"/>
      <c r="L58" s="5"/>
      <c r="M58" s="5"/>
      <c r="N58" s="5"/>
      <c r="O58" s="5"/>
    </row>
    <row r="59" spans="1:15" x14ac:dyDescent="0.25">
      <c r="A59" s="5">
        <v>30</v>
      </c>
      <c r="B59" s="5">
        <v>31</v>
      </c>
      <c r="C59" s="5">
        <v>27</v>
      </c>
      <c r="D59" s="5"/>
      <c r="E59" s="5"/>
      <c r="I59" s="5"/>
      <c r="J59" s="5"/>
      <c r="K59" s="5"/>
      <c r="L59" s="5"/>
      <c r="M59" s="5"/>
      <c r="N59" s="5"/>
      <c r="O59" s="5"/>
    </row>
    <row r="60" spans="1:15" x14ac:dyDescent="0.25">
      <c r="A60" s="5">
        <v>30</v>
      </c>
      <c r="B60" s="5">
        <v>33</v>
      </c>
      <c r="C60" s="5">
        <v>24</v>
      </c>
      <c r="D60" s="5"/>
      <c r="E60" s="5"/>
      <c r="I60" s="5"/>
      <c r="J60" s="5"/>
      <c r="K60" s="5"/>
      <c r="L60" s="5"/>
      <c r="M60" s="5"/>
      <c r="N60" s="5"/>
      <c r="O60" s="5"/>
    </row>
    <row r="61" spans="1:15" x14ac:dyDescent="0.25">
      <c r="A61" s="5">
        <v>22</v>
      </c>
      <c r="B61" s="5">
        <v>21</v>
      </c>
      <c r="C61" s="5">
        <v>28</v>
      </c>
      <c r="D61" s="5"/>
      <c r="E61" s="5"/>
      <c r="I61" s="5"/>
      <c r="J61" s="5"/>
      <c r="K61" s="5"/>
      <c r="L61" s="5"/>
      <c r="M61" s="5"/>
      <c r="N61" s="5"/>
      <c r="O61" s="5"/>
    </row>
    <row r="62" spans="1:15" x14ac:dyDescent="0.25">
      <c r="A62" s="5">
        <v>23</v>
      </c>
      <c r="B62" s="5">
        <v>26</v>
      </c>
      <c r="C62" s="5">
        <v>28</v>
      </c>
      <c r="D62" s="5"/>
      <c r="E62" s="5"/>
      <c r="I62" s="5"/>
      <c r="J62" s="5"/>
      <c r="K62" s="5"/>
      <c r="L62" s="5"/>
      <c r="M62" s="5"/>
      <c r="N62" s="5"/>
      <c r="O62" s="5"/>
    </row>
    <row r="63" spans="1:15" x14ac:dyDescent="0.25">
      <c r="A63" s="5">
        <v>20</v>
      </c>
      <c r="B63" s="5">
        <v>26</v>
      </c>
      <c r="C63" s="5">
        <v>31</v>
      </c>
      <c r="D63" s="5"/>
      <c r="E63" s="5"/>
      <c r="I63" s="5"/>
      <c r="J63" s="5"/>
      <c r="K63" s="5"/>
      <c r="L63" s="5"/>
      <c r="M63" s="5"/>
      <c r="N63" s="5"/>
      <c r="O63" s="5"/>
    </row>
    <row r="64" spans="1:15" x14ac:dyDescent="0.25">
      <c r="A64" s="5">
        <v>21</v>
      </c>
      <c r="B64" s="5">
        <v>32</v>
      </c>
      <c r="C64" s="5">
        <v>30</v>
      </c>
      <c r="D64" s="5"/>
      <c r="E64" s="5"/>
      <c r="I64" s="5"/>
      <c r="J64" s="5"/>
      <c r="K64" s="5"/>
      <c r="L64" s="5"/>
      <c r="M64" s="5"/>
      <c r="N64" s="5"/>
      <c r="O64" s="5"/>
    </row>
    <row r="65" spans="1:15" x14ac:dyDescent="0.25">
      <c r="A65" s="5">
        <v>21</v>
      </c>
      <c r="B65" s="5">
        <v>29</v>
      </c>
      <c r="C65" s="5">
        <v>28</v>
      </c>
      <c r="D65" s="5"/>
      <c r="E65" s="5"/>
      <c r="I65" s="5"/>
      <c r="J65" s="5"/>
      <c r="K65" s="5"/>
      <c r="L65" s="5"/>
      <c r="M65" s="5"/>
      <c r="N65" s="5"/>
      <c r="O65" s="5"/>
    </row>
    <row r="66" spans="1:15" x14ac:dyDescent="0.25">
      <c r="A66" s="5">
        <v>34</v>
      </c>
      <c r="B66" s="5">
        <v>30</v>
      </c>
      <c r="C66" s="5">
        <v>30</v>
      </c>
      <c r="D66" s="5"/>
      <c r="E66" s="5"/>
      <c r="I66" s="5"/>
      <c r="J66" s="5"/>
      <c r="K66" s="5"/>
      <c r="L66" s="5"/>
      <c r="M66" s="5"/>
      <c r="N66" s="5"/>
      <c r="O66" s="5"/>
    </row>
    <row r="67" spans="1:15" x14ac:dyDescent="0.25">
      <c r="A67" s="5">
        <v>24</v>
      </c>
      <c r="B67" s="5">
        <v>25</v>
      </c>
      <c r="C67" s="5">
        <v>24</v>
      </c>
      <c r="D67" s="5"/>
      <c r="E67" s="5"/>
      <c r="I67" s="5"/>
      <c r="J67" s="5"/>
      <c r="K67" s="5"/>
      <c r="L67" s="5"/>
      <c r="M67" s="5"/>
      <c r="N67" s="5"/>
      <c r="O67" s="5"/>
    </row>
    <row r="68" spans="1:15" x14ac:dyDescent="0.25">
      <c r="A68" s="5">
        <v>23</v>
      </c>
      <c r="B68" s="5">
        <v>23</v>
      </c>
      <c r="C68" s="5">
        <v>23</v>
      </c>
      <c r="D68" s="5"/>
      <c r="E68" s="5"/>
      <c r="I68" s="5"/>
      <c r="J68" s="5"/>
      <c r="K68" s="5"/>
      <c r="L68" s="5"/>
      <c r="M68" s="5"/>
      <c r="N68" s="5"/>
      <c r="O68" s="5"/>
    </row>
    <row r="69" spans="1:15" x14ac:dyDescent="0.25">
      <c r="A69" s="5">
        <v>21</v>
      </c>
      <c r="B69" s="5">
        <v>22</v>
      </c>
      <c r="C69" s="5">
        <v>32</v>
      </c>
      <c r="D69" s="5"/>
      <c r="E69" s="5"/>
      <c r="I69" s="5"/>
      <c r="J69" s="5"/>
      <c r="K69" s="5"/>
      <c r="L69" s="5"/>
      <c r="M69" s="5"/>
      <c r="N69" s="5"/>
      <c r="O69" s="5"/>
    </row>
    <row r="70" spans="1:15" x14ac:dyDescent="0.25">
      <c r="A70" s="5">
        <v>21</v>
      </c>
      <c r="B70" s="5">
        <v>31</v>
      </c>
      <c r="C70" s="5">
        <v>25</v>
      </c>
      <c r="D70" s="5"/>
      <c r="E70" s="5"/>
      <c r="I70" s="5"/>
      <c r="J70" s="5"/>
      <c r="K70" s="5"/>
      <c r="L70" s="5"/>
      <c r="M70" s="5"/>
      <c r="N70" s="5"/>
      <c r="O70" s="5"/>
    </row>
    <row r="71" spans="1:15" x14ac:dyDescent="0.25">
      <c r="A71" s="5">
        <v>22</v>
      </c>
      <c r="B71" s="5">
        <v>30</v>
      </c>
      <c r="C71" s="5">
        <v>24</v>
      </c>
      <c r="D71" s="5"/>
      <c r="E71" s="5"/>
      <c r="I71" s="5"/>
      <c r="J71" s="5"/>
      <c r="K71" s="5"/>
      <c r="L71" s="5"/>
      <c r="M71" s="5"/>
      <c r="N71" s="5"/>
      <c r="O71" s="5"/>
    </row>
    <row r="72" spans="1:15" x14ac:dyDescent="0.25">
      <c r="A72" s="5">
        <v>21</v>
      </c>
      <c r="B72" s="5">
        <v>28</v>
      </c>
      <c r="C72" s="5">
        <v>28</v>
      </c>
      <c r="D72" s="5"/>
      <c r="E72" s="5"/>
      <c r="I72" s="5"/>
      <c r="J72" s="5"/>
      <c r="K72" s="5"/>
      <c r="L72" s="5"/>
      <c r="M72" s="5"/>
      <c r="N72" s="5"/>
      <c r="O72" s="5"/>
    </row>
    <row r="73" spans="1:15" x14ac:dyDescent="0.25">
      <c r="A73" s="5">
        <v>23</v>
      </c>
      <c r="B73" s="5">
        <v>25</v>
      </c>
      <c r="C73" s="5">
        <v>30</v>
      </c>
      <c r="D73" s="5"/>
      <c r="E73" s="5"/>
      <c r="I73" s="5"/>
      <c r="J73" s="5"/>
      <c r="K73" s="5"/>
      <c r="L73" s="5"/>
      <c r="M73" s="5"/>
      <c r="N73" s="5"/>
      <c r="O73" s="5"/>
    </row>
    <row r="74" spans="1:15" x14ac:dyDescent="0.25">
      <c r="A74" s="5">
        <v>26</v>
      </c>
      <c r="B74" s="5">
        <v>27</v>
      </c>
      <c r="C74" s="5">
        <v>28</v>
      </c>
      <c r="D74" s="5"/>
      <c r="E74" s="5"/>
      <c r="I74" s="5"/>
      <c r="J74" s="5"/>
      <c r="K74" s="5"/>
      <c r="L74" s="5"/>
      <c r="M74" s="5"/>
      <c r="N74" s="5"/>
      <c r="O74" s="5"/>
    </row>
    <row r="75" spans="1:15" x14ac:dyDescent="0.25">
      <c r="A75" s="5">
        <v>20</v>
      </c>
      <c r="B75" s="5">
        <v>29</v>
      </c>
      <c r="C75" s="5">
        <v>30</v>
      </c>
      <c r="D75" s="5"/>
      <c r="E75" s="5"/>
      <c r="I75" s="5"/>
      <c r="J75" s="5"/>
      <c r="K75" s="5"/>
      <c r="L75" s="5"/>
      <c r="M75" s="5"/>
      <c r="N75" s="5"/>
      <c r="O75" s="5"/>
    </row>
    <row r="76" spans="1:15" x14ac:dyDescent="0.25">
      <c r="A76" s="5">
        <v>22</v>
      </c>
      <c r="B76" s="5">
        <v>26</v>
      </c>
      <c r="C76" s="5">
        <v>30</v>
      </c>
      <c r="D76" s="5"/>
      <c r="E76" s="5"/>
      <c r="I76" s="5"/>
      <c r="J76" s="5"/>
      <c r="K76" s="5"/>
      <c r="L76" s="5"/>
      <c r="M76" s="5"/>
      <c r="N76" s="5"/>
      <c r="O76" s="5"/>
    </row>
    <row r="77" spans="1:15" x14ac:dyDescent="0.25">
      <c r="A77" s="5">
        <v>23</v>
      </c>
      <c r="B77" s="5">
        <v>21</v>
      </c>
      <c r="C77" s="5">
        <v>28</v>
      </c>
      <c r="D77" s="5"/>
      <c r="E77" s="5"/>
      <c r="I77" s="5"/>
      <c r="J77" s="5"/>
      <c r="K77" s="5"/>
      <c r="L77" s="5"/>
      <c r="M77" s="5"/>
      <c r="N77" s="5"/>
      <c r="O77" s="5"/>
    </row>
    <row r="78" spans="1:15" x14ac:dyDescent="0.25">
      <c r="A78" s="5">
        <v>26</v>
      </c>
      <c r="B78" s="5">
        <v>21</v>
      </c>
      <c r="C78" s="5">
        <v>25</v>
      </c>
      <c r="D78" s="5"/>
      <c r="E78" s="5"/>
      <c r="I78" s="5"/>
      <c r="J78" s="5"/>
      <c r="K78" s="5"/>
      <c r="L78" s="5"/>
      <c r="M78" s="5"/>
      <c r="N78" s="5"/>
      <c r="O78" s="5"/>
    </row>
    <row r="79" spans="1:15" x14ac:dyDescent="0.25">
      <c r="A79" s="5">
        <v>26</v>
      </c>
      <c r="B79" s="5">
        <v>21</v>
      </c>
      <c r="C79" s="5">
        <v>24</v>
      </c>
      <c r="D79" s="5"/>
      <c r="E79" s="5"/>
      <c r="I79" s="5"/>
      <c r="J79" s="5"/>
      <c r="K79" s="5"/>
      <c r="L79" s="5"/>
      <c r="M79" s="5"/>
      <c r="N79" s="5"/>
      <c r="O79" s="5"/>
    </row>
    <row r="80" spans="1:15" x14ac:dyDescent="0.25">
      <c r="A80" s="5">
        <v>24</v>
      </c>
      <c r="B80" s="5">
        <v>24</v>
      </c>
      <c r="C80" s="5">
        <v>31</v>
      </c>
      <c r="D80" s="5"/>
      <c r="E80" s="5"/>
      <c r="I80" s="5"/>
      <c r="J80" s="5"/>
      <c r="K80" s="5"/>
      <c r="L80" s="5"/>
      <c r="M80" s="5"/>
      <c r="N80" s="5"/>
      <c r="O80" s="5"/>
    </row>
    <row r="81" spans="1:15" x14ac:dyDescent="0.25">
      <c r="A81" s="5">
        <v>26</v>
      </c>
      <c r="B81" s="5">
        <v>29</v>
      </c>
      <c r="C81" s="5">
        <v>27</v>
      </c>
      <c r="D81" s="5"/>
      <c r="E81" s="5"/>
      <c r="I81" s="5"/>
      <c r="J81" s="5"/>
      <c r="K81" s="5"/>
      <c r="L81" s="5"/>
      <c r="M81" s="5"/>
      <c r="N81" s="5"/>
      <c r="O81" s="5"/>
    </row>
    <row r="82" spans="1:15" x14ac:dyDescent="0.25">
      <c r="A82" s="5">
        <v>33</v>
      </c>
      <c r="B82" s="5">
        <v>26</v>
      </c>
      <c r="C82" s="5">
        <v>29</v>
      </c>
      <c r="D82" s="5"/>
      <c r="E82" s="5"/>
      <c r="I82" s="5"/>
      <c r="J82" s="5"/>
      <c r="K82" s="5"/>
      <c r="L82" s="5"/>
      <c r="M82" s="5"/>
      <c r="N82" s="5"/>
      <c r="O82" s="5"/>
    </row>
    <row r="83" spans="1:15" x14ac:dyDescent="0.25">
      <c r="A83" s="5">
        <v>24</v>
      </c>
      <c r="B83" s="5">
        <v>23</v>
      </c>
      <c r="C83" s="5">
        <v>30</v>
      </c>
      <c r="D83" s="5"/>
      <c r="E83" s="5"/>
      <c r="I83" s="5"/>
      <c r="J83" s="5"/>
      <c r="K83" s="5"/>
      <c r="L83" s="5"/>
      <c r="M83" s="5"/>
      <c r="N83" s="5"/>
      <c r="O83" s="5"/>
    </row>
    <row r="84" spans="1:15" x14ac:dyDescent="0.25">
      <c r="A84" s="5">
        <v>27</v>
      </c>
      <c r="B84" s="5">
        <v>27</v>
      </c>
      <c r="C84" s="5">
        <v>24</v>
      </c>
      <c r="D84" s="5"/>
      <c r="E84" s="5"/>
      <c r="I84" s="5"/>
      <c r="J84" s="5"/>
      <c r="K84" s="5"/>
      <c r="L84" s="5"/>
      <c r="M84" s="5"/>
      <c r="N84" s="5"/>
      <c r="O84" s="5"/>
    </row>
    <row r="85" spans="1:15" x14ac:dyDescent="0.25">
      <c r="A85" s="5">
        <v>23</v>
      </c>
      <c r="B85" s="5">
        <v>23</v>
      </c>
      <c r="C85" s="5">
        <v>25</v>
      </c>
      <c r="D85" s="5"/>
      <c r="E85" s="5"/>
      <c r="I85" s="5"/>
      <c r="J85" s="5"/>
      <c r="K85" s="5"/>
      <c r="L85" s="5"/>
      <c r="M85" s="5"/>
      <c r="N85" s="5"/>
      <c r="O85" s="5"/>
    </row>
    <row r="86" spans="1:15" x14ac:dyDescent="0.25">
      <c r="A86" s="5">
        <v>20</v>
      </c>
      <c r="B86" s="5">
        <v>34</v>
      </c>
      <c r="C86" s="5">
        <v>23</v>
      </c>
      <c r="D86" s="5"/>
      <c r="E86" s="5"/>
      <c r="I86" s="5"/>
      <c r="J86" s="5"/>
      <c r="K86" s="5"/>
      <c r="L86" s="5"/>
      <c r="M86" s="5"/>
      <c r="N86" s="5"/>
      <c r="O86" s="5"/>
    </row>
    <row r="87" spans="1:15" x14ac:dyDescent="0.25">
      <c r="A87" s="5">
        <v>32</v>
      </c>
      <c r="B87" s="5">
        <v>28</v>
      </c>
      <c r="C87" s="5">
        <v>26</v>
      </c>
      <c r="D87" s="5"/>
      <c r="E87" s="5"/>
      <c r="I87" s="5"/>
      <c r="J87" s="5"/>
      <c r="K87" s="5"/>
      <c r="L87" s="5"/>
      <c r="M87" s="5"/>
      <c r="N87" s="5"/>
      <c r="O87" s="5"/>
    </row>
    <row r="88" spans="1:15" x14ac:dyDescent="0.25">
      <c r="A88" s="5">
        <v>28</v>
      </c>
      <c r="B88" s="5">
        <v>28</v>
      </c>
      <c r="C88" s="5">
        <v>32</v>
      </c>
      <c r="D88" s="5"/>
      <c r="E88" s="5"/>
      <c r="I88" s="5"/>
      <c r="J88" s="5"/>
      <c r="K88" s="5"/>
      <c r="L88" s="5"/>
      <c r="M88" s="5"/>
      <c r="N88" s="5"/>
      <c r="O88" s="5"/>
    </row>
    <row r="89" spans="1:15" x14ac:dyDescent="0.25">
      <c r="A89" s="5">
        <v>28</v>
      </c>
      <c r="B89" s="5">
        <v>23</v>
      </c>
      <c r="C89" s="5">
        <v>32</v>
      </c>
      <c r="D89" s="5"/>
      <c r="E89" s="5"/>
      <c r="I89" s="5"/>
      <c r="J89" s="5"/>
      <c r="K89" s="5"/>
      <c r="L89" s="5"/>
      <c r="M89" s="5"/>
      <c r="N89" s="5"/>
      <c r="O89" s="5"/>
    </row>
    <row r="90" spans="1:15" x14ac:dyDescent="0.25">
      <c r="A90" s="5">
        <v>27</v>
      </c>
      <c r="B90" s="5">
        <v>25</v>
      </c>
      <c r="C90" s="5">
        <v>30</v>
      </c>
      <c r="D90" s="5"/>
      <c r="E90" s="5"/>
      <c r="I90" s="5"/>
      <c r="J90" s="5"/>
      <c r="K90" s="5"/>
      <c r="L90" s="5"/>
      <c r="M90" s="5"/>
      <c r="N90" s="5"/>
      <c r="O90" s="5"/>
    </row>
    <row r="91" spans="1:15" x14ac:dyDescent="0.25">
      <c r="A91" s="5">
        <v>26</v>
      </c>
      <c r="B91" s="5">
        <v>23</v>
      </c>
      <c r="C91" s="5">
        <v>27</v>
      </c>
      <c r="D91" s="5"/>
      <c r="E91" s="5"/>
      <c r="I91" s="5"/>
      <c r="J91" s="5"/>
      <c r="K91" s="5"/>
      <c r="L91" s="5"/>
      <c r="M91" s="5"/>
      <c r="N91" s="5"/>
      <c r="O91" s="5"/>
    </row>
    <row r="92" spans="1:15" x14ac:dyDescent="0.25">
      <c r="A92" s="5">
        <v>30</v>
      </c>
      <c r="B92" s="5">
        <v>23</v>
      </c>
      <c r="C92" s="5">
        <v>24</v>
      </c>
      <c r="D92" s="5"/>
      <c r="E92" s="5"/>
      <c r="I92" s="5"/>
      <c r="J92" s="5"/>
      <c r="K92" s="5"/>
      <c r="L92" s="5"/>
      <c r="M92" s="5"/>
      <c r="N92" s="5"/>
      <c r="O92" s="5"/>
    </row>
    <row r="93" spans="1:15" x14ac:dyDescent="0.25">
      <c r="A93" s="5">
        <v>33</v>
      </c>
      <c r="B93" s="5">
        <v>28</v>
      </c>
      <c r="C93" s="5"/>
      <c r="D93" s="5"/>
      <c r="E93" s="5"/>
      <c r="I93" s="5"/>
      <c r="J93" s="5"/>
      <c r="K93" s="5"/>
      <c r="L93" s="5"/>
      <c r="M93" s="5"/>
      <c r="N93" s="5"/>
      <c r="O93" s="5"/>
    </row>
    <row r="94" spans="1:15" x14ac:dyDescent="0.25">
      <c r="A94" s="5">
        <v>23</v>
      </c>
      <c r="B94" s="5">
        <v>32</v>
      </c>
      <c r="C94" s="5"/>
      <c r="D94" s="5"/>
      <c r="E94" s="5"/>
      <c r="I94" s="5"/>
      <c r="J94" s="5"/>
      <c r="K94" s="5"/>
      <c r="L94" s="5"/>
      <c r="M94" s="5"/>
      <c r="N94" s="5"/>
      <c r="O94" s="5"/>
    </row>
    <row r="95" spans="1:15" x14ac:dyDescent="0.25">
      <c r="A95" s="5">
        <v>22</v>
      </c>
      <c r="B95" s="5">
        <v>31</v>
      </c>
      <c r="C95" s="5"/>
      <c r="D95" s="5"/>
      <c r="E95" s="5"/>
      <c r="I95" s="5"/>
      <c r="J95" s="5"/>
      <c r="K95" s="5"/>
      <c r="L95" s="5"/>
      <c r="M95" s="5"/>
      <c r="N95" s="5"/>
      <c r="O95" s="5"/>
    </row>
    <row r="96" spans="1:15" x14ac:dyDescent="0.25">
      <c r="A96" s="5">
        <v>23</v>
      </c>
      <c r="B96" s="5">
        <v>24</v>
      </c>
      <c r="C96" s="5"/>
      <c r="D96" s="5"/>
      <c r="E96" s="5"/>
      <c r="I96" s="5"/>
      <c r="J96" s="5"/>
      <c r="K96" s="5"/>
      <c r="L96" s="5"/>
      <c r="M96" s="5"/>
      <c r="N96" s="5"/>
      <c r="O96" s="5"/>
    </row>
    <row r="97" spans="1:15" x14ac:dyDescent="0.25">
      <c r="A97" s="5">
        <v>21</v>
      </c>
      <c r="B97" s="5">
        <v>28</v>
      </c>
      <c r="C97" s="5"/>
      <c r="D97" s="5"/>
      <c r="E97" s="5"/>
      <c r="I97" s="5"/>
      <c r="J97" s="5"/>
      <c r="K97" s="5"/>
      <c r="L97" s="5"/>
      <c r="M97" s="5"/>
      <c r="N97" s="5"/>
      <c r="O97" s="5"/>
    </row>
    <row r="98" spans="1:15" x14ac:dyDescent="0.25">
      <c r="A98" s="5">
        <v>23</v>
      </c>
      <c r="B98" s="5">
        <v>24</v>
      </c>
      <c r="C98" s="5"/>
      <c r="D98" s="5"/>
      <c r="E98" s="5"/>
      <c r="I98" s="5"/>
      <c r="J98" s="5"/>
      <c r="K98" s="5"/>
      <c r="L98" s="5"/>
      <c r="M98" s="5"/>
      <c r="N98" s="5"/>
      <c r="O98" s="5"/>
    </row>
    <row r="99" spans="1:15" x14ac:dyDescent="0.25">
      <c r="A99" s="5">
        <v>21</v>
      </c>
      <c r="B99" s="5">
        <v>31</v>
      </c>
      <c r="C99" s="5"/>
      <c r="D99" s="5"/>
      <c r="E99" s="5"/>
      <c r="I99" s="5"/>
      <c r="J99" s="5"/>
      <c r="K99" s="5"/>
      <c r="L99" s="5"/>
      <c r="M99" s="5"/>
      <c r="N99" s="5"/>
      <c r="O99" s="5"/>
    </row>
    <row r="100" spans="1:15" x14ac:dyDescent="0.25">
      <c r="A100" s="5"/>
      <c r="B100" s="5">
        <v>23</v>
      </c>
      <c r="C100" s="5"/>
      <c r="D100" s="5"/>
      <c r="E100" s="5"/>
      <c r="I100" s="5"/>
      <c r="J100" s="5"/>
      <c r="K100" s="5"/>
      <c r="L100" s="5"/>
      <c r="M100" s="5"/>
      <c r="N100" s="5"/>
      <c r="O100" s="5"/>
    </row>
    <row r="101" spans="1:15" x14ac:dyDescent="0.25">
      <c r="A101" s="5"/>
      <c r="B101" s="5">
        <v>27</v>
      </c>
      <c r="C101" s="5"/>
      <c r="D101" s="5"/>
      <c r="E101" s="5"/>
      <c r="I101" s="5"/>
      <c r="J101" s="5"/>
      <c r="K101" s="5"/>
      <c r="L101" s="5"/>
      <c r="M101" s="5"/>
      <c r="N101" s="5"/>
      <c r="O101" s="5"/>
    </row>
    <row r="102" spans="1:15" x14ac:dyDescent="0.25">
      <c r="A102" s="5"/>
      <c r="B102" s="5">
        <v>23</v>
      </c>
      <c r="C102" s="5"/>
      <c r="D102" s="5"/>
      <c r="E102" s="5"/>
      <c r="I102" s="5"/>
      <c r="J102" s="5"/>
      <c r="K102" s="5"/>
      <c r="L102" s="5"/>
      <c r="M102" s="5"/>
      <c r="N102" s="5"/>
      <c r="O102" s="5"/>
    </row>
    <row r="103" spans="1:15" x14ac:dyDescent="0.25">
      <c r="A103" s="5"/>
      <c r="B103" s="5">
        <v>23</v>
      </c>
      <c r="C103" s="5"/>
      <c r="D103" s="5"/>
      <c r="E103" s="5"/>
      <c r="I103" s="5"/>
      <c r="J103" s="5"/>
      <c r="K103" s="5"/>
      <c r="L103" s="5"/>
      <c r="M103" s="5"/>
      <c r="N103" s="5"/>
      <c r="O103" s="5"/>
    </row>
    <row r="104" spans="1:15" x14ac:dyDescent="0.25">
      <c r="A104" s="5"/>
      <c r="B104" s="5">
        <v>22</v>
      </c>
      <c r="C104" s="5"/>
      <c r="D104" s="5"/>
      <c r="E104" s="5"/>
      <c r="I104" s="5"/>
      <c r="J104" s="5"/>
      <c r="K104" s="5"/>
      <c r="L104" s="5"/>
      <c r="M104" s="5"/>
      <c r="N104" s="5"/>
      <c r="O104" s="5"/>
    </row>
    <row r="105" spans="1:15" x14ac:dyDescent="0.25">
      <c r="A105" s="5"/>
      <c r="B105" s="5">
        <v>23</v>
      </c>
      <c r="C105" s="5"/>
      <c r="D105" s="5"/>
      <c r="E105" s="5"/>
      <c r="I105" s="5"/>
      <c r="J105" s="5"/>
      <c r="K105" s="5"/>
      <c r="L105" s="5"/>
      <c r="M105" s="5"/>
      <c r="N105" s="5"/>
      <c r="O105" s="5"/>
    </row>
    <row r="106" spans="1:15" x14ac:dyDescent="0.25">
      <c r="A106" s="5"/>
      <c r="B106" s="5">
        <v>29</v>
      </c>
      <c r="C106" s="5"/>
      <c r="D106" s="5"/>
      <c r="E106" s="5"/>
      <c r="I106" s="5"/>
      <c r="J106" s="5"/>
      <c r="K106" s="5"/>
      <c r="L106" s="5"/>
      <c r="M106" s="5"/>
      <c r="N106" s="5"/>
      <c r="O106" s="5"/>
    </row>
    <row r="107" spans="1:15" x14ac:dyDescent="0.25">
      <c r="A107" s="5"/>
      <c r="B107" s="5">
        <v>25</v>
      </c>
      <c r="C107" s="5"/>
      <c r="D107" s="5"/>
      <c r="E107" s="5"/>
      <c r="I107" s="5"/>
      <c r="J107" s="5"/>
      <c r="K107" s="5"/>
      <c r="L107" s="5"/>
      <c r="M107" s="5"/>
      <c r="N107" s="5"/>
      <c r="O107" s="5"/>
    </row>
    <row r="108" spans="1:15" x14ac:dyDescent="0.25">
      <c r="A108" s="5"/>
      <c r="B108" s="5">
        <v>31</v>
      </c>
      <c r="C108" s="5"/>
      <c r="D108" s="5"/>
      <c r="E108" s="5"/>
      <c r="I108" s="5"/>
      <c r="J108" s="5"/>
      <c r="K108" s="5"/>
      <c r="L108" s="5"/>
      <c r="M108" s="5"/>
      <c r="N108" s="5"/>
      <c r="O108" s="5"/>
    </row>
    <row r="109" spans="1:15" x14ac:dyDescent="0.25">
      <c r="A109" s="5"/>
      <c r="B109" s="5">
        <v>24</v>
      </c>
      <c r="C109" s="5"/>
      <c r="D109" s="5"/>
      <c r="E109" s="5"/>
      <c r="I109" s="5"/>
      <c r="J109" s="5"/>
      <c r="K109" s="5"/>
      <c r="L109" s="5"/>
      <c r="M109" s="5"/>
      <c r="N109" s="5"/>
      <c r="O109" s="5"/>
    </row>
    <row r="110" spans="1:15" x14ac:dyDescent="0.25">
      <c r="A110" s="5"/>
      <c r="B110" s="5">
        <v>25</v>
      </c>
      <c r="C110" s="5"/>
      <c r="D110" s="5"/>
      <c r="E110" s="5"/>
      <c r="I110" s="5"/>
      <c r="J110" s="5"/>
      <c r="K110" s="5"/>
      <c r="L110" s="5"/>
      <c r="M110" s="5"/>
      <c r="N110" s="5"/>
      <c r="O110" s="5"/>
    </row>
    <row r="111" spans="1:15" x14ac:dyDescent="0.25">
      <c r="A111" s="5"/>
      <c r="B111" s="5">
        <v>24</v>
      </c>
      <c r="C111" s="5"/>
      <c r="D111" s="5"/>
      <c r="E111" s="5"/>
      <c r="I111" s="5"/>
      <c r="J111" s="5"/>
      <c r="K111" s="5"/>
      <c r="L111" s="5"/>
      <c r="M111" s="5"/>
      <c r="N111" s="5"/>
      <c r="O111" s="5"/>
    </row>
    <row r="112" spans="1:15" x14ac:dyDescent="0.25">
      <c r="A112" s="5"/>
      <c r="B112" s="5">
        <v>32</v>
      </c>
      <c r="C112" s="5"/>
      <c r="D112" s="5"/>
      <c r="E112" s="5"/>
      <c r="I112" s="5"/>
      <c r="J112" s="5"/>
      <c r="K112" s="5"/>
      <c r="L112" s="5"/>
      <c r="M112" s="5"/>
      <c r="N112" s="5"/>
      <c r="O112" s="5"/>
    </row>
    <row r="113" spans="1:15" x14ac:dyDescent="0.25">
      <c r="A113" s="5"/>
      <c r="B113" s="5">
        <v>25</v>
      </c>
      <c r="C113" s="5"/>
      <c r="D113" s="5"/>
      <c r="E113" s="5"/>
      <c r="I113" s="5"/>
      <c r="J113" s="5"/>
      <c r="K113" s="5"/>
      <c r="L113" s="5"/>
      <c r="M113" s="5"/>
      <c r="N113" s="5"/>
      <c r="O113" s="5"/>
    </row>
    <row r="114" spans="1:15" x14ac:dyDescent="0.25">
      <c r="A114" s="5"/>
      <c r="B114" s="5">
        <v>22</v>
      </c>
      <c r="C114" s="5"/>
      <c r="D114" s="5"/>
      <c r="E114" s="5"/>
      <c r="I114" s="5"/>
      <c r="J114" s="5"/>
      <c r="K114" s="5"/>
      <c r="L114" s="5"/>
      <c r="M114" s="5"/>
      <c r="N114" s="5"/>
      <c r="O114" s="5"/>
    </row>
    <row r="115" spans="1:15" x14ac:dyDescent="0.25">
      <c r="A115" s="5"/>
      <c r="B115" s="5">
        <v>25</v>
      </c>
      <c r="C115" s="5"/>
      <c r="D115" s="5"/>
      <c r="E115" s="5"/>
      <c r="I115" s="5"/>
      <c r="J115" s="5"/>
      <c r="K115" s="5"/>
      <c r="L115" s="5"/>
      <c r="M115" s="5"/>
      <c r="N115" s="5"/>
      <c r="O115" s="5"/>
    </row>
    <row r="116" spans="1:15" x14ac:dyDescent="0.25">
      <c r="A116" s="5"/>
      <c r="B116" s="5">
        <v>26</v>
      </c>
      <c r="C116" s="5"/>
      <c r="D116" s="5"/>
      <c r="E116" s="5"/>
      <c r="I116" s="5"/>
      <c r="J116" s="5"/>
      <c r="K116" s="5"/>
      <c r="L116" s="5"/>
      <c r="M116" s="5"/>
      <c r="N116" s="5"/>
      <c r="O116" s="5"/>
    </row>
    <row r="117" spans="1:15" x14ac:dyDescent="0.25">
      <c r="A117" s="5"/>
      <c r="B117" s="5">
        <v>24</v>
      </c>
      <c r="C117" s="5"/>
      <c r="D117" s="5"/>
      <c r="E117" s="5"/>
      <c r="I117" s="5"/>
      <c r="J117" s="5"/>
      <c r="K117" s="5"/>
      <c r="L117" s="5"/>
      <c r="M117" s="5"/>
      <c r="N117" s="5"/>
      <c r="O117" s="5"/>
    </row>
    <row r="118" spans="1:15" x14ac:dyDescent="0.25">
      <c r="A118" s="5"/>
      <c r="B118" s="5">
        <v>20</v>
      </c>
      <c r="C118" s="5"/>
      <c r="D118" s="5"/>
      <c r="E118" s="5"/>
      <c r="I118" s="5"/>
      <c r="J118" s="5"/>
      <c r="K118" s="5"/>
      <c r="L118" s="5"/>
      <c r="M118" s="5"/>
      <c r="N118" s="5"/>
      <c r="O118" s="5"/>
    </row>
    <row r="119" spans="1:15" x14ac:dyDescent="0.25">
      <c r="A119" s="5"/>
      <c r="B119" s="5">
        <v>20</v>
      </c>
      <c r="C119" s="5"/>
      <c r="D119" s="5"/>
      <c r="E119" s="5"/>
      <c r="I119" s="5"/>
      <c r="J119" s="5"/>
      <c r="K119" s="5"/>
      <c r="L119" s="5"/>
      <c r="M119" s="5"/>
      <c r="N119" s="5"/>
      <c r="O119" s="5"/>
    </row>
    <row r="120" spans="1:15" x14ac:dyDescent="0.25">
      <c r="A120" s="5"/>
      <c r="B120" s="5">
        <v>21</v>
      </c>
      <c r="C120" s="5"/>
      <c r="D120" s="5"/>
      <c r="E120" s="5"/>
      <c r="I120" s="5"/>
      <c r="J120" s="5"/>
      <c r="K120" s="5"/>
      <c r="L120" s="5"/>
      <c r="M120" s="5"/>
      <c r="N120" s="5"/>
      <c r="O120" s="5"/>
    </row>
    <row r="121" spans="1:15" x14ac:dyDescent="0.25">
      <c r="A121" s="5"/>
      <c r="B121" s="5">
        <v>28</v>
      </c>
      <c r="C121" s="5"/>
      <c r="D121" s="5"/>
      <c r="E121" s="5"/>
      <c r="I121" s="5"/>
      <c r="J121" s="5"/>
      <c r="K121" s="5"/>
      <c r="L121" s="5"/>
      <c r="M121" s="5"/>
      <c r="N121" s="5"/>
      <c r="O121" s="5"/>
    </row>
    <row r="122" spans="1:15" x14ac:dyDescent="0.25">
      <c r="A122" s="5"/>
      <c r="B122" s="5">
        <v>28</v>
      </c>
      <c r="C122" s="5"/>
      <c r="D122" s="5"/>
      <c r="E122" s="5"/>
      <c r="I122" s="5"/>
      <c r="J122" s="5"/>
      <c r="K122" s="5"/>
      <c r="L122" s="5"/>
      <c r="M122" s="5"/>
      <c r="N122" s="5"/>
      <c r="O122" s="5"/>
    </row>
    <row r="123" spans="1:15" x14ac:dyDescent="0.25">
      <c r="A123" s="5"/>
      <c r="B123" s="5">
        <v>25</v>
      </c>
      <c r="C123" s="5"/>
      <c r="D123" s="5"/>
      <c r="E123" s="5"/>
      <c r="I123" s="5"/>
      <c r="J123" s="5"/>
      <c r="K123" s="5"/>
      <c r="L123" s="5"/>
      <c r="M123" s="5"/>
      <c r="N123" s="5"/>
      <c r="O123" s="5"/>
    </row>
    <row r="124" spans="1:15" x14ac:dyDescent="0.25">
      <c r="A124" s="5"/>
      <c r="B124" s="5">
        <v>30</v>
      </c>
      <c r="C124" s="5"/>
      <c r="D124" s="5"/>
      <c r="E124" s="5"/>
      <c r="I124" s="5"/>
      <c r="J124" s="5"/>
      <c r="K124" s="5"/>
      <c r="L124" s="5"/>
      <c r="M124" s="5"/>
      <c r="N124" s="5"/>
      <c r="O124" s="5"/>
    </row>
    <row r="125" spans="1:15" x14ac:dyDescent="0.25">
      <c r="A125" s="5"/>
      <c r="B125" s="5">
        <v>26</v>
      </c>
      <c r="C125" s="5"/>
      <c r="D125" s="5"/>
      <c r="E125" s="5"/>
      <c r="I125" s="5"/>
      <c r="J125" s="5"/>
      <c r="K125" s="5"/>
      <c r="L125" s="5"/>
      <c r="M125" s="5"/>
      <c r="N125" s="5"/>
      <c r="O125" s="5"/>
    </row>
    <row r="126" spans="1:15" x14ac:dyDescent="0.25">
      <c r="A126" s="5"/>
      <c r="B126" s="5">
        <v>25</v>
      </c>
      <c r="C126" s="5"/>
      <c r="D126" s="5"/>
      <c r="E126" s="5"/>
      <c r="I126" s="5"/>
      <c r="J126" s="5"/>
      <c r="K126" s="5"/>
      <c r="L126" s="5"/>
      <c r="M126" s="5"/>
      <c r="N126" s="5"/>
      <c r="O126" s="5"/>
    </row>
    <row r="127" spans="1:15" x14ac:dyDescent="0.25">
      <c r="A127" s="5"/>
      <c r="B127" s="5">
        <v>25</v>
      </c>
      <c r="C127" s="5"/>
      <c r="D127" s="5"/>
      <c r="E127" s="5"/>
      <c r="I127" s="5"/>
      <c r="J127" s="5"/>
      <c r="K127" s="5"/>
      <c r="L127" s="5"/>
      <c r="M127" s="5"/>
      <c r="N127" s="5"/>
      <c r="O127" s="5"/>
    </row>
    <row r="128" spans="1:15" x14ac:dyDescent="0.25">
      <c r="A128" s="5"/>
      <c r="B128" s="5">
        <v>22</v>
      </c>
      <c r="C128" s="5"/>
      <c r="D128" s="5"/>
      <c r="E128" s="5"/>
      <c r="I128" s="5"/>
      <c r="J128" s="5"/>
      <c r="K128" s="5"/>
      <c r="L128" s="5"/>
      <c r="M128" s="5"/>
      <c r="N128" s="5"/>
      <c r="O128" s="5"/>
    </row>
    <row r="129" spans="1:15" x14ac:dyDescent="0.25">
      <c r="A129" s="5"/>
      <c r="B129" s="5">
        <v>31</v>
      </c>
      <c r="C129" s="5"/>
      <c r="D129" s="5"/>
      <c r="E129" s="5"/>
      <c r="I129" s="5"/>
      <c r="J129" s="5"/>
      <c r="K129" s="5"/>
      <c r="L129" s="5"/>
      <c r="M129" s="5"/>
      <c r="N129" s="5"/>
      <c r="O129" s="5"/>
    </row>
    <row r="130" spans="1:15" x14ac:dyDescent="0.25">
      <c r="A130" s="5"/>
      <c r="B130" s="5">
        <v>24</v>
      </c>
      <c r="C130" s="5"/>
      <c r="D130" s="5"/>
      <c r="E130" s="5"/>
      <c r="I130" s="5"/>
      <c r="J130" s="5"/>
      <c r="K130" s="5"/>
      <c r="L130" s="5"/>
      <c r="M130" s="5"/>
      <c r="N130" s="5"/>
      <c r="O130" s="5"/>
    </row>
    <row r="131" spans="1:15" x14ac:dyDescent="0.25">
      <c r="A131" s="5"/>
      <c r="B131" s="5">
        <v>30</v>
      </c>
      <c r="C131" s="5"/>
      <c r="D131" s="5"/>
      <c r="E131" s="5"/>
      <c r="I131" s="5"/>
      <c r="J131" s="5"/>
      <c r="K131" s="5"/>
      <c r="L131" s="5"/>
      <c r="M131" s="5"/>
      <c r="N131" s="5"/>
      <c r="O131" s="5"/>
    </row>
    <row r="132" spans="1:15" x14ac:dyDescent="0.25">
      <c r="A132" s="5"/>
      <c r="B132" s="5">
        <v>20</v>
      </c>
      <c r="C132" s="5"/>
      <c r="D132" s="5"/>
      <c r="E132" s="5"/>
      <c r="I132" s="5"/>
      <c r="J132" s="5"/>
      <c r="K132" s="5"/>
      <c r="L132" s="5"/>
      <c r="M132" s="5"/>
      <c r="N132" s="5"/>
      <c r="O132" s="5"/>
    </row>
    <row r="133" spans="1:15" x14ac:dyDescent="0.25">
      <c r="A133" s="5"/>
      <c r="B133" s="5">
        <v>28</v>
      </c>
      <c r="C133" s="5"/>
      <c r="D133" s="5"/>
      <c r="E133" s="5"/>
      <c r="I133" s="5"/>
      <c r="J133" s="5"/>
      <c r="K133" s="5"/>
      <c r="L133" s="5"/>
      <c r="M133" s="5"/>
      <c r="N133" s="5"/>
      <c r="O133" s="5"/>
    </row>
    <row r="134" spans="1:15" x14ac:dyDescent="0.25">
      <c r="A134" s="5"/>
      <c r="B134" s="5">
        <v>23</v>
      </c>
      <c r="C134" s="5"/>
      <c r="D134" s="5"/>
      <c r="E134" s="5"/>
      <c r="I134" s="5"/>
      <c r="J134" s="5"/>
      <c r="K134" s="5"/>
      <c r="L134" s="5"/>
      <c r="M134" s="5"/>
      <c r="N134" s="5"/>
      <c r="O134" s="5"/>
    </row>
    <row r="135" spans="1:15" x14ac:dyDescent="0.25">
      <c r="A135" s="5"/>
      <c r="B135" s="5">
        <v>24</v>
      </c>
      <c r="C135" s="5"/>
      <c r="D135" s="5"/>
      <c r="E135" s="5"/>
      <c r="I135" s="5"/>
      <c r="J135" s="5"/>
      <c r="K135" s="5"/>
      <c r="L135" s="5"/>
      <c r="M135" s="5"/>
      <c r="N135" s="5"/>
      <c r="O135" s="5"/>
    </row>
    <row r="136" spans="1:15" x14ac:dyDescent="0.25">
      <c r="A136" s="5"/>
      <c r="B136" s="5">
        <v>26</v>
      </c>
      <c r="C136" s="5"/>
      <c r="D136" s="5"/>
      <c r="E136" s="5"/>
      <c r="I136" s="5"/>
      <c r="J136" s="5"/>
      <c r="K136" s="5"/>
      <c r="L136" s="5"/>
      <c r="M136" s="5"/>
      <c r="N136" s="5"/>
      <c r="O136" s="5"/>
    </row>
    <row r="137" spans="1:15" x14ac:dyDescent="0.25">
      <c r="A137" s="5"/>
      <c r="B137" s="5">
        <v>31</v>
      </c>
      <c r="C137" s="5"/>
      <c r="D137" s="5"/>
      <c r="E137" s="5"/>
      <c r="I137" s="5"/>
      <c r="J137" s="5"/>
      <c r="K137" s="5"/>
      <c r="L137" s="5"/>
      <c r="M137" s="5"/>
      <c r="N137" s="5"/>
      <c r="O137" s="5"/>
    </row>
    <row r="138" spans="1:15" x14ac:dyDescent="0.25">
      <c r="A138" s="5"/>
      <c r="B138" s="5">
        <v>33</v>
      </c>
      <c r="C138" s="5"/>
      <c r="D138" s="5"/>
      <c r="E138" s="5"/>
      <c r="I138" s="5"/>
      <c r="J138" s="5"/>
      <c r="K138" s="5"/>
      <c r="L138" s="5"/>
      <c r="M138" s="5"/>
      <c r="N138" s="5"/>
      <c r="O138" s="5"/>
    </row>
    <row r="139" spans="1:15" x14ac:dyDescent="0.25">
      <c r="A139" s="5"/>
      <c r="B139" s="5">
        <v>28</v>
      </c>
      <c r="C139" s="5"/>
      <c r="D139" s="5"/>
      <c r="E139" s="5"/>
      <c r="I139" s="5"/>
      <c r="J139" s="5"/>
      <c r="K139" s="5"/>
      <c r="L139" s="5"/>
      <c r="M139" s="5"/>
      <c r="N139" s="5"/>
      <c r="O139" s="5"/>
    </row>
    <row r="140" spans="1:15" x14ac:dyDescent="0.25">
      <c r="A140" s="5"/>
      <c r="B140" s="5">
        <v>30</v>
      </c>
      <c r="C140" s="5"/>
      <c r="D140" s="5"/>
      <c r="E140" s="5"/>
      <c r="I140" s="5"/>
      <c r="J140" s="5"/>
      <c r="K140" s="5"/>
      <c r="L140" s="5"/>
      <c r="M140" s="5"/>
      <c r="N140" s="5"/>
      <c r="O140" s="5"/>
    </row>
    <row r="141" spans="1:15" x14ac:dyDescent="0.25">
      <c r="A141" s="5"/>
      <c r="B141" s="5">
        <v>27</v>
      </c>
      <c r="C141" s="5"/>
      <c r="D141" s="5"/>
      <c r="E141" s="5"/>
      <c r="I141" s="5"/>
      <c r="J141" s="5"/>
      <c r="K141" s="5"/>
      <c r="L141" s="5"/>
      <c r="M141" s="5"/>
      <c r="N141" s="5"/>
      <c r="O141" s="5"/>
    </row>
    <row r="142" spans="1:15" x14ac:dyDescent="0.25">
      <c r="A142" s="5"/>
      <c r="B142" s="5">
        <v>24</v>
      </c>
      <c r="C142" s="5"/>
      <c r="D142" s="5"/>
      <c r="E142" s="5"/>
      <c r="I142" s="5"/>
      <c r="J142" s="5"/>
      <c r="K142" s="5"/>
      <c r="L142" s="5"/>
      <c r="M142" s="5"/>
      <c r="N142" s="5"/>
      <c r="O142" s="5"/>
    </row>
    <row r="143" spans="1:15" x14ac:dyDescent="0.25">
      <c r="A143" s="5"/>
      <c r="B143" s="5">
        <v>26</v>
      </c>
      <c r="C143" s="5"/>
      <c r="D143" s="5"/>
      <c r="E143" s="5"/>
      <c r="I143" s="5"/>
      <c r="J143" s="5"/>
      <c r="K143" s="5"/>
      <c r="L143" s="5"/>
      <c r="M143" s="5"/>
      <c r="N143" s="5"/>
      <c r="O143" s="5"/>
    </row>
    <row r="144" spans="1:15" x14ac:dyDescent="0.25">
      <c r="A144" s="5"/>
      <c r="B144" s="5">
        <v>22</v>
      </c>
      <c r="C144" s="5"/>
      <c r="D144" s="5"/>
      <c r="E144" s="5"/>
      <c r="I144" s="5"/>
      <c r="J144" s="5"/>
      <c r="K144" s="5"/>
      <c r="L144" s="5"/>
      <c r="M144" s="5"/>
      <c r="N144" s="5"/>
      <c r="O144" s="5"/>
    </row>
    <row r="145" spans="1:15" x14ac:dyDescent="0.25">
      <c r="A145" s="5"/>
      <c r="B145" s="5">
        <v>22</v>
      </c>
      <c r="C145" s="5"/>
      <c r="D145" s="5"/>
      <c r="E145" s="5"/>
      <c r="I145" s="5"/>
      <c r="J145" s="5"/>
      <c r="K145" s="5"/>
      <c r="L145" s="5"/>
      <c r="M145" s="5"/>
      <c r="N145" s="5"/>
      <c r="O145" s="5"/>
    </row>
    <row r="146" spans="1:15" x14ac:dyDescent="0.25">
      <c r="A146" s="5"/>
      <c r="B146" s="5">
        <v>22</v>
      </c>
      <c r="C146" s="5"/>
      <c r="D146" s="5"/>
      <c r="E146" s="5"/>
      <c r="I146" s="5"/>
      <c r="J146" s="5"/>
      <c r="K146" s="5"/>
      <c r="L146" s="5"/>
      <c r="M146" s="5"/>
      <c r="N146" s="5"/>
      <c r="O146" s="5"/>
    </row>
    <row r="147" spans="1:15" x14ac:dyDescent="0.25">
      <c r="A147" s="5"/>
      <c r="B147" s="5">
        <v>24</v>
      </c>
      <c r="C147" s="5"/>
      <c r="D147" s="5"/>
      <c r="E147" s="5"/>
      <c r="I147" s="5"/>
      <c r="J147" s="5"/>
      <c r="K147" s="5"/>
      <c r="L147" s="5"/>
      <c r="M147" s="5"/>
      <c r="N147" s="5"/>
      <c r="O147" s="5"/>
    </row>
    <row r="148" spans="1:15" x14ac:dyDescent="0.25">
      <c r="A148" s="5"/>
      <c r="B148" s="5">
        <v>21</v>
      </c>
      <c r="C148" s="5"/>
      <c r="D148" s="5"/>
      <c r="E148" s="5"/>
      <c r="I148" s="5"/>
      <c r="J148" s="5"/>
      <c r="K148" s="5"/>
      <c r="L148" s="5"/>
      <c r="M148" s="5"/>
      <c r="N148" s="5"/>
      <c r="O148" s="5"/>
    </row>
    <row r="149" spans="1:15" x14ac:dyDescent="0.25">
      <c r="A149" s="5"/>
      <c r="B149" s="5">
        <v>30</v>
      </c>
      <c r="C149" s="5"/>
      <c r="D149" s="5"/>
      <c r="E149" s="5"/>
      <c r="I149" s="5"/>
      <c r="J149" s="5"/>
      <c r="K149" s="5"/>
      <c r="L149" s="5"/>
      <c r="M149" s="5"/>
      <c r="N149" s="5"/>
      <c r="O149" s="5"/>
    </row>
    <row r="150" spans="1:15" x14ac:dyDescent="0.25">
      <c r="A150" s="5"/>
      <c r="B150" s="5">
        <v>27</v>
      </c>
      <c r="C150" s="5"/>
      <c r="D150" s="5"/>
      <c r="E150" s="5"/>
      <c r="I150" s="5"/>
      <c r="J150" s="5"/>
      <c r="K150" s="5"/>
      <c r="L150" s="5"/>
      <c r="M150" s="5"/>
      <c r="N150" s="5"/>
      <c r="O150" s="5"/>
    </row>
    <row r="151" spans="1:15" x14ac:dyDescent="0.25">
      <c r="A151" s="5"/>
      <c r="B151" s="5">
        <v>25</v>
      </c>
      <c r="C151" s="5"/>
      <c r="D151" s="5"/>
      <c r="E151" s="5"/>
      <c r="I151" s="5"/>
      <c r="J151" s="5"/>
      <c r="K151" s="5"/>
      <c r="L151" s="5"/>
      <c r="M151" s="5"/>
      <c r="N151" s="5"/>
      <c r="O151" s="5"/>
    </row>
    <row r="152" spans="1:15" x14ac:dyDescent="0.25">
      <c r="A152" s="5"/>
      <c r="B152" s="5">
        <v>26</v>
      </c>
      <c r="C152" s="5"/>
      <c r="D152" s="5"/>
      <c r="E152" s="5"/>
      <c r="I152" s="5"/>
      <c r="J152" s="5"/>
      <c r="K152" s="5"/>
      <c r="L152" s="5"/>
      <c r="M152" s="5"/>
      <c r="N152" s="5"/>
      <c r="O152" s="5"/>
    </row>
    <row r="153" spans="1:15" x14ac:dyDescent="0.25">
      <c r="A153" s="5"/>
      <c r="B153" s="5">
        <v>22</v>
      </c>
      <c r="C153" s="5"/>
      <c r="D153" s="5"/>
      <c r="E153" s="5"/>
      <c r="I153" s="5"/>
      <c r="J153" s="5"/>
      <c r="K153" s="5"/>
      <c r="L153" s="5"/>
      <c r="M153" s="5"/>
      <c r="N153" s="5"/>
      <c r="O153" s="5"/>
    </row>
    <row r="154" spans="1:15" x14ac:dyDescent="0.25">
      <c r="A154" s="5"/>
      <c r="B154" s="5">
        <v>23</v>
      </c>
      <c r="C154" s="5"/>
      <c r="D154" s="5"/>
      <c r="E154" s="5"/>
      <c r="I154" s="5"/>
      <c r="J154" s="5"/>
      <c r="K154" s="5"/>
      <c r="L154" s="5"/>
      <c r="M154" s="5"/>
      <c r="N154" s="5"/>
      <c r="O154" s="5"/>
    </row>
    <row r="155" spans="1:15" x14ac:dyDescent="0.25">
      <c r="A155" s="5"/>
      <c r="B155" s="5">
        <v>25</v>
      </c>
      <c r="C155" s="5"/>
      <c r="D155" s="5"/>
      <c r="E155" s="5"/>
      <c r="I155" s="5"/>
      <c r="J155" s="5"/>
      <c r="K155" s="5"/>
      <c r="L155" s="5"/>
      <c r="M155" s="5"/>
      <c r="N155" s="5"/>
      <c r="O155" s="5"/>
    </row>
    <row r="156" spans="1:15" x14ac:dyDescent="0.25">
      <c r="A156" s="5"/>
      <c r="B156" s="5">
        <v>23</v>
      </c>
      <c r="C156" s="5"/>
      <c r="D156" s="5"/>
      <c r="E156" s="5"/>
      <c r="I156" s="5"/>
      <c r="J156" s="5"/>
      <c r="K156" s="5"/>
      <c r="L156" s="5"/>
      <c r="M156" s="5"/>
      <c r="N156" s="5"/>
      <c r="O156" s="5"/>
    </row>
    <row r="157" spans="1:15" x14ac:dyDescent="0.25">
      <c r="A157" s="5"/>
      <c r="B157" s="5">
        <v>22</v>
      </c>
      <c r="C157" s="5"/>
      <c r="D157" s="5"/>
      <c r="E157" s="5"/>
      <c r="I157" s="5"/>
      <c r="J157" s="5"/>
      <c r="K157" s="5"/>
      <c r="L157" s="5"/>
      <c r="M157" s="5"/>
      <c r="N157" s="5"/>
      <c r="O157" s="5"/>
    </row>
    <row r="158" spans="1:15" x14ac:dyDescent="0.25">
      <c r="A158" s="5"/>
      <c r="B158" s="5">
        <v>24</v>
      </c>
      <c r="C158" s="5"/>
      <c r="D158" s="5"/>
      <c r="E158" s="5"/>
      <c r="I158" s="5"/>
      <c r="J158" s="5"/>
      <c r="K158" s="5"/>
      <c r="L158" s="5"/>
      <c r="M158" s="5"/>
      <c r="N158" s="5"/>
      <c r="O158" s="5"/>
    </row>
    <row r="159" spans="1:15" x14ac:dyDescent="0.25">
      <c r="A159" s="5"/>
      <c r="B159" s="5">
        <v>24</v>
      </c>
      <c r="C159" s="5"/>
      <c r="D159" s="5"/>
      <c r="E159" s="5"/>
      <c r="I159" s="5"/>
      <c r="J159" s="5"/>
      <c r="K159" s="5"/>
      <c r="L159" s="5"/>
      <c r="M159" s="5"/>
      <c r="N159" s="5"/>
      <c r="O159" s="5"/>
    </row>
    <row r="160" spans="1:15" x14ac:dyDescent="0.25">
      <c r="A160" s="5"/>
      <c r="B160" s="5">
        <v>23</v>
      </c>
      <c r="C160" s="5"/>
      <c r="D160" s="5"/>
      <c r="E160" s="5"/>
      <c r="I160" s="5"/>
      <c r="J160" s="5"/>
      <c r="K160" s="5"/>
      <c r="L160" s="5"/>
      <c r="M160" s="5"/>
      <c r="N160" s="5"/>
      <c r="O160" s="5"/>
    </row>
    <row r="161" spans="1:15" x14ac:dyDescent="0.25">
      <c r="A161" s="5"/>
      <c r="B161" s="5">
        <v>22</v>
      </c>
      <c r="C161" s="5"/>
      <c r="D161" s="5"/>
      <c r="E161" s="5"/>
      <c r="I161" s="5"/>
      <c r="J161" s="5"/>
      <c r="K161" s="5"/>
      <c r="L161" s="5"/>
      <c r="M161" s="5"/>
      <c r="N161" s="5"/>
      <c r="O161" s="5"/>
    </row>
    <row r="162" spans="1:15" x14ac:dyDescent="0.25">
      <c r="A162" s="5"/>
      <c r="B162" s="5">
        <v>22</v>
      </c>
      <c r="C162" s="5"/>
      <c r="D162" s="5"/>
      <c r="E162" s="5"/>
      <c r="I162" s="5"/>
      <c r="J162" s="5"/>
      <c r="K162" s="5"/>
      <c r="L162" s="5"/>
      <c r="M162" s="5"/>
      <c r="N162" s="5"/>
      <c r="O162" s="5"/>
    </row>
    <row r="163" spans="1:15" x14ac:dyDescent="0.25">
      <c r="A163" s="5"/>
      <c r="B163" s="5"/>
      <c r="C163" s="5"/>
      <c r="D163" s="5"/>
      <c r="E163" s="5"/>
      <c r="I163" s="5"/>
      <c r="J163" s="5"/>
      <c r="K163" s="5"/>
      <c r="L163" s="5"/>
      <c r="M163" s="5"/>
      <c r="N163" s="5"/>
      <c r="O163" s="5"/>
    </row>
    <row r="164" spans="1:15" x14ac:dyDescent="0.25">
      <c r="A164" s="5"/>
      <c r="B164" s="5"/>
      <c r="C164" s="5"/>
      <c r="D164" s="5"/>
      <c r="E164" s="5"/>
      <c r="I164" s="5"/>
      <c r="J164" s="5"/>
      <c r="K164" s="5"/>
      <c r="L164" s="5"/>
      <c r="M164" s="5"/>
      <c r="N164" s="5"/>
      <c r="O164" s="5"/>
    </row>
    <row r="165" spans="1:15" x14ac:dyDescent="0.25">
      <c r="A165" s="5"/>
      <c r="B165" s="5"/>
      <c r="C165" s="5"/>
      <c r="D165" s="5"/>
      <c r="E165" s="5"/>
      <c r="I165" s="5"/>
      <c r="J165" s="5"/>
      <c r="K165" s="5"/>
      <c r="L165" s="5"/>
      <c r="M165" s="5"/>
      <c r="N165" s="5"/>
      <c r="O165" s="5"/>
    </row>
    <row r="166" spans="1:15" x14ac:dyDescent="0.25">
      <c r="A166" s="5"/>
      <c r="B166" s="5"/>
      <c r="C166" s="5"/>
      <c r="D166" s="5"/>
      <c r="E166" s="5"/>
      <c r="I166" s="5"/>
      <c r="J166" s="5"/>
      <c r="K166" s="5"/>
      <c r="L166" s="5"/>
      <c r="M166" s="5"/>
      <c r="N166" s="5"/>
      <c r="O166" s="5"/>
    </row>
    <row r="167" spans="1:15" x14ac:dyDescent="0.25">
      <c r="A167" s="5"/>
      <c r="B167" s="5"/>
      <c r="C167" s="5"/>
      <c r="D167" s="5"/>
      <c r="E167" s="5"/>
      <c r="I167" s="5"/>
      <c r="J167" s="5"/>
      <c r="K167" s="5"/>
      <c r="L167" s="5"/>
      <c r="M167" s="5"/>
      <c r="N167" s="5"/>
      <c r="O167" s="5"/>
    </row>
    <row r="168" spans="1:15" x14ac:dyDescent="0.25">
      <c r="A168" s="5"/>
      <c r="B168" s="5"/>
      <c r="C168" s="5"/>
      <c r="D168" s="5"/>
      <c r="E168" s="5"/>
      <c r="I168" s="5"/>
      <c r="J168" s="5"/>
      <c r="K168" s="5"/>
      <c r="L168" s="5"/>
      <c r="M168" s="5"/>
      <c r="N168" s="5"/>
      <c r="O168" s="5"/>
    </row>
    <row r="169" spans="1:15" x14ac:dyDescent="0.25">
      <c r="A169" s="5"/>
      <c r="B169" s="5"/>
      <c r="C169" s="5"/>
      <c r="D169" s="5"/>
      <c r="E169" s="5"/>
      <c r="I169" s="5"/>
      <c r="J169" s="5"/>
      <c r="K169" s="5"/>
      <c r="L169" s="5"/>
      <c r="M169" s="5"/>
      <c r="N169" s="5"/>
      <c r="O169" s="5"/>
    </row>
    <row r="170" spans="1:15" x14ac:dyDescent="0.25">
      <c r="A170" s="5"/>
      <c r="B170" s="5"/>
      <c r="C170" s="5"/>
      <c r="D170" s="5"/>
      <c r="E170" s="5"/>
      <c r="I170" s="5"/>
      <c r="J170" s="5"/>
      <c r="K170" s="5"/>
      <c r="L170" s="5"/>
      <c r="M170" s="5"/>
      <c r="N170" s="5"/>
      <c r="O170" s="5"/>
    </row>
    <row r="171" spans="1:15" x14ac:dyDescent="0.25">
      <c r="A171" s="5"/>
      <c r="B171" s="5"/>
      <c r="C171" s="5"/>
      <c r="D171" s="5"/>
      <c r="E171" s="5"/>
      <c r="I171" s="5"/>
      <c r="J171" s="5"/>
      <c r="K171" s="5"/>
      <c r="L171" s="5"/>
      <c r="M171" s="5"/>
      <c r="N171" s="5"/>
      <c r="O171" s="5"/>
    </row>
    <row r="172" spans="1:15" x14ac:dyDescent="0.25">
      <c r="A172" s="5"/>
      <c r="B172" s="5"/>
      <c r="C172" s="5"/>
      <c r="D172" s="5"/>
      <c r="E172" s="5"/>
      <c r="I172" s="5"/>
      <c r="J172" s="5"/>
      <c r="K172" s="5"/>
      <c r="L172" s="5"/>
      <c r="M172" s="5"/>
      <c r="N172" s="5"/>
      <c r="O172" s="5"/>
    </row>
    <row r="173" spans="1:15" x14ac:dyDescent="0.25">
      <c r="A173" s="5"/>
      <c r="B173" s="5"/>
      <c r="C173" s="5"/>
      <c r="D173" s="5"/>
      <c r="E173" s="5"/>
      <c r="I173" s="5"/>
      <c r="J173" s="5"/>
      <c r="K173" s="5"/>
      <c r="L173" s="5"/>
      <c r="M173" s="5"/>
      <c r="N173" s="5"/>
      <c r="O173" s="5"/>
    </row>
    <row r="174" spans="1:15" x14ac:dyDescent="0.25">
      <c r="A174" s="5"/>
      <c r="B174" s="5"/>
      <c r="C174" s="5"/>
      <c r="D174" s="5"/>
      <c r="E174" s="5"/>
      <c r="I174" s="5"/>
      <c r="J174" s="5"/>
      <c r="K174" s="5"/>
      <c r="L174" s="5"/>
      <c r="M174" s="5"/>
      <c r="N174" s="5"/>
      <c r="O174" s="5"/>
    </row>
    <row r="175" spans="1:15" x14ac:dyDescent="0.25">
      <c r="A175" s="5"/>
      <c r="B175" s="5"/>
      <c r="C175" s="5"/>
      <c r="D175" s="5"/>
      <c r="E175" s="5"/>
      <c r="I175" s="5"/>
      <c r="J175" s="5"/>
      <c r="K175" s="5"/>
      <c r="L175" s="5"/>
      <c r="M175" s="5"/>
      <c r="N175" s="5"/>
      <c r="O175" s="5"/>
    </row>
    <row r="176" spans="1:15" x14ac:dyDescent="0.25">
      <c r="A176" s="5"/>
      <c r="B176" s="5"/>
      <c r="C176" s="5"/>
      <c r="D176" s="5"/>
      <c r="E176" s="5"/>
      <c r="I176" s="5"/>
      <c r="J176" s="5"/>
      <c r="K176" s="5"/>
      <c r="L176" s="5"/>
      <c r="M176" s="5"/>
      <c r="N176" s="5"/>
      <c r="O176" s="5"/>
    </row>
    <row r="177" spans="1:15" x14ac:dyDescent="0.25">
      <c r="A177" s="5"/>
      <c r="B177" s="5"/>
      <c r="C177" s="5"/>
      <c r="D177" s="5"/>
      <c r="E177" s="5"/>
      <c r="I177" s="5"/>
      <c r="J177" s="5"/>
      <c r="K177" s="5"/>
      <c r="L177" s="5"/>
      <c r="M177" s="5"/>
      <c r="N177" s="5"/>
      <c r="O177" s="5"/>
    </row>
    <row r="178" spans="1:15" x14ac:dyDescent="0.25">
      <c r="A178" s="5"/>
      <c r="B178" s="5"/>
      <c r="C178" s="5"/>
      <c r="D178" s="5"/>
      <c r="E178" s="5"/>
      <c r="I178" s="5"/>
      <c r="J178" s="5"/>
      <c r="K178" s="5"/>
      <c r="L178" s="5"/>
      <c r="M178" s="5"/>
      <c r="N178" s="5"/>
      <c r="O178" s="5"/>
    </row>
    <row r="179" spans="1:15" x14ac:dyDescent="0.25">
      <c r="A179" s="5"/>
      <c r="B179" s="5"/>
      <c r="C179" s="5"/>
      <c r="D179" s="5"/>
      <c r="E179" s="5"/>
      <c r="I179" s="5"/>
      <c r="J179" s="5"/>
      <c r="K179" s="5"/>
      <c r="L179" s="5"/>
      <c r="M179" s="5"/>
      <c r="N179" s="5"/>
      <c r="O179" s="5"/>
    </row>
    <row r="180" spans="1:15" x14ac:dyDescent="0.25">
      <c r="A180" s="5"/>
      <c r="B180" s="5"/>
      <c r="C180" s="5"/>
      <c r="D180" s="5"/>
      <c r="E180" s="5"/>
      <c r="I180" s="5"/>
      <c r="J180" s="5"/>
      <c r="K180" s="5"/>
      <c r="L180" s="5"/>
      <c r="M180" s="5"/>
      <c r="N180" s="5"/>
      <c r="O180" s="5"/>
    </row>
    <row r="181" spans="1:15" x14ac:dyDescent="0.25">
      <c r="A181" s="5"/>
      <c r="B181" s="5"/>
      <c r="C181" s="5"/>
      <c r="D181" s="5"/>
      <c r="E181" s="5"/>
      <c r="I181" s="5"/>
      <c r="J181" s="5"/>
      <c r="K181" s="5"/>
      <c r="L181" s="5"/>
      <c r="M181" s="5"/>
      <c r="N181" s="5"/>
      <c r="O181" s="5"/>
    </row>
    <row r="182" spans="1:15" x14ac:dyDescent="0.25">
      <c r="A182" s="5"/>
      <c r="B182" s="5"/>
      <c r="C182" s="5"/>
      <c r="D182" s="5"/>
      <c r="E182" s="5"/>
      <c r="I182" s="5"/>
      <c r="J182" s="5"/>
      <c r="K182" s="5"/>
      <c r="L182" s="5"/>
      <c r="M182" s="5"/>
      <c r="N182" s="5"/>
      <c r="O182" s="5"/>
    </row>
    <row r="183" spans="1:15" x14ac:dyDescent="0.25">
      <c r="A183" s="5"/>
      <c r="B183" s="5"/>
      <c r="C183" s="5"/>
      <c r="D183" s="5"/>
      <c r="E183" s="5"/>
      <c r="I183" s="5"/>
      <c r="J183" s="5"/>
      <c r="K183" s="5"/>
      <c r="L183" s="5"/>
      <c r="M183" s="5"/>
      <c r="N183" s="5"/>
      <c r="O183" s="5"/>
    </row>
    <row r="184" spans="1:15" x14ac:dyDescent="0.25">
      <c r="A184" s="5"/>
      <c r="B184" s="5"/>
      <c r="C184" s="5"/>
      <c r="D184" s="5"/>
      <c r="E184" s="5"/>
      <c r="I184" s="5"/>
      <c r="J184" s="5"/>
      <c r="K184" s="5"/>
      <c r="L184" s="5"/>
      <c r="M184" s="5"/>
      <c r="N184" s="5"/>
      <c r="O184" s="5"/>
    </row>
    <row r="185" spans="1:15" x14ac:dyDescent="0.25">
      <c r="A185" s="5"/>
      <c r="B185" s="5"/>
      <c r="C185" s="5"/>
      <c r="D185" s="5"/>
      <c r="E185" s="5"/>
      <c r="I185" s="5"/>
      <c r="J185" s="5"/>
      <c r="K185" s="5"/>
      <c r="L185" s="5"/>
      <c r="M185" s="5"/>
      <c r="N185" s="5"/>
      <c r="O185" s="5"/>
    </row>
    <row r="186" spans="1:15" x14ac:dyDescent="0.25">
      <c r="A186" s="5"/>
      <c r="B186" s="5"/>
      <c r="C186" s="5"/>
      <c r="D186" s="5"/>
      <c r="E186" s="5"/>
      <c r="I186" s="5"/>
      <c r="J186" s="5"/>
      <c r="K186" s="5"/>
      <c r="L186" s="5"/>
      <c r="M186" s="5"/>
      <c r="N186" s="5"/>
      <c r="O186" s="5"/>
    </row>
    <row r="187" spans="1:15" x14ac:dyDescent="0.25">
      <c r="A187" s="5"/>
      <c r="B187" s="5"/>
      <c r="C187" s="5"/>
      <c r="D187" s="5"/>
      <c r="E187" s="5"/>
      <c r="I187" s="5"/>
      <c r="J187" s="5"/>
      <c r="K187" s="5"/>
      <c r="L187" s="5"/>
      <c r="M187" s="5"/>
      <c r="N187" s="5"/>
      <c r="O187" s="5"/>
    </row>
    <row r="188" spans="1:15" x14ac:dyDescent="0.25">
      <c r="A188" s="5"/>
      <c r="B188" s="5"/>
      <c r="C188" s="5"/>
      <c r="D188" s="5"/>
      <c r="E188" s="5"/>
      <c r="I188" s="5"/>
      <c r="J188" s="5"/>
      <c r="K188" s="5"/>
      <c r="L188" s="5"/>
      <c r="M188" s="5"/>
      <c r="N188" s="5"/>
      <c r="O188" s="5"/>
    </row>
    <row r="189" spans="1:15" x14ac:dyDescent="0.25">
      <c r="A189" s="5"/>
      <c r="B189" s="5"/>
      <c r="C189" s="5"/>
      <c r="D189" s="5"/>
      <c r="E189" s="5"/>
      <c r="I189" s="5"/>
      <c r="J189" s="5"/>
      <c r="K189" s="5"/>
      <c r="L189" s="5"/>
      <c r="M189" s="5"/>
      <c r="N189" s="5"/>
      <c r="O189" s="5"/>
    </row>
    <row r="190" spans="1:15" x14ac:dyDescent="0.25">
      <c r="A190" s="5"/>
      <c r="B190" s="5"/>
      <c r="C190" s="5"/>
      <c r="D190" s="5"/>
      <c r="E190" s="5"/>
      <c r="I190" s="5"/>
      <c r="J190" s="5"/>
      <c r="K190" s="5"/>
      <c r="L190" s="5"/>
      <c r="M190" s="5"/>
      <c r="N190" s="5"/>
      <c r="O190" s="5"/>
    </row>
    <row r="191" spans="1:15" x14ac:dyDescent="0.25">
      <c r="A191" s="5"/>
      <c r="B191" s="5"/>
      <c r="C191" s="5"/>
      <c r="D191" s="5"/>
      <c r="E191" s="5"/>
      <c r="I191" s="5"/>
      <c r="J191" s="5"/>
      <c r="K191" s="5"/>
      <c r="L191" s="5"/>
      <c r="M191" s="5"/>
      <c r="N191" s="5"/>
      <c r="O191" s="5"/>
    </row>
    <row r="192" spans="1:15" x14ac:dyDescent="0.25">
      <c r="A192" s="5"/>
      <c r="B192" s="5"/>
      <c r="C192" s="5"/>
      <c r="D192" s="5"/>
      <c r="E192" s="5"/>
      <c r="I192" s="5"/>
      <c r="J192" s="5"/>
      <c r="K192" s="5"/>
      <c r="L192" s="5"/>
      <c r="M192" s="5"/>
      <c r="N192" s="5"/>
      <c r="O192" s="5"/>
    </row>
    <row r="193" spans="1:15" x14ac:dyDescent="0.25">
      <c r="A193" s="5"/>
      <c r="B193" s="5"/>
      <c r="C193" s="5"/>
      <c r="D193" s="5"/>
      <c r="E193" s="5"/>
      <c r="I193" s="5"/>
      <c r="J193" s="5"/>
      <c r="K193" s="5"/>
      <c r="L193" s="5"/>
      <c r="M193" s="5"/>
      <c r="N193" s="5"/>
      <c r="O193" s="5"/>
    </row>
    <row r="194" spans="1:15" x14ac:dyDescent="0.25">
      <c r="A194" s="5"/>
      <c r="B194" s="5"/>
      <c r="C194" s="5"/>
      <c r="D194" s="5"/>
      <c r="E194" s="5"/>
      <c r="I194" s="5"/>
      <c r="J194" s="5"/>
      <c r="K194" s="5"/>
      <c r="L194" s="5"/>
      <c r="M194" s="5"/>
      <c r="N194" s="5"/>
      <c r="O194" s="5"/>
    </row>
    <row r="195" spans="1:15" x14ac:dyDescent="0.25">
      <c r="A195" s="5"/>
      <c r="B195" s="5"/>
      <c r="C195" s="5"/>
      <c r="D195" s="5"/>
      <c r="E195" s="5"/>
      <c r="I195" s="5"/>
      <c r="J195" s="5"/>
      <c r="K195" s="5"/>
      <c r="L195" s="5"/>
      <c r="M195" s="5"/>
      <c r="N195" s="5"/>
      <c r="O195" s="5"/>
    </row>
    <row r="196" spans="1:15" x14ac:dyDescent="0.25">
      <c r="A196" s="5"/>
      <c r="B196" s="5"/>
      <c r="C196" s="5"/>
      <c r="D196" s="5"/>
      <c r="E196" s="5"/>
      <c r="I196" s="5"/>
      <c r="J196" s="5"/>
      <c r="K196" s="5"/>
      <c r="L196" s="5"/>
      <c r="M196" s="5"/>
      <c r="N196" s="5"/>
      <c r="O196" s="5"/>
    </row>
    <row r="197" spans="1:15" x14ac:dyDescent="0.25">
      <c r="A197" s="5"/>
      <c r="B197" s="5"/>
      <c r="C197" s="5"/>
      <c r="D197" s="5"/>
      <c r="E197" s="5"/>
      <c r="I197" s="5"/>
      <c r="J197" s="5"/>
      <c r="K197" s="5"/>
      <c r="L197" s="5"/>
      <c r="M197" s="5"/>
      <c r="N197" s="5"/>
      <c r="O197" s="5"/>
    </row>
    <row r="198" spans="1:15" x14ac:dyDescent="0.25">
      <c r="A198" s="5"/>
      <c r="B198" s="5"/>
      <c r="C198" s="5"/>
      <c r="D198" s="5"/>
      <c r="E198" s="5"/>
      <c r="I198" s="5"/>
      <c r="J198" s="5"/>
      <c r="K198" s="5"/>
      <c r="L198" s="5"/>
      <c r="M198" s="5"/>
      <c r="N198" s="5"/>
      <c r="O198" s="5"/>
    </row>
    <row r="199" spans="1:15" x14ac:dyDescent="0.25">
      <c r="A199" s="5"/>
      <c r="B199" s="5"/>
      <c r="C199" s="5"/>
      <c r="D199" s="5"/>
      <c r="E199" s="5"/>
      <c r="I199" s="5"/>
      <c r="J199" s="5"/>
      <c r="K199" s="5"/>
      <c r="L199" s="5"/>
      <c r="M199" s="5"/>
      <c r="N199" s="5"/>
      <c r="O199" s="5"/>
    </row>
    <row r="200" spans="1:15" x14ac:dyDescent="0.25">
      <c r="A200" s="5"/>
      <c r="B200" s="5"/>
      <c r="C200" s="5"/>
      <c r="D200" s="5"/>
      <c r="E200" s="5"/>
      <c r="I200" s="5"/>
      <c r="J200" s="5"/>
      <c r="K200" s="5"/>
      <c r="L200" s="5"/>
      <c r="M200" s="5"/>
      <c r="N200" s="5"/>
      <c r="O200" s="5"/>
    </row>
    <row r="201" spans="1:15" x14ac:dyDescent="0.25">
      <c r="A201" s="5"/>
      <c r="B201" s="5"/>
      <c r="C201" s="5"/>
      <c r="D201" s="5"/>
      <c r="E201" s="5"/>
      <c r="I201" s="5"/>
      <c r="J201" s="5"/>
      <c r="K201" s="5"/>
      <c r="L201" s="5"/>
      <c r="M201" s="5"/>
      <c r="N201" s="5"/>
      <c r="O201" s="5"/>
    </row>
    <row r="202" spans="1:15" x14ac:dyDescent="0.25">
      <c r="A202" s="5"/>
      <c r="B202" s="5"/>
      <c r="C202" s="5"/>
      <c r="D202" s="5"/>
      <c r="E202" s="5"/>
      <c r="I202" s="5"/>
      <c r="J202" s="5"/>
      <c r="K202" s="5"/>
      <c r="L202" s="5"/>
      <c r="M202" s="5"/>
      <c r="N202" s="5"/>
      <c r="O202" s="5"/>
    </row>
    <row r="203" spans="1:15" x14ac:dyDescent="0.25">
      <c r="A203" s="5"/>
      <c r="B203" s="5"/>
      <c r="C203" s="5"/>
      <c r="D203" s="5"/>
      <c r="E203" s="5"/>
      <c r="I203" s="5"/>
      <c r="J203" s="5"/>
      <c r="K203" s="5"/>
      <c r="L203" s="5"/>
      <c r="M203" s="5"/>
      <c r="N203" s="5"/>
      <c r="O203" s="5"/>
    </row>
    <row r="204" spans="1:15" x14ac:dyDescent="0.25">
      <c r="A204" s="5"/>
      <c r="B204" s="5"/>
      <c r="C204" s="5"/>
      <c r="D204" s="5"/>
      <c r="E204" s="5"/>
      <c r="I204" s="5"/>
      <c r="J204" s="5"/>
      <c r="K204" s="5"/>
      <c r="L204" s="5"/>
      <c r="M204" s="5"/>
      <c r="N204" s="5"/>
      <c r="O204" s="5"/>
    </row>
    <row r="205" spans="1:15" x14ac:dyDescent="0.25">
      <c r="A205" s="5"/>
      <c r="B205" s="5"/>
      <c r="C205" s="5"/>
      <c r="D205" s="5"/>
      <c r="E205" s="5"/>
      <c r="I205" s="5"/>
      <c r="J205" s="5"/>
      <c r="K205" s="5"/>
      <c r="L205" s="5"/>
      <c r="M205" s="5"/>
      <c r="N205" s="5"/>
      <c r="O205" s="5"/>
    </row>
    <row r="206" spans="1:15" x14ac:dyDescent="0.25">
      <c r="A206" s="5"/>
      <c r="B206" s="5"/>
      <c r="C206" s="5"/>
      <c r="D206" s="5"/>
      <c r="E206" s="5"/>
      <c r="I206" s="5"/>
      <c r="J206" s="5"/>
      <c r="K206" s="5"/>
      <c r="L206" s="5"/>
      <c r="M206" s="5"/>
      <c r="N206" s="5"/>
      <c r="O206" s="5"/>
    </row>
    <row r="207" spans="1:15" x14ac:dyDescent="0.25">
      <c r="A207" s="5"/>
      <c r="B207" s="5"/>
      <c r="C207" s="5"/>
      <c r="D207" s="5"/>
      <c r="E207" s="5"/>
      <c r="I207" s="5"/>
      <c r="J207" s="5"/>
      <c r="K207" s="5"/>
      <c r="L207" s="5"/>
      <c r="M207" s="5"/>
      <c r="N207" s="5"/>
      <c r="O207" s="5"/>
    </row>
    <row r="208" spans="1:15" x14ac:dyDescent="0.25">
      <c r="A208" s="5"/>
      <c r="B208" s="5"/>
      <c r="C208" s="5"/>
      <c r="D208" s="5"/>
      <c r="E208" s="5"/>
      <c r="I208" s="5"/>
      <c r="J208" s="5"/>
      <c r="K208" s="5"/>
      <c r="L208" s="5"/>
      <c r="M208" s="5"/>
      <c r="N208" s="5"/>
      <c r="O208" s="5"/>
    </row>
    <row r="209" spans="1:15" x14ac:dyDescent="0.25">
      <c r="A209" s="5"/>
      <c r="B209" s="5"/>
      <c r="C209" s="5"/>
      <c r="D209" s="5"/>
      <c r="E209" s="5"/>
      <c r="I209" s="5"/>
      <c r="J209" s="5"/>
      <c r="K209" s="5"/>
      <c r="L209" s="5"/>
      <c r="M209" s="5"/>
      <c r="N209" s="5"/>
      <c r="O209" s="5"/>
    </row>
    <row r="210" spans="1:15" x14ac:dyDescent="0.25">
      <c r="A210" s="5"/>
      <c r="B210" s="5"/>
      <c r="C210" s="5"/>
      <c r="D210" s="5"/>
      <c r="E210" s="5"/>
      <c r="I210" s="5"/>
      <c r="J210" s="5"/>
      <c r="K210" s="5"/>
      <c r="L210" s="5"/>
      <c r="M210" s="5"/>
      <c r="N210" s="5"/>
      <c r="O210" s="5"/>
    </row>
    <row r="211" spans="1:15" x14ac:dyDescent="0.25">
      <c r="A211" s="5"/>
      <c r="B211" s="5"/>
      <c r="C211" s="5"/>
      <c r="D211" s="5"/>
      <c r="E211" s="5"/>
      <c r="I211" s="5"/>
      <c r="J211" s="5"/>
      <c r="K211" s="5"/>
      <c r="L211" s="5"/>
      <c r="M211" s="5"/>
      <c r="N211" s="5"/>
      <c r="O211" s="5"/>
    </row>
    <row r="212" spans="1:15" x14ac:dyDescent="0.25">
      <c r="A212" s="5"/>
      <c r="B212" s="5"/>
      <c r="C212" s="5"/>
      <c r="D212" s="5"/>
      <c r="E212" s="5"/>
      <c r="I212" s="5"/>
      <c r="J212" s="5"/>
      <c r="K212" s="5"/>
      <c r="L212" s="5"/>
      <c r="M212" s="5"/>
      <c r="N212" s="5"/>
      <c r="O212" s="5"/>
    </row>
    <row r="213" spans="1:15" x14ac:dyDescent="0.25">
      <c r="A213" s="5"/>
      <c r="B213" s="5"/>
      <c r="C213" s="5"/>
      <c r="D213" s="5"/>
      <c r="E213" s="5"/>
      <c r="I213" s="5"/>
      <c r="J213" s="5"/>
      <c r="K213" s="5"/>
      <c r="L213" s="5"/>
      <c r="M213" s="5"/>
      <c r="N213" s="5"/>
      <c r="O213" s="5"/>
    </row>
    <row r="214" spans="1:15" x14ac:dyDescent="0.25">
      <c r="A214" s="5"/>
      <c r="B214" s="5"/>
      <c r="C214" s="5"/>
      <c r="D214" s="5"/>
      <c r="E214" s="5"/>
      <c r="I214" s="5"/>
      <c r="J214" s="5"/>
      <c r="K214" s="5"/>
      <c r="L214" s="5"/>
      <c r="M214" s="5"/>
      <c r="N214" s="5"/>
      <c r="O214" s="5"/>
    </row>
    <row r="215" spans="1:15" x14ac:dyDescent="0.25">
      <c r="A215" s="5"/>
      <c r="B215" s="5"/>
      <c r="C215" s="5"/>
      <c r="D215" s="5"/>
      <c r="E215" s="5"/>
      <c r="I215" s="5"/>
      <c r="J215" s="5"/>
      <c r="K215" s="5"/>
      <c r="L215" s="5"/>
      <c r="M215" s="5"/>
      <c r="N215" s="5"/>
      <c r="O215" s="5"/>
    </row>
    <row r="216" spans="1:15" x14ac:dyDescent="0.25">
      <c r="A216" s="5"/>
      <c r="B216" s="5"/>
      <c r="C216" s="5"/>
      <c r="D216" s="5"/>
      <c r="E216" s="5"/>
      <c r="I216" s="5"/>
      <c r="J216" s="5"/>
      <c r="K216" s="5"/>
      <c r="L216" s="5"/>
      <c r="M216" s="5"/>
      <c r="N216" s="5"/>
      <c r="O216" s="5"/>
    </row>
    <row r="217" spans="1:15" x14ac:dyDescent="0.25">
      <c r="A217" s="5"/>
      <c r="B217" s="5"/>
      <c r="C217" s="5"/>
      <c r="D217" s="5"/>
      <c r="E217" s="5"/>
      <c r="I217" s="5"/>
      <c r="J217" s="5"/>
      <c r="K217" s="5"/>
      <c r="L217" s="5"/>
      <c r="M217" s="5"/>
      <c r="N217" s="5"/>
      <c r="O217" s="5"/>
    </row>
    <row r="218" spans="1:15" x14ac:dyDescent="0.25">
      <c r="A218" s="5"/>
      <c r="B218" s="5"/>
      <c r="C218" s="5"/>
      <c r="D218" s="5"/>
      <c r="E218" s="5"/>
      <c r="I218" s="5"/>
      <c r="J218" s="5"/>
      <c r="K218" s="5"/>
      <c r="L218" s="5"/>
      <c r="M218" s="5"/>
      <c r="N218" s="5"/>
      <c r="O218" s="5"/>
    </row>
    <row r="219" spans="1:15" x14ac:dyDescent="0.25">
      <c r="A219" s="5"/>
      <c r="B219" s="5"/>
      <c r="C219" s="5"/>
      <c r="D219" s="5"/>
      <c r="E219" s="5"/>
      <c r="I219" s="5"/>
      <c r="J219" s="5"/>
      <c r="K219" s="5"/>
      <c r="L219" s="5"/>
      <c r="M219" s="5"/>
      <c r="N219" s="5"/>
      <c r="O219" s="5"/>
    </row>
    <row r="220" spans="1:15" x14ac:dyDescent="0.25">
      <c r="A220" s="5"/>
      <c r="B220" s="5"/>
      <c r="C220" s="5"/>
      <c r="D220" s="5"/>
      <c r="E220" s="5"/>
      <c r="I220" s="5"/>
      <c r="J220" s="5"/>
      <c r="K220" s="5"/>
      <c r="L220" s="5"/>
      <c r="M220" s="5"/>
      <c r="N220" s="5"/>
      <c r="O220" s="5"/>
    </row>
    <row r="221" spans="1:15" x14ac:dyDescent="0.25">
      <c r="A221" s="5"/>
      <c r="B221" s="5"/>
      <c r="C221" s="5"/>
      <c r="D221" s="5"/>
      <c r="E221" s="5"/>
      <c r="I221" s="5"/>
      <c r="J221" s="5"/>
      <c r="K221" s="5"/>
      <c r="L221" s="5"/>
      <c r="M221" s="5"/>
      <c r="N221" s="5"/>
      <c r="O221" s="5"/>
    </row>
    <row r="222" spans="1:15" x14ac:dyDescent="0.25">
      <c r="A222" s="5"/>
      <c r="B222" s="5"/>
      <c r="C222" s="5"/>
      <c r="D222" s="5"/>
      <c r="E222" s="5"/>
      <c r="I222" s="5"/>
      <c r="J222" s="5"/>
      <c r="K222" s="5"/>
      <c r="L222" s="5"/>
      <c r="M222" s="5"/>
      <c r="N222" s="5"/>
      <c r="O222" s="5"/>
    </row>
    <row r="223" spans="1:15" x14ac:dyDescent="0.25">
      <c r="A223" s="5"/>
      <c r="B223" s="5"/>
      <c r="C223" s="5"/>
      <c r="D223" s="5"/>
      <c r="E223" s="5"/>
      <c r="I223" s="5"/>
      <c r="J223" s="5"/>
      <c r="K223" s="5"/>
      <c r="L223" s="5"/>
      <c r="M223" s="5"/>
      <c r="N223" s="5"/>
      <c r="O223" s="5"/>
    </row>
    <row r="224" spans="1:15" x14ac:dyDescent="0.25">
      <c r="A224" s="5"/>
      <c r="B224" s="5"/>
      <c r="C224" s="5"/>
      <c r="D224" s="5"/>
      <c r="E224" s="5"/>
      <c r="I224" s="5"/>
      <c r="J224" s="5"/>
      <c r="K224" s="5"/>
      <c r="L224" s="5"/>
      <c r="M224" s="5"/>
      <c r="N224" s="5"/>
      <c r="O224" s="5"/>
    </row>
    <row r="225" spans="1:15" x14ac:dyDescent="0.25">
      <c r="A225" s="5"/>
      <c r="B225" s="5"/>
      <c r="C225" s="5"/>
      <c r="D225" s="5"/>
      <c r="E225" s="5"/>
      <c r="I225" s="5"/>
      <c r="J225" s="5"/>
      <c r="K225" s="5"/>
      <c r="L225" s="5"/>
      <c r="M225" s="5"/>
      <c r="N225" s="5"/>
      <c r="O225" s="5"/>
    </row>
    <row r="226" spans="1:15" x14ac:dyDescent="0.25">
      <c r="O226" s="5"/>
    </row>
  </sheetData>
  <sortState ref="C74:C93">
    <sortCondition ref="C74"/>
  </sortState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23"/>
  <sheetViews>
    <sheetView topLeftCell="F19" workbookViewId="0">
      <selection activeCell="G70" sqref="G70"/>
    </sheetView>
  </sheetViews>
  <sheetFormatPr defaultRowHeight="15" x14ac:dyDescent="0.25"/>
  <cols>
    <col min="6" max="6" width="13.140625" bestFit="1" customWidth="1"/>
    <col min="7" max="7" width="15.42578125" customWidth="1"/>
    <col min="16" max="16" width="15.140625" bestFit="1" customWidth="1"/>
    <col min="17" max="17" width="22" bestFit="1" customWidth="1"/>
    <col min="18" max="18" width="20.5703125" bestFit="1" customWidth="1"/>
    <col min="20" max="20" width="15.5703125" customWidth="1"/>
    <col min="21" max="21" width="22" bestFit="1" customWidth="1"/>
    <col min="22" max="22" width="20.5703125" bestFit="1" customWidth="1"/>
  </cols>
  <sheetData>
    <row r="1" spans="1:18" x14ac:dyDescent="0.25">
      <c r="A1" t="s">
        <v>65</v>
      </c>
      <c r="B1" t="s">
        <v>150</v>
      </c>
      <c r="C1" t="s">
        <v>24</v>
      </c>
      <c r="I1" t="s">
        <v>132</v>
      </c>
      <c r="J1">
        <f>SUM(J4+L4+K4)</f>
        <v>255</v>
      </c>
      <c r="O1" t="s">
        <v>129</v>
      </c>
    </row>
    <row r="2" spans="1:18" x14ac:dyDescent="0.25">
      <c r="A2">
        <v>25</v>
      </c>
      <c r="B2">
        <v>22</v>
      </c>
      <c r="C2">
        <v>29</v>
      </c>
      <c r="N2" t="s">
        <v>65</v>
      </c>
      <c r="O2" t="s">
        <v>150</v>
      </c>
      <c r="P2" t="s">
        <v>131</v>
      </c>
    </row>
    <row r="3" spans="1:18" x14ac:dyDescent="0.25">
      <c r="A3">
        <v>28</v>
      </c>
      <c r="B3">
        <v>26</v>
      </c>
      <c r="C3">
        <v>33</v>
      </c>
      <c r="I3" t="s">
        <v>135</v>
      </c>
      <c r="J3">
        <f>J4/$J1</f>
        <v>0.24705882352941178</v>
      </c>
      <c r="K3">
        <f>K4/$J1</f>
        <v>0.47843137254901963</v>
      </c>
      <c r="L3">
        <f>L4/$J1</f>
        <v>0.27450980392156865</v>
      </c>
      <c r="M3" t="s">
        <v>137</v>
      </c>
      <c r="N3">
        <f>20*J3</f>
        <v>4.9411764705882355</v>
      </c>
      <c r="O3">
        <f>20*K3</f>
        <v>9.5686274509803919</v>
      </c>
      <c r="P3">
        <f>20*L3</f>
        <v>5.4901960784313726</v>
      </c>
    </row>
    <row r="4" spans="1:18" x14ac:dyDescent="0.25">
      <c r="A4">
        <v>20</v>
      </c>
      <c r="B4">
        <v>24</v>
      </c>
      <c r="C4">
        <v>32</v>
      </c>
      <c r="I4" t="s">
        <v>136</v>
      </c>
      <c r="J4">
        <v>63</v>
      </c>
      <c r="K4">
        <v>122</v>
      </c>
      <c r="L4">
        <v>70</v>
      </c>
      <c r="M4" t="s">
        <v>138</v>
      </c>
      <c r="N4">
        <v>5</v>
      </c>
      <c r="O4">
        <v>10</v>
      </c>
      <c r="P4">
        <v>5</v>
      </c>
    </row>
    <row r="5" spans="1:18" x14ac:dyDescent="0.25">
      <c r="A5">
        <v>28</v>
      </c>
      <c r="B5">
        <v>23</v>
      </c>
      <c r="C5">
        <v>29</v>
      </c>
      <c r="F5" s="2" t="s">
        <v>6</v>
      </c>
      <c r="G5" t="s">
        <v>160</v>
      </c>
      <c r="I5" t="s">
        <v>10</v>
      </c>
      <c r="J5" t="s">
        <v>0</v>
      </c>
      <c r="K5" t="s">
        <v>1</v>
      </c>
      <c r="L5" t="s">
        <v>3</v>
      </c>
      <c r="O5" t="s">
        <v>21</v>
      </c>
      <c r="P5" t="s">
        <v>161</v>
      </c>
      <c r="Q5" t="s">
        <v>162</v>
      </c>
      <c r="R5" t="s">
        <v>163</v>
      </c>
    </row>
    <row r="6" spans="1:18" x14ac:dyDescent="0.25">
      <c r="A6">
        <v>23</v>
      </c>
      <c r="B6">
        <v>21</v>
      </c>
      <c r="C6">
        <v>21</v>
      </c>
      <c r="F6" s="4">
        <v>20</v>
      </c>
      <c r="G6" s="3">
        <v>7</v>
      </c>
      <c r="I6">
        <v>20</v>
      </c>
      <c r="J6">
        <v>6</v>
      </c>
      <c r="K6">
        <v>7</v>
      </c>
      <c r="L6">
        <v>0</v>
      </c>
      <c r="N6" t="s">
        <v>155</v>
      </c>
      <c r="O6">
        <v>61</v>
      </c>
      <c r="P6">
        <f>O6/$K4</f>
        <v>0.5</v>
      </c>
      <c r="Q6">
        <f>P6*10</f>
        <v>5</v>
      </c>
      <c r="R6">
        <v>5</v>
      </c>
    </row>
    <row r="7" spans="1:18" x14ac:dyDescent="0.25">
      <c r="A7">
        <v>28</v>
      </c>
      <c r="B7">
        <v>23</v>
      </c>
      <c r="C7">
        <v>22</v>
      </c>
      <c r="F7" s="4">
        <v>21</v>
      </c>
      <c r="G7" s="3">
        <v>11</v>
      </c>
      <c r="I7">
        <v>21</v>
      </c>
      <c r="J7">
        <v>4</v>
      </c>
      <c r="K7">
        <v>11</v>
      </c>
      <c r="L7">
        <v>3</v>
      </c>
      <c r="N7" t="s">
        <v>151</v>
      </c>
      <c r="O7">
        <v>45</v>
      </c>
      <c r="P7">
        <f>O7/$K4</f>
        <v>0.36885245901639346</v>
      </c>
      <c r="Q7">
        <f>P7*10</f>
        <v>3.6885245901639347</v>
      </c>
      <c r="R7">
        <v>4</v>
      </c>
    </row>
    <row r="8" spans="1:18" x14ac:dyDescent="0.25">
      <c r="A8">
        <v>35</v>
      </c>
      <c r="B8">
        <v>23</v>
      </c>
      <c r="C8">
        <v>27</v>
      </c>
      <c r="F8" s="4">
        <v>22</v>
      </c>
      <c r="G8" s="3">
        <v>15</v>
      </c>
      <c r="I8">
        <v>22</v>
      </c>
      <c r="J8">
        <v>6</v>
      </c>
      <c r="K8">
        <v>15</v>
      </c>
      <c r="L8">
        <v>2</v>
      </c>
      <c r="N8" t="s">
        <v>23</v>
      </c>
      <c r="O8">
        <v>16</v>
      </c>
      <c r="P8">
        <f>O8/$K4</f>
        <v>0.13114754098360656</v>
      </c>
      <c r="Q8">
        <f>P8*10</f>
        <v>1.3114754098360657</v>
      </c>
      <c r="R8">
        <v>1</v>
      </c>
    </row>
    <row r="9" spans="1:18" x14ac:dyDescent="0.25">
      <c r="A9">
        <v>25</v>
      </c>
      <c r="B9">
        <v>21</v>
      </c>
      <c r="C9">
        <v>27</v>
      </c>
      <c r="F9" s="4">
        <v>23</v>
      </c>
      <c r="G9" s="3">
        <v>16</v>
      </c>
      <c r="I9">
        <v>23</v>
      </c>
      <c r="J9">
        <v>8</v>
      </c>
      <c r="K9">
        <v>16</v>
      </c>
      <c r="L9">
        <v>6</v>
      </c>
    </row>
    <row r="10" spans="1:18" x14ac:dyDescent="0.25">
      <c r="A10">
        <v>28</v>
      </c>
      <c r="B10">
        <v>23</v>
      </c>
      <c r="C10">
        <v>26</v>
      </c>
      <c r="F10" s="4">
        <v>24</v>
      </c>
      <c r="G10" s="3">
        <v>12</v>
      </c>
      <c r="I10">
        <v>24</v>
      </c>
      <c r="J10">
        <v>3</v>
      </c>
      <c r="K10">
        <v>12</v>
      </c>
      <c r="L10">
        <v>4</v>
      </c>
      <c r="O10" t="s">
        <v>24</v>
      </c>
    </row>
    <row r="11" spans="1:18" x14ac:dyDescent="0.25">
      <c r="A11">
        <v>20</v>
      </c>
      <c r="B11">
        <v>25</v>
      </c>
      <c r="C11">
        <v>26</v>
      </c>
      <c r="F11" s="4">
        <v>25</v>
      </c>
      <c r="G11" s="3">
        <v>12</v>
      </c>
      <c r="I11">
        <v>25</v>
      </c>
      <c r="J11">
        <v>7</v>
      </c>
      <c r="K11">
        <v>12</v>
      </c>
      <c r="L11">
        <v>5</v>
      </c>
      <c r="N11" t="s">
        <v>25</v>
      </c>
      <c r="O11">
        <v>30</v>
      </c>
      <c r="P11">
        <f>O11/67</f>
        <v>0.44776119402985076</v>
      </c>
      <c r="Q11">
        <f>P11*5</f>
        <v>2.238805970149254</v>
      </c>
      <c r="R11">
        <v>2</v>
      </c>
    </row>
    <row r="12" spans="1:18" x14ac:dyDescent="0.25">
      <c r="A12">
        <v>25</v>
      </c>
      <c r="B12">
        <v>23</v>
      </c>
      <c r="C12">
        <v>30</v>
      </c>
      <c r="F12" s="4">
        <v>26</v>
      </c>
      <c r="G12" s="3">
        <v>15</v>
      </c>
      <c r="I12">
        <v>26</v>
      </c>
      <c r="J12">
        <v>1</v>
      </c>
      <c r="K12">
        <v>15</v>
      </c>
      <c r="L12">
        <v>13</v>
      </c>
      <c r="N12" t="s">
        <v>26</v>
      </c>
      <c r="O12">
        <v>27</v>
      </c>
      <c r="P12">
        <f>O12/67</f>
        <v>0.40298507462686567</v>
      </c>
      <c r="Q12">
        <f>P12*5</f>
        <v>2.0149253731343282</v>
      </c>
      <c r="R12">
        <v>2</v>
      </c>
    </row>
    <row r="13" spans="1:18" x14ac:dyDescent="0.25">
      <c r="A13">
        <v>27</v>
      </c>
      <c r="B13">
        <v>26</v>
      </c>
      <c r="C13">
        <v>27</v>
      </c>
      <c r="F13" s="4">
        <v>27</v>
      </c>
      <c r="G13" s="3">
        <v>5</v>
      </c>
      <c r="I13">
        <v>27</v>
      </c>
      <c r="J13">
        <v>2</v>
      </c>
      <c r="K13">
        <v>5</v>
      </c>
      <c r="L13">
        <v>11</v>
      </c>
      <c r="N13" t="s">
        <v>27</v>
      </c>
      <c r="O13">
        <v>10</v>
      </c>
      <c r="P13">
        <f>O13/67</f>
        <v>0.14925373134328357</v>
      </c>
      <c r="Q13">
        <f>P13*5</f>
        <v>0.74626865671641784</v>
      </c>
      <c r="R13">
        <v>1</v>
      </c>
    </row>
    <row r="14" spans="1:18" x14ac:dyDescent="0.25">
      <c r="A14">
        <v>20</v>
      </c>
      <c r="B14">
        <v>26</v>
      </c>
      <c r="C14">
        <v>31</v>
      </c>
      <c r="F14" s="4">
        <v>28</v>
      </c>
      <c r="G14" s="3">
        <v>7</v>
      </c>
      <c r="I14">
        <v>28</v>
      </c>
      <c r="J14">
        <v>11</v>
      </c>
      <c r="K14">
        <v>7</v>
      </c>
      <c r="L14">
        <v>9</v>
      </c>
    </row>
    <row r="15" spans="1:18" x14ac:dyDescent="0.25">
      <c r="A15">
        <v>24</v>
      </c>
      <c r="B15">
        <v>28</v>
      </c>
      <c r="C15">
        <v>30</v>
      </c>
      <c r="F15" s="4">
        <v>29</v>
      </c>
      <c r="G15" s="3">
        <v>6</v>
      </c>
      <c r="I15">
        <v>29</v>
      </c>
      <c r="J15">
        <v>3</v>
      </c>
      <c r="K15">
        <v>6</v>
      </c>
      <c r="L15">
        <v>7</v>
      </c>
      <c r="O15" t="s">
        <v>0</v>
      </c>
    </row>
    <row r="16" spans="1:18" x14ac:dyDescent="0.25">
      <c r="A16">
        <v>28</v>
      </c>
      <c r="B16">
        <v>30</v>
      </c>
      <c r="C16">
        <v>28</v>
      </c>
      <c r="F16" s="4">
        <v>30</v>
      </c>
      <c r="G16" s="3">
        <v>7</v>
      </c>
      <c r="I16">
        <v>30</v>
      </c>
      <c r="J16">
        <v>2</v>
      </c>
      <c r="K16">
        <v>7</v>
      </c>
      <c r="L16">
        <v>5</v>
      </c>
      <c r="N16" t="s">
        <v>155</v>
      </c>
      <c r="O16">
        <v>27</v>
      </c>
      <c r="P16">
        <f>O16/63</f>
        <v>0.42857142857142855</v>
      </c>
      <c r="Q16">
        <f>5*P16</f>
        <v>2.1428571428571428</v>
      </c>
      <c r="R16">
        <v>2</v>
      </c>
    </row>
    <row r="17" spans="1:18" x14ac:dyDescent="0.25">
      <c r="A17">
        <v>42</v>
      </c>
      <c r="B17">
        <v>22</v>
      </c>
      <c r="C17">
        <v>27</v>
      </c>
      <c r="F17" s="4">
        <v>31</v>
      </c>
      <c r="G17" s="3">
        <v>2</v>
      </c>
      <c r="I17">
        <v>31</v>
      </c>
      <c r="J17">
        <v>3</v>
      </c>
      <c r="K17">
        <v>2</v>
      </c>
      <c r="L17">
        <v>3</v>
      </c>
      <c r="N17" t="s">
        <v>154</v>
      </c>
      <c r="O17">
        <v>26</v>
      </c>
      <c r="P17">
        <f>O17/63</f>
        <v>0.41269841269841268</v>
      </c>
      <c r="Q17">
        <f>5*P17</f>
        <v>2.0634920634920633</v>
      </c>
      <c r="R17">
        <v>2</v>
      </c>
    </row>
    <row r="18" spans="1:18" x14ac:dyDescent="0.25">
      <c r="A18">
        <v>28</v>
      </c>
      <c r="B18">
        <v>22</v>
      </c>
      <c r="C18">
        <v>28</v>
      </c>
      <c r="F18" s="4">
        <v>33</v>
      </c>
      <c r="G18" s="3">
        <v>5</v>
      </c>
      <c r="I18">
        <v>32</v>
      </c>
      <c r="J18">
        <v>0</v>
      </c>
      <c r="K18">
        <v>0</v>
      </c>
      <c r="L18">
        <v>1</v>
      </c>
      <c r="N18" t="s">
        <v>156</v>
      </c>
      <c r="O18">
        <v>10</v>
      </c>
      <c r="P18">
        <f>O18/63</f>
        <v>0.15873015873015872</v>
      </c>
      <c r="Q18">
        <f>5*P18</f>
        <v>0.79365079365079361</v>
      </c>
      <c r="R18">
        <v>1</v>
      </c>
    </row>
    <row r="19" spans="1:18" x14ac:dyDescent="0.25">
      <c r="A19">
        <v>28</v>
      </c>
      <c r="B19">
        <v>21</v>
      </c>
      <c r="C19">
        <v>23</v>
      </c>
      <c r="F19" s="4">
        <v>34</v>
      </c>
      <c r="G19" s="3">
        <v>2</v>
      </c>
      <c r="I19">
        <v>33</v>
      </c>
      <c r="J19">
        <v>2</v>
      </c>
      <c r="K19">
        <v>5</v>
      </c>
      <c r="L19">
        <v>1</v>
      </c>
    </row>
    <row r="20" spans="1:18" x14ac:dyDescent="0.25">
      <c r="A20">
        <v>29</v>
      </c>
      <c r="B20">
        <v>24</v>
      </c>
      <c r="C20">
        <v>28</v>
      </c>
      <c r="F20" s="4" t="s">
        <v>4</v>
      </c>
      <c r="G20" s="3"/>
      <c r="I20">
        <v>34</v>
      </c>
      <c r="J20">
        <v>1</v>
      </c>
      <c r="K20">
        <v>2</v>
      </c>
      <c r="L20">
        <v>0</v>
      </c>
    </row>
    <row r="21" spans="1:18" x14ac:dyDescent="0.25">
      <c r="A21">
        <v>35</v>
      </c>
      <c r="B21">
        <v>23</v>
      </c>
      <c r="C21">
        <v>28</v>
      </c>
      <c r="F21" s="4" t="s">
        <v>5</v>
      </c>
      <c r="G21" s="3">
        <v>122</v>
      </c>
      <c r="I21">
        <v>35</v>
      </c>
      <c r="J21">
        <v>2</v>
      </c>
      <c r="K21">
        <v>0</v>
      </c>
      <c r="L21">
        <v>0</v>
      </c>
    </row>
    <row r="22" spans="1:18" x14ac:dyDescent="0.25">
      <c r="A22">
        <v>23</v>
      </c>
      <c r="B22">
        <v>30</v>
      </c>
      <c r="C22">
        <v>26</v>
      </c>
      <c r="I22">
        <v>37</v>
      </c>
      <c r="J22">
        <v>1</v>
      </c>
      <c r="K22">
        <v>0</v>
      </c>
      <c r="L22">
        <v>0</v>
      </c>
    </row>
    <row r="23" spans="1:18" x14ac:dyDescent="0.25">
      <c r="A23">
        <v>24</v>
      </c>
      <c r="B23">
        <v>31</v>
      </c>
      <c r="C23">
        <v>29</v>
      </c>
      <c r="I23">
        <v>42</v>
      </c>
      <c r="J23">
        <v>1</v>
      </c>
      <c r="K23">
        <v>0</v>
      </c>
      <c r="L23">
        <v>0</v>
      </c>
    </row>
    <row r="24" spans="1:18" x14ac:dyDescent="0.25">
      <c r="A24">
        <v>34</v>
      </c>
      <c r="B24">
        <v>33</v>
      </c>
      <c r="C24">
        <v>27</v>
      </c>
    </row>
    <row r="25" spans="1:18" x14ac:dyDescent="0.25">
      <c r="A25">
        <v>31</v>
      </c>
      <c r="B25">
        <v>21</v>
      </c>
      <c r="C25">
        <v>31</v>
      </c>
      <c r="I25" t="s">
        <v>159</v>
      </c>
      <c r="J25">
        <v>63</v>
      </c>
      <c r="K25">
        <v>122</v>
      </c>
      <c r="L25">
        <v>70</v>
      </c>
    </row>
    <row r="26" spans="1:18" x14ac:dyDescent="0.25">
      <c r="A26">
        <v>37</v>
      </c>
      <c r="B26">
        <v>20</v>
      </c>
      <c r="C26">
        <v>25</v>
      </c>
    </row>
    <row r="27" spans="1:18" x14ac:dyDescent="0.25">
      <c r="A27">
        <v>23</v>
      </c>
      <c r="B27">
        <v>23</v>
      </c>
      <c r="C27">
        <v>27</v>
      </c>
    </row>
    <row r="28" spans="1:18" x14ac:dyDescent="0.25">
      <c r="A28">
        <v>28</v>
      </c>
      <c r="B28">
        <v>21</v>
      </c>
      <c r="C28">
        <v>22</v>
      </c>
      <c r="N28" t="s">
        <v>5</v>
      </c>
      <c r="O28">
        <v>98</v>
      </c>
      <c r="P28">
        <v>161</v>
      </c>
      <c r="Q28">
        <v>91</v>
      </c>
    </row>
    <row r="29" spans="1:18" x14ac:dyDescent="0.25">
      <c r="A29">
        <v>28</v>
      </c>
      <c r="B29">
        <v>21</v>
      </c>
      <c r="C29">
        <v>24</v>
      </c>
    </row>
    <row r="30" spans="1:18" x14ac:dyDescent="0.25">
      <c r="A30">
        <v>29</v>
      </c>
      <c r="B30">
        <v>24</v>
      </c>
      <c r="C30">
        <v>29</v>
      </c>
    </row>
    <row r="31" spans="1:18" x14ac:dyDescent="0.25">
      <c r="A31">
        <v>28</v>
      </c>
      <c r="B31">
        <v>30</v>
      </c>
      <c r="C31">
        <v>29</v>
      </c>
    </row>
    <row r="32" spans="1:18" x14ac:dyDescent="0.25">
      <c r="A32">
        <v>22</v>
      </c>
      <c r="B32">
        <v>29</v>
      </c>
      <c r="C32">
        <v>24</v>
      </c>
    </row>
    <row r="33" spans="1:3" x14ac:dyDescent="0.25">
      <c r="A33">
        <v>22</v>
      </c>
      <c r="B33">
        <v>34</v>
      </c>
      <c r="C33">
        <v>24</v>
      </c>
    </row>
    <row r="34" spans="1:3" x14ac:dyDescent="0.25">
      <c r="A34">
        <v>23</v>
      </c>
      <c r="B34">
        <v>20</v>
      </c>
      <c r="C34">
        <v>27</v>
      </c>
    </row>
    <row r="35" spans="1:3" x14ac:dyDescent="0.25">
      <c r="A35">
        <v>21</v>
      </c>
      <c r="B35">
        <v>20</v>
      </c>
      <c r="C35">
        <v>26</v>
      </c>
    </row>
    <row r="36" spans="1:3" x14ac:dyDescent="0.25">
      <c r="A36">
        <v>25</v>
      </c>
      <c r="B36">
        <v>24</v>
      </c>
      <c r="C36">
        <v>26</v>
      </c>
    </row>
    <row r="37" spans="1:3" x14ac:dyDescent="0.25">
      <c r="A37">
        <v>33</v>
      </c>
      <c r="B37">
        <v>22</v>
      </c>
      <c r="C37">
        <v>26</v>
      </c>
    </row>
    <row r="38" spans="1:3" x14ac:dyDescent="0.25">
      <c r="A38">
        <v>31</v>
      </c>
      <c r="B38">
        <v>23</v>
      </c>
      <c r="C38">
        <v>30</v>
      </c>
    </row>
    <row r="39" spans="1:3" x14ac:dyDescent="0.25">
      <c r="A39">
        <v>22</v>
      </c>
      <c r="B39">
        <v>25</v>
      </c>
      <c r="C39">
        <v>21</v>
      </c>
    </row>
    <row r="40" spans="1:3" x14ac:dyDescent="0.25">
      <c r="A40">
        <v>22</v>
      </c>
      <c r="B40">
        <v>25</v>
      </c>
      <c r="C40">
        <v>28</v>
      </c>
    </row>
    <row r="41" spans="1:3" x14ac:dyDescent="0.25">
      <c r="A41">
        <v>23</v>
      </c>
      <c r="B41">
        <v>33</v>
      </c>
      <c r="C41">
        <v>29</v>
      </c>
    </row>
    <row r="42" spans="1:3" x14ac:dyDescent="0.25">
      <c r="A42">
        <v>22</v>
      </c>
      <c r="B42">
        <v>23</v>
      </c>
      <c r="C42">
        <v>23</v>
      </c>
    </row>
    <row r="43" spans="1:3" x14ac:dyDescent="0.25">
      <c r="A43">
        <v>31</v>
      </c>
      <c r="B43">
        <v>24</v>
      </c>
      <c r="C43">
        <v>25</v>
      </c>
    </row>
    <row r="44" spans="1:3" x14ac:dyDescent="0.25">
      <c r="A44">
        <v>27</v>
      </c>
      <c r="B44">
        <v>23</v>
      </c>
      <c r="C44">
        <v>23</v>
      </c>
    </row>
    <row r="45" spans="1:3" x14ac:dyDescent="0.25">
      <c r="A45">
        <v>21</v>
      </c>
      <c r="B45">
        <v>22</v>
      </c>
      <c r="C45">
        <v>28</v>
      </c>
    </row>
    <row r="46" spans="1:3" x14ac:dyDescent="0.25">
      <c r="A46">
        <v>21</v>
      </c>
      <c r="B46">
        <v>24</v>
      </c>
      <c r="C46">
        <v>24</v>
      </c>
    </row>
    <row r="47" spans="1:3" x14ac:dyDescent="0.25">
      <c r="A47">
        <v>25</v>
      </c>
      <c r="B47">
        <v>22</v>
      </c>
      <c r="C47">
        <v>23</v>
      </c>
    </row>
    <row r="48" spans="1:3" x14ac:dyDescent="0.25">
      <c r="A48">
        <v>20</v>
      </c>
      <c r="B48">
        <v>29</v>
      </c>
      <c r="C48">
        <v>25</v>
      </c>
    </row>
    <row r="49" spans="1:3" x14ac:dyDescent="0.25">
      <c r="A49">
        <v>29</v>
      </c>
      <c r="B49">
        <v>28</v>
      </c>
      <c r="C49">
        <v>28</v>
      </c>
    </row>
    <row r="50" spans="1:3" x14ac:dyDescent="0.25">
      <c r="A50">
        <v>25</v>
      </c>
      <c r="B50">
        <v>31</v>
      </c>
      <c r="C50">
        <v>27</v>
      </c>
    </row>
    <row r="51" spans="1:3" x14ac:dyDescent="0.25">
      <c r="A51">
        <v>26</v>
      </c>
      <c r="B51">
        <v>33</v>
      </c>
      <c r="C51">
        <v>29</v>
      </c>
    </row>
    <row r="52" spans="1:3" x14ac:dyDescent="0.25">
      <c r="A52">
        <v>23</v>
      </c>
      <c r="B52">
        <v>20</v>
      </c>
      <c r="C52">
        <v>27</v>
      </c>
    </row>
    <row r="53" spans="1:3" x14ac:dyDescent="0.25">
      <c r="A53">
        <v>28</v>
      </c>
      <c r="B53">
        <v>21</v>
      </c>
      <c r="C53">
        <v>27</v>
      </c>
    </row>
    <row r="54" spans="1:3" x14ac:dyDescent="0.25">
      <c r="A54">
        <v>20</v>
      </c>
      <c r="B54">
        <v>23</v>
      </c>
      <c r="C54">
        <v>30</v>
      </c>
    </row>
    <row r="55" spans="1:3" x14ac:dyDescent="0.25">
      <c r="A55">
        <v>33</v>
      </c>
      <c r="B55">
        <v>25</v>
      </c>
      <c r="C55">
        <v>23</v>
      </c>
    </row>
    <row r="56" spans="1:3" x14ac:dyDescent="0.25">
      <c r="A56">
        <v>21</v>
      </c>
      <c r="B56">
        <v>24</v>
      </c>
      <c r="C56">
        <v>26</v>
      </c>
    </row>
    <row r="57" spans="1:3" x14ac:dyDescent="0.25">
      <c r="A57">
        <v>25</v>
      </c>
      <c r="B57">
        <v>26</v>
      </c>
      <c r="C57">
        <v>25</v>
      </c>
    </row>
    <row r="58" spans="1:3" x14ac:dyDescent="0.25">
      <c r="A58">
        <v>24</v>
      </c>
      <c r="B58">
        <v>27</v>
      </c>
      <c r="C58">
        <v>28</v>
      </c>
    </row>
    <row r="59" spans="1:3" x14ac:dyDescent="0.25">
      <c r="A59">
        <v>23</v>
      </c>
      <c r="B59">
        <v>26</v>
      </c>
      <c r="C59">
        <v>26</v>
      </c>
    </row>
    <row r="60" spans="1:3" x14ac:dyDescent="0.25">
      <c r="A60">
        <v>30</v>
      </c>
      <c r="B60">
        <v>26</v>
      </c>
      <c r="C60">
        <v>26</v>
      </c>
    </row>
    <row r="61" spans="1:3" x14ac:dyDescent="0.25">
      <c r="A61">
        <v>23</v>
      </c>
      <c r="B61">
        <v>28</v>
      </c>
      <c r="C61">
        <v>25</v>
      </c>
    </row>
    <row r="62" spans="1:3" x14ac:dyDescent="0.25">
      <c r="A62">
        <v>22</v>
      </c>
      <c r="B62">
        <v>29</v>
      </c>
      <c r="C62">
        <v>27</v>
      </c>
    </row>
    <row r="63" spans="1:3" x14ac:dyDescent="0.25">
      <c r="A63">
        <v>30</v>
      </c>
      <c r="B63">
        <v>30</v>
      </c>
      <c r="C63">
        <v>31</v>
      </c>
    </row>
    <row r="64" spans="1:3" x14ac:dyDescent="0.25">
      <c r="A64">
        <v>20</v>
      </c>
      <c r="B64">
        <v>33</v>
      </c>
      <c r="C64">
        <v>26</v>
      </c>
    </row>
    <row r="65" spans="2:3" x14ac:dyDescent="0.25">
      <c r="B65">
        <v>20</v>
      </c>
      <c r="C65">
        <v>30</v>
      </c>
    </row>
    <row r="66" spans="2:3" x14ac:dyDescent="0.25">
      <c r="B66">
        <v>27</v>
      </c>
      <c r="C66">
        <v>28</v>
      </c>
    </row>
    <row r="67" spans="2:3" x14ac:dyDescent="0.25">
      <c r="B67">
        <v>29</v>
      </c>
      <c r="C67">
        <v>26</v>
      </c>
    </row>
    <row r="68" spans="2:3" x14ac:dyDescent="0.25">
      <c r="B68">
        <v>20</v>
      </c>
      <c r="C68">
        <v>21</v>
      </c>
    </row>
    <row r="69" spans="2:3" x14ac:dyDescent="0.25">
      <c r="B69">
        <v>29</v>
      </c>
      <c r="C69">
        <v>23</v>
      </c>
    </row>
    <row r="70" spans="2:3" x14ac:dyDescent="0.25">
      <c r="B70">
        <v>23</v>
      </c>
      <c r="C70">
        <v>26</v>
      </c>
    </row>
    <row r="71" spans="2:3" x14ac:dyDescent="0.25">
      <c r="B71">
        <v>22</v>
      </c>
      <c r="C71">
        <v>26</v>
      </c>
    </row>
    <row r="72" spans="2:3" x14ac:dyDescent="0.25">
      <c r="B72">
        <v>21</v>
      </c>
    </row>
    <row r="73" spans="2:3" x14ac:dyDescent="0.25">
      <c r="B73">
        <v>25</v>
      </c>
    </row>
    <row r="74" spans="2:3" x14ac:dyDescent="0.25">
      <c r="B74">
        <v>20</v>
      </c>
    </row>
    <row r="75" spans="2:3" x14ac:dyDescent="0.25">
      <c r="B75">
        <v>25</v>
      </c>
    </row>
    <row r="76" spans="2:3" x14ac:dyDescent="0.25">
      <c r="B76">
        <v>23</v>
      </c>
    </row>
    <row r="77" spans="2:3" x14ac:dyDescent="0.25">
      <c r="B77">
        <v>26</v>
      </c>
    </row>
    <row r="78" spans="2:3" x14ac:dyDescent="0.25">
      <c r="B78">
        <v>25</v>
      </c>
    </row>
    <row r="79" spans="2:3" x14ac:dyDescent="0.25">
      <c r="B79">
        <v>33</v>
      </c>
    </row>
    <row r="80" spans="2:3" x14ac:dyDescent="0.25">
      <c r="B80">
        <v>28</v>
      </c>
    </row>
    <row r="81" spans="2:2" x14ac:dyDescent="0.25">
      <c r="B81">
        <v>30</v>
      </c>
    </row>
    <row r="82" spans="2:2" x14ac:dyDescent="0.25">
      <c r="B82">
        <v>26</v>
      </c>
    </row>
    <row r="83" spans="2:2" x14ac:dyDescent="0.25">
      <c r="B83">
        <v>21</v>
      </c>
    </row>
    <row r="84" spans="2:2" x14ac:dyDescent="0.25">
      <c r="B84">
        <v>28</v>
      </c>
    </row>
    <row r="85" spans="2:2" x14ac:dyDescent="0.25">
      <c r="B85">
        <v>34</v>
      </c>
    </row>
    <row r="86" spans="2:2" x14ac:dyDescent="0.25">
      <c r="B86">
        <v>24</v>
      </c>
    </row>
    <row r="87" spans="2:2" x14ac:dyDescent="0.25">
      <c r="B87">
        <v>24</v>
      </c>
    </row>
    <row r="88" spans="2:2" x14ac:dyDescent="0.25">
      <c r="B88">
        <v>28</v>
      </c>
    </row>
    <row r="89" spans="2:2" x14ac:dyDescent="0.25">
      <c r="B89">
        <v>24</v>
      </c>
    </row>
    <row r="90" spans="2:2" x14ac:dyDescent="0.25">
      <c r="B90">
        <v>21</v>
      </c>
    </row>
    <row r="91" spans="2:2" x14ac:dyDescent="0.25">
      <c r="B91">
        <v>22</v>
      </c>
    </row>
    <row r="92" spans="2:2" x14ac:dyDescent="0.25">
      <c r="B92">
        <v>25</v>
      </c>
    </row>
    <row r="93" spans="2:2" x14ac:dyDescent="0.25">
      <c r="B93">
        <v>25</v>
      </c>
    </row>
    <row r="94" spans="2:2" x14ac:dyDescent="0.25">
      <c r="B94">
        <v>22</v>
      </c>
    </row>
    <row r="95" spans="2:2" x14ac:dyDescent="0.25">
      <c r="B95">
        <v>28</v>
      </c>
    </row>
    <row r="96" spans="2:2" x14ac:dyDescent="0.25">
      <c r="B96">
        <v>25</v>
      </c>
    </row>
    <row r="97" spans="2:2" x14ac:dyDescent="0.25">
      <c r="B97">
        <v>25</v>
      </c>
    </row>
    <row r="98" spans="2:2" x14ac:dyDescent="0.25">
      <c r="B98">
        <v>27</v>
      </c>
    </row>
    <row r="99" spans="2:2" x14ac:dyDescent="0.25">
      <c r="B99">
        <v>22</v>
      </c>
    </row>
    <row r="100" spans="2:2" x14ac:dyDescent="0.25">
      <c r="B100">
        <v>27</v>
      </c>
    </row>
    <row r="101" spans="2:2" x14ac:dyDescent="0.25">
      <c r="B101">
        <v>26</v>
      </c>
    </row>
    <row r="102" spans="2:2" x14ac:dyDescent="0.25">
      <c r="B102">
        <v>30</v>
      </c>
    </row>
    <row r="103" spans="2:2" x14ac:dyDescent="0.25">
      <c r="B103">
        <v>29</v>
      </c>
    </row>
    <row r="104" spans="2:2" x14ac:dyDescent="0.25">
      <c r="B104">
        <v>26</v>
      </c>
    </row>
    <row r="105" spans="2:2" x14ac:dyDescent="0.25">
      <c r="B105">
        <v>24</v>
      </c>
    </row>
    <row r="106" spans="2:2" x14ac:dyDescent="0.25">
      <c r="B106">
        <v>23</v>
      </c>
    </row>
    <row r="107" spans="2:2" x14ac:dyDescent="0.25">
      <c r="B107">
        <v>27</v>
      </c>
    </row>
    <row r="108" spans="2:2" x14ac:dyDescent="0.25">
      <c r="B108">
        <v>26</v>
      </c>
    </row>
    <row r="109" spans="2:2" x14ac:dyDescent="0.25">
      <c r="B109">
        <v>23</v>
      </c>
    </row>
    <row r="110" spans="2:2" x14ac:dyDescent="0.25">
      <c r="B110">
        <v>26</v>
      </c>
    </row>
    <row r="111" spans="2:2" x14ac:dyDescent="0.25">
      <c r="B111">
        <v>26</v>
      </c>
    </row>
    <row r="112" spans="2:2" x14ac:dyDescent="0.25">
      <c r="B112">
        <v>25</v>
      </c>
    </row>
    <row r="113" spans="2:2" x14ac:dyDescent="0.25">
      <c r="B113">
        <v>22</v>
      </c>
    </row>
    <row r="114" spans="2:2" x14ac:dyDescent="0.25">
      <c r="B114">
        <v>26</v>
      </c>
    </row>
    <row r="115" spans="2:2" x14ac:dyDescent="0.25">
      <c r="B115">
        <v>30</v>
      </c>
    </row>
    <row r="116" spans="2:2" x14ac:dyDescent="0.25">
      <c r="B116">
        <v>24</v>
      </c>
    </row>
    <row r="117" spans="2:2" x14ac:dyDescent="0.25">
      <c r="B117">
        <v>22</v>
      </c>
    </row>
    <row r="118" spans="2:2" x14ac:dyDescent="0.25">
      <c r="B118">
        <v>22</v>
      </c>
    </row>
    <row r="119" spans="2:2" x14ac:dyDescent="0.25">
      <c r="B119">
        <v>26</v>
      </c>
    </row>
    <row r="120" spans="2:2" x14ac:dyDescent="0.25">
      <c r="B120">
        <v>22</v>
      </c>
    </row>
    <row r="121" spans="2:2" x14ac:dyDescent="0.25">
      <c r="B121">
        <v>22</v>
      </c>
    </row>
    <row r="122" spans="2:2" x14ac:dyDescent="0.25">
      <c r="B122">
        <v>21</v>
      </c>
    </row>
    <row r="123" spans="2:2" x14ac:dyDescent="0.25">
      <c r="B123">
        <v>23</v>
      </c>
    </row>
  </sheetData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E70"/>
  <sheetViews>
    <sheetView topLeftCell="A10" zoomScale="60" zoomScaleNormal="60" workbookViewId="0">
      <pane ySplit="1" topLeftCell="A11" activePane="bottomLeft" state="frozen"/>
      <selection activeCell="G4" sqref="G4"/>
      <selection pane="bottomLeft" activeCell="BA11" sqref="BA11:BB30"/>
    </sheetView>
  </sheetViews>
  <sheetFormatPr defaultRowHeight="15.75" x14ac:dyDescent="0.25"/>
  <cols>
    <col min="1" max="1" width="14.7109375" style="13" customWidth="1"/>
    <col min="2" max="2" width="18.85546875" style="13" bestFit="1" customWidth="1"/>
    <col min="3" max="3" width="34.7109375" style="13" customWidth="1"/>
    <col min="4" max="4" width="13.28515625" style="13" customWidth="1"/>
    <col min="5" max="5" width="13.140625" style="13" customWidth="1"/>
    <col min="6" max="6" width="30.42578125" style="13" customWidth="1"/>
    <col min="7" max="7" width="13.28515625" style="13" customWidth="1"/>
    <col min="8" max="8" width="9.140625" style="13"/>
    <col min="9" max="9" width="11" style="13" customWidth="1"/>
    <col min="10" max="10" width="13.28515625" style="13" customWidth="1"/>
    <col min="11" max="11" width="9.140625" style="13"/>
    <col min="12" max="12" width="13.140625" style="13" customWidth="1"/>
    <col min="13" max="13" width="11.7109375" style="13" customWidth="1"/>
    <col min="14" max="14" width="9.140625" style="13"/>
    <col min="15" max="15" width="13.140625" style="13" customWidth="1"/>
    <col min="16" max="16" width="11.140625" style="13" customWidth="1"/>
    <col min="17" max="17" width="16.140625" style="13" customWidth="1"/>
    <col min="18" max="18" width="13.140625" style="13" customWidth="1"/>
    <col min="19" max="19" width="12.28515625" style="13" customWidth="1"/>
    <col min="20" max="20" width="9.140625" style="13"/>
    <col min="21" max="21" width="13.140625" style="13" customWidth="1"/>
    <col min="22" max="22" width="12.5703125" style="13" customWidth="1"/>
    <col min="23" max="23" width="9.140625" style="13"/>
    <col min="24" max="24" width="13.140625" style="13" customWidth="1"/>
    <col min="25" max="25" width="12" style="13" customWidth="1"/>
    <col min="26" max="26" width="9.140625" style="13"/>
    <col min="27" max="27" width="13.140625" style="13" customWidth="1"/>
    <col min="28" max="28" width="12" style="13" customWidth="1"/>
    <col min="29" max="29" width="9.140625" style="13"/>
    <col min="30" max="30" width="13.140625" style="13" customWidth="1"/>
    <col min="31" max="31" width="12" style="13" customWidth="1"/>
    <col min="32" max="32" width="9.140625" style="13"/>
    <col min="33" max="33" width="13.140625" style="13" customWidth="1"/>
    <col min="34" max="34" width="12.85546875" style="13" customWidth="1"/>
    <col min="35" max="35" width="9.140625" style="13"/>
    <col min="36" max="36" width="9.140625" style="13" customWidth="1"/>
    <col min="37" max="37" width="12" style="13" customWidth="1"/>
    <col min="38" max="38" width="9.140625" style="13"/>
    <col min="39" max="39" width="9.140625" style="13" customWidth="1"/>
    <col min="40" max="40" width="14" style="13" customWidth="1"/>
    <col min="41" max="41" width="9.140625" style="13"/>
    <col min="42" max="42" width="9.140625" style="13" customWidth="1"/>
    <col min="43" max="43" width="12" style="13" customWidth="1"/>
    <col min="44" max="44" width="9.140625" style="13"/>
    <col min="45" max="45" width="9.140625" style="13" customWidth="1"/>
    <col min="46" max="46" width="12" style="13" customWidth="1"/>
    <col min="47" max="47" width="9.140625" style="13"/>
    <col min="48" max="48" width="9.140625" style="13" customWidth="1"/>
    <col min="49" max="49" width="12" style="13" customWidth="1"/>
    <col min="50" max="50" width="9.140625" style="13"/>
    <col min="51" max="51" width="9.140625" style="13" customWidth="1"/>
    <col min="52" max="52" width="12" style="13" customWidth="1"/>
    <col min="53" max="53" width="9.140625" style="13"/>
    <col min="54" max="54" width="9.140625" style="13" customWidth="1"/>
    <col min="55" max="16384" width="9.140625" style="13"/>
  </cols>
  <sheetData>
    <row r="1" spans="1:54" hidden="1" x14ac:dyDescent="0.25">
      <c r="A1" s="13" t="s">
        <v>35</v>
      </c>
    </row>
    <row r="2" spans="1:54" hidden="1" x14ac:dyDescent="0.25">
      <c r="A2" s="13" t="s">
        <v>36</v>
      </c>
    </row>
    <row r="3" spans="1:54" hidden="1" x14ac:dyDescent="0.25">
      <c r="A3" s="20" t="s">
        <v>37</v>
      </c>
    </row>
    <row r="4" spans="1:54" hidden="1" x14ac:dyDescent="0.25">
      <c r="A4" s="15" t="s">
        <v>38</v>
      </c>
    </row>
    <row r="5" spans="1:54" hidden="1" x14ac:dyDescent="0.25">
      <c r="A5" s="15" t="s">
        <v>39</v>
      </c>
    </row>
    <row r="6" spans="1:54" hidden="1" x14ac:dyDescent="0.25">
      <c r="A6" s="15" t="s">
        <v>40</v>
      </c>
    </row>
    <row r="7" spans="1:54" hidden="1" x14ac:dyDescent="0.25">
      <c r="A7" s="15" t="s">
        <v>41</v>
      </c>
    </row>
    <row r="8" spans="1:54" hidden="1" x14ac:dyDescent="0.25">
      <c r="A8" s="15" t="s">
        <v>42</v>
      </c>
    </row>
    <row r="9" spans="1:54" hidden="1" x14ac:dyDescent="0.25">
      <c r="A9" s="19" t="s">
        <v>43</v>
      </c>
      <c r="B9" s="18" t="s">
        <v>44</v>
      </c>
      <c r="F9" s="14" t="s">
        <v>47</v>
      </c>
    </row>
    <row r="10" spans="1:54" x14ac:dyDescent="0.25">
      <c r="A10" s="26" t="s">
        <v>48</v>
      </c>
      <c r="B10" s="13" t="s">
        <v>82</v>
      </c>
      <c r="C10" s="13" t="s">
        <v>49</v>
      </c>
      <c r="D10" s="16" t="s">
        <v>51</v>
      </c>
      <c r="E10" s="13" t="s">
        <v>82</v>
      </c>
      <c r="F10" s="13" t="s">
        <v>118</v>
      </c>
      <c r="G10" s="16" t="s">
        <v>54</v>
      </c>
      <c r="H10" s="13" t="s">
        <v>82</v>
      </c>
      <c r="I10" s="13" t="s">
        <v>119</v>
      </c>
      <c r="J10" s="16" t="s">
        <v>55</v>
      </c>
      <c r="K10" s="13" t="s">
        <v>82</v>
      </c>
      <c r="L10" s="13" t="s">
        <v>119</v>
      </c>
      <c r="M10" s="16" t="s">
        <v>56</v>
      </c>
      <c r="N10" s="13" t="s">
        <v>82</v>
      </c>
      <c r="O10" s="13" t="s">
        <v>119</v>
      </c>
      <c r="P10" s="16" t="s">
        <v>57</v>
      </c>
      <c r="Q10" s="13" t="s">
        <v>82</v>
      </c>
      <c r="R10" s="13" t="s">
        <v>119</v>
      </c>
      <c r="S10" s="16" t="s">
        <v>87</v>
      </c>
      <c r="T10" s="13" t="s">
        <v>82</v>
      </c>
      <c r="U10" s="13" t="s">
        <v>119</v>
      </c>
      <c r="V10" s="16" t="s">
        <v>88</v>
      </c>
      <c r="W10" s="13" t="s">
        <v>82</v>
      </c>
      <c r="X10" s="13" t="s">
        <v>119</v>
      </c>
      <c r="Y10" s="16" t="s">
        <v>89</v>
      </c>
      <c r="Z10" s="13" t="s">
        <v>82</v>
      </c>
      <c r="AA10" s="13" t="s">
        <v>119</v>
      </c>
      <c r="AB10" s="16" t="s">
        <v>90</v>
      </c>
      <c r="AC10" s="13" t="s">
        <v>82</v>
      </c>
      <c r="AD10" s="13" t="s">
        <v>119</v>
      </c>
      <c r="AE10" s="16" t="s">
        <v>91</v>
      </c>
      <c r="AF10" s="13" t="s">
        <v>82</v>
      </c>
      <c r="AG10" s="13" t="s">
        <v>119</v>
      </c>
      <c r="AH10" s="16" t="s">
        <v>92</v>
      </c>
      <c r="AI10" s="13" t="s">
        <v>82</v>
      </c>
      <c r="AJ10" s="13" t="s">
        <v>119</v>
      </c>
      <c r="AK10" s="16" t="s">
        <v>95</v>
      </c>
      <c r="AL10" s="13" t="s">
        <v>82</v>
      </c>
      <c r="AM10" s="13" t="s">
        <v>119</v>
      </c>
      <c r="AN10" s="16" t="s">
        <v>96</v>
      </c>
      <c r="AO10" s="13" t="s">
        <v>82</v>
      </c>
      <c r="AP10" s="13" t="s">
        <v>119</v>
      </c>
      <c r="AQ10" s="16" t="s">
        <v>97</v>
      </c>
      <c r="AR10" s="13" t="s">
        <v>82</v>
      </c>
      <c r="AS10" s="13" t="s">
        <v>119</v>
      </c>
      <c r="AT10" s="16" t="s">
        <v>98</v>
      </c>
      <c r="AU10" s="13" t="s">
        <v>82</v>
      </c>
      <c r="AV10" s="13" t="s">
        <v>119</v>
      </c>
      <c r="AW10" s="16" t="s">
        <v>99</v>
      </c>
      <c r="AX10" s="13" t="s">
        <v>82</v>
      </c>
      <c r="AY10" s="13" t="s">
        <v>119</v>
      </c>
      <c r="AZ10" s="16" t="s">
        <v>100</v>
      </c>
      <c r="BA10" s="13" t="s">
        <v>82</v>
      </c>
      <c r="BB10" s="13" t="s">
        <v>119</v>
      </c>
    </row>
    <row r="11" spans="1:54" x14ac:dyDescent="0.25">
      <c r="A11" s="13" t="s">
        <v>157</v>
      </c>
      <c r="B11" s="13">
        <v>22</v>
      </c>
      <c r="D11" s="13" t="s">
        <v>157</v>
      </c>
      <c r="E11" s="15">
        <v>23</v>
      </c>
      <c r="F11" s="15">
        <v>23</v>
      </c>
      <c r="G11" s="13" t="s">
        <v>157</v>
      </c>
      <c r="H11" s="15">
        <v>23</v>
      </c>
      <c r="I11" s="15">
        <v>21</v>
      </c>
      <c r="J11" s="13" t="s">
        <v>157</v>
      </c>
      <c r="K11" s="15">
        <v>21</v>
      </c>
      <c r="L11" s="15">
        <v>22</v>
      </c>
      <c r="M11" s="13" t="s">
        <v>157</v>
      </c>
      <c r="N11" s="15">
        <v>21</v>
      </c>
      <c r="O11" s="15"/>
      <c r="P11" s="13" t="s">
        <v>157</v>
      </c>
      <c r="Q11" s="15">
        <v>23</v>
      </c>
      <c r="R11" s="15">
        <v>20</v>
      </c>
      <c r="S11" s="13" t="s">
        <v>157</v>
      </c>
      <c r="T11" s="13">
        <v>24</v>
      </c>
      <c r="U11" s="15">
        <v>25</v>
      </c>
      <c r="V11" s="13" t="s">
        <v>157</v>
      </c>
      <c r="W11" s="15">
        <v>23</v>
      </c>
      <c r="X11" s="15"/>
      <c r="Y11" s="13" t="s">
        <v>157</v>
      </c>
      <c r="Z11" s="15">
        <v>23</v>
      </c>
      <c r="AA11" s="15">
        <v>24</v>
      </c>
      <c r="AB11" s="13" t="s">
        <v>157</v>
      </c>
      <c r="AC11" s="15">
        <v>24</v>
      </c>
      <c r="AD11" s="15"/>
      <c r="AE11" s="13" t="s">
        <v>157</v>
      </c>
      <c r="AF11" s="15">
        <v>24</v>
      </c>
      <c r="AG11" s="15"/>
      <c r="AH11" s="13" t="s">
        <v>157</v>
      </c>
      <c r="AI11" s="13">
        <v>23</v>
      </c>
      <c r="AJ11" s="15"/>
      <c r="AK11" s="13" t="s">
        <v>157</v>
      </c>
      <c r="AL11" s="15">
        <v>24</v>
      </c>
      <c r="AM11" s="15"/>
      <c r="AN11" s="13" t="s">
        <v>157</v>
      </c>
      <c r="AO11" s="15">
        <v>22</v>
      </c>
      <c r="AP11" s="15"/>
      <c r="AQ11" s="13" t="s">
        <v>157</v>
      </c>
      <c r="AR11" s="15">
        <v>22</v>
      </c>
      <c r="AS11" s="15">
        <v>23</v>
      </c>
      <c r="AT11" s="13" t="s">
        <v>157</v>
      </c>
      <c r="AU11" s="15">
        <v>23</v>
      </c>
      <c r="AV11" s="15">
        <v>25</v>
      </c>
      <c r="AW11" s="13" t="s">
        <v>157</v>
      </c>
      <c r="AX11" s="15">
        <v>20</v>
      </c>
      <c r="AY11" s="15"/>
      <c r="AZ11" s="13" t="s">
        <v>157</v>
      </c>
      <c r="BA11" s="15">
        <v>20</v>
      </c>
      <c r="BB11" s="15"/>
    </row>
    <row r="12" spans="1:54" x14ac:dyDescent="0.25">
      <c r="A12" s="13" t="s">
        <v>157</v>
      </c>
      <c r="B12" s="13">
        <v>23</v>
      </c>
      <c r="D12" s="13" t="s">
        <v>157</v>
      </c>
      <c r="E12" s="15">
        <v>23</v>
      </c>
      <c r="F12" s="15">
        <v>24</v>
      </c>
      <c r="G12" s="13" t="s">
        <v>157</v>
      </c>
      <c r="H12" s="15">
        <v>22</v>
      </c>
      <c r="I12" s="15">
        <v>22</v>
      </c>
      <c r="J12" s="13" t="s">
        <v>157</v>
      </c>
      <c r="K12" s="15">
        <v>24</v>
      </c>
      <c r="L12" s="15"/>
      <c r="M12" s="13" t="s">
        <v>157</v>
      </c>
      <c r="N12" s="15">
        <v>23</v>
      </c>
      <c r="O12" s="15"/>
      <c r="P12" s="13" t="s">
        <v>157</v>
      </c>
      <c r="Q12" s="15">
        <v>22</v>
      </c>
      <c r="R12" s="15"/>
      <c r="S12" s="13" t="s">
        <v>157</v>
      </c>
      <c r="T12" s="13">
        <v>22</v>
      </c>
      <c r="U12" s="15"/>
      <c r="V12" s="13" t="s">
        <v>157</v>
      </c>
      <c r="W12" s="15">
        <v>24</v>
      </c>
      <c r="X12" s="15"/>
      <c r="Y12" s="13" t="s">
        <v>157</v>
      </c>
      <c r="Z12" s="15">
        <v>24</v>
      </c>
      <c r="AA12" s="15"/>
      <c r="AB12" s="13" t="s">
        <v>157</v>
      </c>
      <c r="AC12" s="15">
        <v>22</v>
      </c>
      <c r="AD12" s="15"/>
      <c r="AE12" s="13" t="s">
        <v>157</v>
      </c>
      <c r="AF12" s="15">
        <v>22</v>
      </c>
      <c r="AG12" s="15"/>
      <c r="AH12" s="13" t="s">
        <v>157</v>
      </c>
      <c r="AI12" s="13">
        <v>24</v>
      </c>
      <c r="AJ12" s="15"/>
      <c r="AK12" s="13" t="s">
        <v>157</v>
      </c>
      <c r="AL12" s="15">
        <v>22</v>
      </c>
      <c r="AM12" s="15"/>
      <c r="AN12" s="13" t="s">
        <v>157</v>
      </c>
      <c r="AO12" s="15">
        <v>24</v>
      </c>
      <c r="AP12" s="15">
        <v>25</v>
      </c>
      <c r="AQ12" s="13" t="s">
        <v>157</v>
      </c>
      <c r="AR12" s="15">
        <v>22</v>
      </c>
      <c r="AS12" s="15"/>
      <c r="AT12" s="13" t="s">
        <v>157</v>
      </c>
      <c r="AU12" s="15">
        <v>24</v>
      </c>
      <c r="AV12" s="15"/>
      <c r="AW12" s="13" t="s">
        <v>157</v>
      </c>
      <c r="AX12" s="15">
        <v>22</v>
      </c>
      <c r="AY12" s="15"/>
      <c r="AZ12" s="13" t="s">
        <v>157</v>
      </c>
      <c r="BA12" s="15">
        <v>24</v>
      </c>
      <c r="BB12" s="15"/>
    </row>
    <row r="13" spans="1:54" x14ac:dyDescent="0.25">
      <c r="A13" s="13" t="s">
        <v>157</v>
      </c>
      <c r="B13" s="13">
        <v>20</v>
      </c>
      <c r="D13" s="13" t="s">
        <v>157</v>
      </c>
      <c r="E13" s="15">
        <v>22</v>
      </c>
      <c r="F13" s="15"/>
      <c r="G13" s="13" t="s">
        <v>157</v>
      </c>
      <c r="H13" s="15">
        <v>23</v>
      </c>
      <c r="I13" s="15">
        <v>24</v>
      </c>
      <c r="J13" s="13" t="s">
        <v>157</v>
      </c>
      <c r="K13" s="15">
        <v>22</v>
      </c>
      <c r="L13" s="15">
        <v>22</v>
      </c>
      <c r="M13" s="13" t="s">
        <v>157</v>
      </c>
      <c r="N13" s="15">
        <v>23</v>
      </c>
      <c r="O13" s="15"/>
      <c r="P13" s="13" t="s">
        <v>157</v>
      </c>
      <c r="Q13" s="15">
        <v>20</v>
      </c>
      <c r="R13" s="15"/>
      <c r="S13" s="13" t="s">
        <v>157</v>
      </c>
      <c r="T13" s="13">
        <v>24</v>
      </c>
      <c r="U13" s="15"/>
      <c r="V13" s="13" t="s">
        <v>157</v>
      </c>
      <c r="W13" s="15">
        <v>21</v>
      </c>
      <c r="X13" s="15"/>
      <c r="Y13" s="13" t="s">
        <v>157</v>
      </c>
      <c r="Z13" s="15">
        <v>22</v>
      </c>
      <c r="AA13" s="15"/>
      <c r="AB13" s="13" t="s">
        <v>157</v>
      </c>
      <c r="AC13" s="15">
        <v>23</v>
      </c>
      <c r="AD13" s="15"/>
      <c r="AE13" s="13" t="s">
        <v>157</v>
      </c>
      <c r="AF13" s="15">
        <v>23</v>
      </c>
      <c r="AG13" s="15"/>
      <c r="AH13" s="13" t="s">
        <v>157</v>
      </c>
      <c r="AI13" s="13">
        <v>21</v>
      </c>
      <c r="AJ13" s="15"/>
      <c r="AK13" s="13" t="s">
        <v>157</v>
      </c>
      <c r="AL13" s="15">
        <v>24</v>
      </c>
      <c r="AM13" s="15"/>
      <c r="AN13" s="13" t="s">
        <v>157</v>
      </c>
      <c r="AO13" s="15">
        <v>24</v>
      </c>
      <c r="AP13" s="15">
        <v>25</v>
      </c>
      <c r="AQ13" s="13" t="s">
        <v>157</v>
      </c>
      <c r="AR13" s="15">
        <v>24</v>
      </c>
      <c r="AS13" s="15">
        <v>25</v>
      </c>
      <c r="AT13" s="13" t="s">
        <v>157</v>
      </c>
      <c r="AU13" s="15">
        <v>22</v>
      </c>
      <c r="AV13" s="15"/>
      <c r="AW13" s="13" t="s">
        <v>157</v>
      </c>
      <c r="AX13" s="15">
        <v>24</v>
      </c>
      <c r="AY13" s="15"/>
      <c r="AZ13" s="13" t="s">
        <v>157</v>
      </c>
      <c r="BA13" s="15">
        <v>21</v>
      </c>
      <c r="BB13" s="15"/>
    </row>
    <row r="14" spans="1:54" x14ac:dyDescent="0.25">
      <c r="A14" s="13" t="s">
        <v>157</v>
      </c>
      <c r="B14" s="13">
        <v>23</v>
      </c>
      <c r="D14" s="13" t="s">
        <v>157</v>
      </c>
      <c r="E14" s="15">
        <v>23</v>
      </c>
      <c r="F14" s="15">
        <v>24</v>
      </c>
      <c r="G14" s="13" t="s">
        <v>157</v>
      </c>
      <c r="H14" s="15">
        <v>20</v>
      </c>
      <c r="I14" s="15"/>
      <c r="J14" s="13" t="s">
        <v>157</v>
      </c>
      <c r="K14" s="15">
        <v>24</v>
      </c>
      <c r="L14" s="15"/>
      <c r="M14" s="13" t="s">
        <v>157</v>
      </c>
      <c r="N14" s="15">
        <v>21</v>
      </c>
      <c r="O14" s="15"/>
      <c r="P14" s="13" t="s">
        <v>157</v>
      </c>
      <c r="Q14" s="15">
        <v>23</v>
      </c>
      <c r="R14" s="15"/>
      <c r="S14" s="20" t="s">
        <v>157</v>
      </c>
      <c r="T14" s="20">
        <v>24</v>
      </c>
      <c r="U14" s="20">
        <v>25</v>
      </c>
      <c r="V14" s="13" t="s">
        <v>157</v>
      </c>
      <c r="W14" s="15">
        <v>23</v>
      </c>
      <c r="X14" s="15"/>
      <c r="Y14" s="13" t="s">
        <v>157</v>
      </c>
      <c r="Z14" s="15">
        <v>23</v>
      </c>
      <c r="AA14" s="15">
        <v>23</v>
      </c>
      <c r="AB14" s="13" t="s">
        <v>157</v>
      </c>
      <c r="AC14" s="15">
        <v>24</v>
      </c>
      <c r="AD14" s="15"/>
      <c r="AE14" s="13" t="s">
        <v>157</v>
      </c>
      <c r="AF14" s="15">
        <v>24</v>
      </c>
      <c r="AG14" s="15"/>
      <c r="AH14" s="13" t="s">
        <v>157</v>
      </c>
      <c r="AI14" s="13">
        <v>23</v>
      </c>
      <c r="AJ14" s="15"/>
      <c r="AK14" s="13" t="s">
        <v>157</v>
      </c>
      <c r="AL14" s="15">
        <v>23</v>
      </c>
      <c r="AM14" s="15"/>
      <c r="AN14" s="13" t="s">
        <v>157</v>
      </c>
      <c r="AO14" s="15">
        <v>22</v>
      </c>
      <c r="AP14" s="15"/>
      <c r="AQ14" s="13" t="s">
        <v>157</v>
      </c>
      <c r="AR14" s="15">
        <v>23</v>
      </c>
      <c r="AS14" s="15"/>
      <c r="AT14" s="13" t="s">
        <v>157</v>
      </c>
      <c r="AU14" s="15">
        <v>23</v>
      </c>
      <c r="AV14" s="15"/>
      <c r="AW14" s="13" t="s">
        <v>157</v>
      </c>
      <c r="AX14" s="15">
        <v>23</v>
      </c>
      <c r="AY14" s="20">
        <v>25</v>
      </c>
      <c r="AZ14" s="13" t="s">
        <v>157</v>
      </c>
      <c r="BA14" s="15">
        <v>24</v>
      </c>
      <c r="BB14" s="15">
        <v>25</v>
      </c>
    </row>
    <row r="15" spans="1:54" x14ac:dyDescent="0.25">
      <c r="A15" s="13" t="s">
        <v>157</v>
      </c>
      <c r="B15" s="13">
        <v>23</v>
      </c>
      <c r="D15" s="13" t="s">
        <v>157</v>
      </c>
      <c r="E15" s="15">
        <v>24</v>
      </c>
      <c r="F15" s="15">
        <v>24</v>
      </c>
      <c r="G15" s="13" t="s">
        <v>157</v>
      </c>
      <c r="H15" s="15">
        <v>22</v>
      </c>
      <c r="I15" s="15"/>
      <c r="J15" s="13" t="s">
        <v>157</v>
      </c>
      <c r="K15" s="15">
        <v>22</v>
      </c>
      <c r="L15" s="15"/>
      <c r="M15" s="13" t="s">
        <v>157</v>
      </c>
      <c r="N15" s="15">
        <v>24</v>
      </c>
      <c r="O15" s="15"/>
      <c r="P15" s="13" t="s">
        <v>157</v>
      </c>
      <c r="Q15" s="15">
        <v>21</v>
      </c>
      <c r="R15" s="15"/>
      <c r="S15" s="13" t="s">
        <v>158</v>
      </c>
      <c r="T15" s="15">
        <v>26</v>
      </c>
      <c r="U15" s="15">
        <v>28</v>
      </c>
      <c r="V15" s="13" t="s">
        <v>158</v>
      </c>
      <c r="W15" s="15">
        <v>25</v>
      </c>
      <c r="X15" s="15"/>
      <c r="Y15" s="13" t="s">
        <v>158</v>
      </c>
      <c r="Z15" s="15">
        <v>25</v>
      </c>
      <c r="AA15" s="15">
        <v>25</v>
      </c>
      <c r="AB15" s="13" t="s">
        <v>158</v>
      </c>
      <c r="AC15" s="13">
        <v>28</v>
      </c>
      <c r="AD15" s="15"/>
      <c r="AE15" s="13" t="s">
        <v>158</v>
      </c>
      <c r="AF15" s="15">
        <v>26</v>
      </c>
      <c r="AG15" s="15"/>
      <c r="AH15" s="13" t="s">
        <v>158</v>
      </c>
      <c r="AI15" s="15">
        <v>25</v>
      </c>
      <c r="AJ15" s="15"/>
      <c r="AK15" s="13" t="s">
        <v>158</v>
      </c>
      <c r="AL15" s="15">
        <v>25</v>
      </c>
      <c r="AM15" s="15">
        <v>25</v>
      </c>
      <c r="AN15" s="13" t="s">
        <v>158</v>
      </c>
      <c r="AO15" s="15">
        <v>26</v>
      </c>
      <c r="AP15" s="15">
        <v>27</v>
      </c>
      <c r="AQ15" s="13" t="s">
        <v>158</v>
      </c>
      <c r="AR15" s="15">
        <v>25</v>
      </c>
      <c r="AS15" s="15"/>
      <c r="AT15" s="13" t="s">
        <v>158</v>
      </c>
      <c r="AU15" s="15">
        <v>25</v>
      </c>
      <c r="AV15" s="15"/>
      <c r="AW15" s="13" t="s">
        <v>158</v>
      </c>
      <c r="AX15" s="15">
        <v>25</v>
      </c>
      <c r="AY15" s="15">
        <v>25</v>
      </c>
      <c r="AZ15" s="13" t="s">
        <v>158</v>
      </c>
      <c r="BA15" s="15">
        <v>25</v>
      </c>
      <c r="BB15" s="15"/>
    </row>
    <row r="16" spans="1:54" x14ac:dyDescent="0.25">
      <c r="A16" s="13" t="s">
        <v>158</v>
      </c>
      <c r="B16" s="13">
        <v>25</v>
      </c>
      <c r="D16" s="13" t="s">
        <v>158</v>
      </c>
      <c r="E16" s="15">
        <v>25</v>
      </c>
      <c r="F16" s="15">
        <v>26</v>
      </c>
      <c r="G16" s="13" t="s">
        <v>158</v>
      </c>
      <c r="H16" s="15">
        <v>27</v>
      </c>
      <c r="I16" s="15">
        <v>27</v>
      </c>
      <c r="J16" s="13" t="s">
        <v>158</v>
      </c>
      <c r="K16" s="15">
        <v>26</v>
      </c>
      <c r="L16" s="15"/>
      <c r="M16" s="13" t="s">
        <v>158</v>
      </c>
      <c r="N16" s="15">
        <v>26</v>
      </c>
      <c r="O16" s="15">
        <v>28</v>
      </c>
      <c r="P16" s="13" t="s">
        <v>158</v>
      </c>
      <c r="Q16" s="15">
        <v>25</v>
      </c>
      <c r="R16" s="15">
        <v>24</v>
      </c>
      <c r="S16" s="13" t="s">
        <v>158</v>
      </c>
      <c r="T16" s="13">
        <v>27</v>
      </c>
      <c r="U16" s="15">
        <v>27</v>
      </c>
      <c r="V16" s="13" t="s">
        <v>158</v>
      </c>
      <c r="W16" s="15">
        <v>27</v>
      </c>
      <c r="X16" s="15"/>
      <c r="Y16" s="13" t="s">
        <v>158</v>
      </c>
      <c r="Z16" s="15">
        <v>27</v>
      </c>
      <c r="AA16" s="15"/>
      <c r="AB16" s="13" t="s">
        <v>158</v>
      </c>
      <c r="AC16" s="15">
        <v>27</v>
      </c>
      <c r="AD16" s="15">
        <v>27</v>
      </c>
      <c r="AE16" s="13" t="s">
        <v>158</v>
      </c>
      <c r="AF16" s="15">
        <v>27</v>
      </c>
      <c r="AG16" s="15"/>
      <c r="AH16" s="13" t="s">
        <v>158</v>
      </c>
      <c r="AI16" s="13">
        <v>26</v>
      </c>
      <c r="AJ16" s="15"/>
      <c r="AK16" s="13" t="s">
        <v>158</v>
      </c>
      <c r="AL16" s="15">
        <v>26</v>
      </c>
      <c r="AM16" s="15"/>
      <c r="AN16" s="13" t="s">
        <v>158</v>
      </c>
      <c r="AO16" s="15">
        <v>26</v>
      </c>
      <c r="AP16" s="15"/>
      <c r="AQ16" s="13" t="s">
        <v>158</v>
      </c>
      <c r="AR16" s="15">
        <v>26</v>
      </c>
      <c r="AS16" s="15">
        <v>26</v>
      </c>
      <c r="AT16" s="13" t="s">
        <v>158</v>
      </c>
      <c r="AU16" s="15">
        <v>28</v>
      </c>
      <c r="AV16" s="15">
        <v>28</v>
      </c>
      <c r="AW16" s="13" t="s">
        <v>158</v>
      </c>
      <c r="AX16" s="15">
        <v>26</v>
      </c>
      <c r="AY16" s="15"/>
      <c r="AZ16" s="13" t="s">
        <v>158</v>
      </c>
      <c r="BA16" s="15">
        <v>26</v>
      </c>
      <c r="BB16" s="15"/>
    </row>
    <row r="17" spans="1:57" x14ac:dyDescent="0.25">
      <c r="A17" s="13" t="s">
        <v>158</v>
      </c>
      <c r="B17" s="15">
        <v>27</v>
      </c>
      <c r="D17" s="13" t="s">
        <v>158</v>
      </c>
      <c r="E17" s="13">
        <v>25</v>
      </c>
      <c r="F17" s="15"/>
      <c r="G17" s="13" t="s">
        <v>158</v>
      </c>
      <c r="H17" s="15">
        <v>26</v>
      </c>
      <c r="I17" s="15">
        <v>26</v>
      </c>
      <c r="J17" s="13" t="s">
        <v>158</v>
      </c>
      <c r="K17" s="15">
        <v>28</v>
      </c>
      <c r="L17" s="15"/>
      <c r="M17" s="13" t="s">
        <v>158</v>
      </c>
      <c r="N17" s="15">
        <v>29</v>
      </c>
      <c r="O17" s="15">
        <v>30</v>
      </c>
      <c r="P17" s="13" t="s">
        <v>158</v>
      </c>
      <c r="Q17" s="15">
        <v>27</v>
      </c>
      <c r="R17" s="15">
        <v>29</v>
      </c>
      <c r="S17" s="13" t="s">
        <v>158</v>
      </c>
      <c r="T17" s="13">
        <v>25</v>
      </c>
      <c r="U17" s="15">
        <v>25</v>
      </c>
      <c r="V17" s="13" t="s">
        <v>158</v>
      </c>
      <c r="W17" s="13">
        <v>26</v>
      </c>
      <c r="X17" s="15">
        <v>27</v>
      </c>
      <c r="Y17" s="13" t="s">
        <v>158</v>
      </c>
      <c r="Z17" s="15">
        <v>29</v>
      </c>
      <c r="AA17" s="15"/>
      <c r="AB17" s="13" t="s">
        <v>158</v>
      </c>
      <c r="AC17" s="15">
        <v>25</v>
      </c>
      <c r="AD17" s="15">
        <v>26</v>
      </c>
      <c r="AE17" s="13" t="s">
        <v>158</v>
      </c>
      <c r="AF17" s="15">
        <v>27</v>
      </c>
      <c r="AG17" s="15"/>
      <c r="AH17" s="13" t="s">
        <v>158</v>
      </c>
      <c r="AI17" s="13">
        <v>28</v>
      </c>
      <c r="AJ17" s="15"/>
      <c r="AK17" s="13" t="s">
        <v>158</v>
      </c>
      <c r="AL17" s="15">
        <v>28</v>
      </c>
      <c r="AM17" s="15"/>
      <c r="AN17" s="13" t="s">
        <v>158</v>
      </c>
      <c r="AO17" s="15">
        <v>28</v>
      </c>
      <c r="AP17" s="15">
        <v>28</v>
      </c>
      <c r="AQ17" s="13" t="s">
        <v>158</v>
      </c>
      <c r="AR17" s="15">
        <v>29</v>
      </c>
      <c r="AS17" s="15"/>
      <c r="AT17" s="13" t="s">
        <v>158</v>
      </c>
      <c r="AU17" s="15">
        <v>29</v>
      </c>
      <c r="AV17" s="15"/>
      <c r="AW17" s="13" t="s">
        <v>158</v>
      </c>
      <c r="AX17" s="15">
        <v>28</v>
      </c>
      <c r="AY17" s="15"/>
      <c r="AZ17" s="13" t="s">
        <v>158</v>
      </c>
      <c r="BA17" s="15">
        <v>28</v>
      </c>
      <c r="BB17" s="15">
        <v>29</v>
      </c>
    </row>
    <row r="18" spans="1:57" x14ac:dyDescent="0.25">
      <c r="A18" s="13" t="s">
        <v>158</v>
      </c>
      <c r="B18" s="13">
        <v>28</v>
      </c>
      <c r="D18" s="13" t="s">
        <v>158</v>
      </c>
      <c r="E18" s="15">
        <v>29</v>
      </c>
      <c r="F18" s="15"/>
      <c r="G18" s="13" t="s">
        <v>158</v>
      </c>
      <c r="H18" s="15">
        <v>28</v>
      </c>
      <c r="I18" s="15">
        <v>29</v>
      </c>
      <c r="J18" s="13" t="s">
        <v>158</v>
      </c>
      <c r="K18" s="15">
        <v>25</v>
      </c>
      <c r="L18" s="15"/>
      <c r="M18" s="13" t="s">
        <v>158</v>
      </c>
      <c r="N18" s="15">
        <v>25</v>
      </c>
      <c r="O18" s="15"/>
      <c r="P18" s="13" t="s">
        <v>158</v>
      </c>
      <c r="Q18" s="15">
        <v>26</v>
      </c>
      <c r="R18" s="15">
        <v>26</v>
      </c>
      <c r="S18" s="13" t="s">
        <v>158</v>
      </c>
      <c r="T18" s="13">
        <v>29</v>
      </c>
      <c r="U18" s="15">
        <v>29</v>
      </c>
      <c r="V18" s="13" t="s">
        <v>158</v>
      </c>
      <c r="W18" s="15">
        <v>29</v>
      </c>
      <c r="X18" s="15">
        <v>29</v>
      </c>
      <c r="Y18" s="13" t="s">
        <v>158</v>
      </c>
      <c r="Z18" s="15">
        <v>25</v>
      </c>
      <c r="AA18" s="15"/>
      <c r="AB18" s="13" t="s">
        <v>158</v>
      </c>
      <c r="AC18" s="15">
        <v>29</v>
      </c>
      <c r="AD18" s="15"/>
      <c r="AE18" s="13" t="s">
        <v>158</v>
      </c>
      <c r="AF18" s="15">
        <v>29</v>
      </c>
      <c r="AG18" s="15"/>
      <c r="AH18" s="13" t="s">
        <v>158</v>
      </c>
      <c r="AI18" s="13">
        <v>28</v>
      </c>
      <c r="AJ18" s="15">
        <v>29</v>
      </c>
      <c r="AK18" s="13" t="s">
        <v>158</v>
      </c>
      <c r="AL18" s="15">
        <v>26</v>
      </c>
      <c r="AM18" s="15"/>
      <c r="AN18" s="13" t="s">
        <v>158</v>
      </c>
      <c r="AO18" s="15">
        <v>29</v>
      </c>
      <c r="AP18" s="15"/>
      <c r="AQ18" s="13" t="s">
        <v>158</v>
      </c>
      <c r="AR18" s="15">
        <v>28</v>
      </c>
      <c r="AS18" s="15">
        <v>29</v>
      </c>
      <c r="AT18" s="13" t="s">
        <v>158</v>
      </c>
      <c r="AU18" s="15">
        <v>25</v>
      </c>
      <c r="AV18" s="15"/>
      <c r="AW18" s="13" t="s">
        <v>158</v>
      </c>
      <c r="AX18" s="15">
        <v>25</v>
      </c>
      <c r="AY18" s="15"/>
      <c r="AZ18" s="13" t="s">
        <v>158</v>
      </c>
      <c r="BA18" s="15">
        <v>25</v>
      </c>
      <c r="BB18" s="15"/>
    </row>
    <row r="19" spans="1:57" x14ac:dyDescent="0.25">
      <c r="A19" s="13" t="s">
        <v>158</v>
      </c>
      <c r="B19" s="13">
        <v>29</v>
      </c>
      <c r="C19" s="13">
        <v>29</v>
      </c>
      <c r="D19" s="13" t="s">
        <v>158</v>
      </c>
      <c r="E19" s="15">
        <v>28</v>
      </c>
      <c r="F19" s="15"/>
      <c r="G19" s="13" t="s">
        <v>158</v>
      </c>
      <c r="H19" s="15">
        <v>29</v>
      </c>
      <c r="I19" s="15">
        <v>29</v>
      </c>
      <c r="J19" s="13" t="s">
        <v>158</v>
      </c>
      <c r="K19" s="15">
        <v>28</v>
      </c>
      <c r="L19" s="15"/>
      <c r="M19" s="13" t="s">
        <v>158</v>
      </c>
      <c r="N19" s="15">
        <v>25</v>
      </c>
      <c r="O19" s="15">
        <v>26</v>
      </c>
      <c r="P19" s="13" t="s">
        <v>158</v>
      </c>
      <c r="Q19" s="15">
        <v>29</v>
      </c>
      <c r="R19" s="15">
        <v>29</v>
      </c>
      <c r="S19" s="13" t="s">
        <v>79</v>
      </c>
      <c r="T19" s="13">
        <v>31</v>
      </c>
      <c r="U19" s="15"/>
      <c r="V19" s="13" t="s">
        <v>79</v>
      </c>
      <c r="W19" s="15">
        <v>31</v>
      </c>
      <c r="X19" s="15"/>
      <c r="Y19" s="13" t="s">
        <v>79</v>
      </c>
      <c r="Z19" s="15">
        <v>31</v>
      </c>
      <c r="AA19" s="15"/>
      <c r="AB19" s="13" t="s">
        <v>79</v>
      </c>
      <c r="AC19" s="15">
        <v>30</v>
      </c>
      <c r="AD19" s="15">
        <v>30</v>
      </c>
      <c r="AE19" s="13" t="s">
        <v>79</v>
      </c>
      <c r="AF19" s="15">
        <v>31</v>
      </c>
      <c r="AG19" s="15"/>
      <c r="AH19" s="13" t="s">
        <v>79</v>
      </c>
      <c r="AI19" s="15">
        <v>30</v>
      </c>
      <c r="AJ19" s="15">
        <v>31</v>
      </c>
      <c r="AK19" s="13" t="s">
        <v>79</v>
      </c>
      <c r="AL19" s="15">
        <v>34</v>
      </c>
      <c r="AM19" s="20">
        <v>36</v>
      </c>
      <c r="AN19" s="13" t="s">
        <v>79</v>
      </c>
      <c r="AO19" s="15">
        <v>31</v>
      </c>
      <c r="AP19" s="15">
        <v>32</v>
      </c>
      <c r="AQ19" s="13" t="s">
        <v>79</v>
      </c>
      <c r="AR19" s="15">
        <v>31</v>
      </c>
      <c r="AS19" s="15"/>
      <c r="AT19" s="13" t="s">
        <v>79</v>
      </c>
      <c r="AU19" s="15">
        <v>30</v>
      </c>
      <c r="AV19" s="15"/>
      <c r="AW19" s="13" t="s">
        <v>79</v>
      </c>
      <c r="AX19" s="15">
        <v>30</v>
      </c>
      <c r="AY19" s="15">
        <v>30</v>
      </c>
      <c r="AZ19" s="13" t="s">
        <v>79</v>
      </c>
      <c r="BA19" s="15">
        <v>30</v>
      </c>
      <c r="BB19" s="15">
        <v>30</v>
      </c>
    </row>
    <row r="20" spans="1:57" x14ac:dyDescent="0.25">
      <c r="A20" s="13" t="s">
        <v>79</v>
      </c>
      <c r="B20" s="13">
        <v>30</v>
      </c>
      <c r="D20" s="13" t="s">
        <v>79</v>
      </c>
      <c r="E20" s="15">
        <v>31</v>
      </c>
      <c r="F20" s="15">
        <v>31</v>
      </c>
      <c r="G20" s="13" t="s">
        <v>79</v>
      </c>
      <c r="H20" s="15">
        <v>33</v>
      </c>
      <c r="I20" s="15"/>
      <c r="J20" s="13" t="s">
        <v>79</v>
      </c>
      <c r="K20" s="15">
        <v>33</v>
      </c>
      <c r="L20" s="15"/>
      <c r="M20" s="13" t="s">
        <v>79</v>
      </c>
      <c r="N20" s="15">
        <v>34</v>
      </c>
      <c r="O20" s="15">
        <v>36</v>
      </c>
      <c r="P20" s="13" t="s">
        <v>79</v>
      </c>
      <c r="Q20" s="15">
        <v>33</v>
      </c>
      <c r="R20" s="15"/>
      <c r="S20" s="13" t="s">
        <v>79</v>
      </c>
      <c r="T20" s="13">
        <v>33</v>
      </c>
      <c r="U20" s="15"/>
      <c r="V20" s="13" t="s">
        <v>79</v>
      </c>
      <c r="W20" s="15">
        <v>32</v>
      </c>
      <c r="X20" s="15"/>
      <c r="Y20" s="13" t="s">
        <v>79</v>
      </c>
      <c r="Z20" s="15">
        <v>34</v>
      </c>
      <c r="AA20" s="15">
        <v>34</v>
      </c>
      <c r="AB20" s="13" t="s">
        <v>79</v>
      </c>
      <c r="AC20" s="15">
        <v>30</v>
      </c>
      <c r="AD20" s="15"/>
      <c r="AE20" s="13" t="s">
        <v>79</v>
      </c>
      <c r="AF20" s="15">
        <v>30</v>
      </c>
      <c r="AG20" s="15"/>
      <c r="AH20" s="13" t="s">
        <v>79</v>
      </c>
      <c r="AI20" s="15">
        <v>31</v>
      </c>
      <c r="AJ20" s="15"/>
      <c r="AK20" s="13" t="s">
        <v>79</v>
      </c>
      <c r="AL20" s="15">
        <v>32</v>
      </c>
      <c r="AM20" s="15"/>
      <c r="AN20" s="13" t="s">
        <v>79</v>
      </c>
      <c r="AO20" s="15">
        <v>32</v>
      </c>
      <c r="AP20" s="15"/>
      <c r="AQ20" s="13" t="s">
        <v>79</v>
      </c>
      <c r="AR20" s="15">
        <v>33</v>
      </c>
      <c r="AS20" s="15"/>
      <c r="AT20" s="13" t="s">
        <v>79</v>
      </c>
      <c r="AU20" s="15">
        <v>32</v>
      </c>
      <c r="AV20" s="15">
        <v>32</v>
      </c>
      <c r="AW20" s="13" t="s">
        <v>79</v>
      </c>
      <c r="AX20" s="15">
        <v>32</v>
      </c>
      <c r="AY20" s="15"/>
      <c r="AZ20" s="13" t="s">
        <v>79</v>
      </c>
      <c r="BA20" s="15">
        <v>34</v>
      </c>
      <c r="BB20" s="15"/>
    </row>
    <row r="21" spans="1:57" s="22" customFormat="1" x14ac:dyDescent="0.25">
      <c r="A21" s="22" t="s">
        <v>78</v>
      </c>
      <c r="B21" s="22">
        <v>26</v>
      </c>
      <c r="C21" s="22">
        <v>27</v>
      </c>
      <c r="D21" s="22" t="s">
        <v>78</v>
      </c>
      <c r="E21" s="22">
        <v>21</v>
      </c>
      <c r="G21" s="22" t="s">
        <v>78</v>
      </c>
      <c r="H21" s="22">
        <v>26</v>
      </c>
      <c r="J21" s="22" t="s">
        <v>78</v>
      </c>
      <c r="K21" s="22">
        <v>23</v>
      </c>
      <c r="M21" s="22" t="s">
        <v>78</v>
      </c>
      <c r="N21" s="22">
        <v>23</v>
      </c>
      <c r="P21" s="22" t="s">
        <v>78</v>
      </c>
      <c r="Q21" s="22">
        <v>24</v>
      </c>
      <c r="R21" s="22">
        <v>25</v>
      </c>
      <c r="S21" s="22" t="s">
        <v>78</v>
      </c>
      <c r="T21" s="22">
        <v>26</v>
      </c>
      <c r="V21" s="22" t="s">
        <v>78</v>
      </c>
      <c r="W21" s="22">
        <v>24</v>
      </c>
      <c r="Y21" s="22" t="s">
        <v>78</v>
      </c>
      <c r="Z21" s="22">
        <v>26</v>
      </c>
      <c r="AB21" s="22" t="s">
        <v>78</v>
      </c>
      <c r="AC21" s="22">
        <v>25</v>
      </c>
      <c r="AE21" s="22" t="s">
        <v>78</v>
      </c>
      <c r="AF21" s="22">
        <v>25</v>
      </c>
      <c r="AG21" s="22">
        <v>26</v>
      </c>
      <c r="AH21" s="22" t="s">
        <v>78</v>
      </c>
      <c r="AI21" s="22">
        <v>24</v>
      </c>
      <c r="AK21" s="22" t="s">
        <v>78</v>
      </c>
      <c r="AL21" s="22">
        <v>24</v>
      </c>
      <c r="AM21" s="17"/>
      <c r="AN21" s="22" t="s">
        <v>78</v>
      </c>
      <c r="AO21" s="22">
        <v>25</v>
      </c>
      <c r="AP21" s="17"/>
      <c r="AQ21" s="22" t="s">
        <v>78</v>
      </c>
      <c r="AR21" s="22">
        <v>25</v>
      </c>
      <c r="AS21" s="17"/>
      <c r="AT21" s="22" t="s">
        <v>78</v>
      </c>
      <c r="AU21" s="22">
        <v>26</v>
      </c>
      <c r="AV21" s="17"/>
      <c r="AW21" s="22" t="s">
        <v>78</v>
      </c>
      <c r="AX21" s="22">
        <v>26</v>
      </c>
      <c r="AY21" s="17"/>
      <c r="AZ21" s="22" t="s">
        <v>78</v>
      </c>
      <c r="BA21" s="22">
        <v>24</v>
      </c>
    </row>
    <row r="22" spans="1:57" s="22" customFormat="1" x14ac:dyDescent="0.25">
      <c r="A22" s="22" t="s">
        <v>78</v>
      </c>
      <c r="B22" s="22">
        <v>23</v>
      </c>
      <c r="D22" s="22" t="s">
        <v>78</v>
      </c>
      <c r="E22" s="22">
        <v>26</v>
      </c>
      <c r="F22" s="22">
        <v>26</v>
      </c>
      <c r="G22" s="22" t="s">
        <v>78</v>
      </c>
      <c r="H22" s="22">
        <v>25</v>
      </c>
      <c r="J22" s="22" t="s">
        <v>78</v>
      </c>
      <c r="K22" s="22">
        <v>25</v>
      </c>
      <c r="M22" s="22" t="s">
        <v>78</v>
      </c>
      <c r="N22" s="22">
        <v>26</v>
      </c>
      <c r="P22" s="22" t="s">
        <v>78</v>
      </c>
      <c r="Q22" s="22">
        <v>26</v>
      </c>
      <c r="S22" s="22" t="s">
        <v>77</v>
      </c>
      <c r="T22" s="22">
        <v>28</v>
      </c>
      <c r="V22" s="22" t="s">
        <v>77</v>
      </c>
      <c r="W22" s="22">
        <v>26</v>
      </c>
      <c r="Y22" s="22" t="s">
        <v>77</v>
      </c>
      <c r="Z22" s="22">
        <v>25</v>
      </c>
      <c r="AA22" s="22">
        <v>26</v>
      </c>
      <c r="AB22" s="22" t="s">
        <v>77</v>
      </c>
      <c r="AC22" s="22">
        <v>27</v>
      </c>
      <c r="AE22" s="22" t="s">
        <v>77</v>
      </c>
      <c r="AF22" s="22">
        <v>28</v>
      </c>
      <c r="AG22" s="22">
        <v>29</v>
      </c>
      <c r="AH22" s="22" t="s">
        <v>77</v>
      </c>
      <c r="AI22" s="22">
        <v>28</v>
      </c>
      <c r="AK22" s="22" t="s">
        <v>77</v>
      </c>
      <c r="AL22" s="22">
        <v>28</v>
      </c>
      <c r="AN22" s="22" t="s">
        <v>77</v>
      </c>
      <c r="AO22" s="22">
        <v>29</v>
      </c>
      <c r="AQ22" s="22" t="s">
        <v>77</v>
      </c>
      <c r="AR22" s="22">
        <v>28</v>
      </c>
      <c r="AT22" s="22" t="s">
        <v>77</v>
      </c>
      <c r="AU22" s="22">
        <v>27</v>
      </c>
      <c r="AV22" s="22">
        <v>27</v>
      </c>
      <c r="AW22" s="22" t="s">
        <v>77</v>
      </c>
      <c r="AX22" s="22">
        <v>28</v>
      </c>
      <c r="AZ22" s="22" t="s">
        <v>77</v>
      </c>
      <c r="BA22" s="22">
        <v>29</v>
      </c>
      <c r="BB22" s="22">
        <v>30</v>
      </c>
    </row>
    <row r="23" spans="1:57" s="22" customFormat="1" x14ac:dyDescent="0.25">
      <c r="A23" s="22" t="s">
        <v>77</v>
      </c>
      <c r="B23" s="22">
        <v>28</v>
      </c>
      <c r="D23" s="22" t="s">
        <v>77</v>
      </c>
      <c r="E23" s="22">
        <v>27</v>
      </c>
      <c r="G23" s="22" t="s">
        <v>77</v>
      </c>
      <c r="H23" s="22">
        <v>27</v>
      </c>
      <c r="J23" s="22" t="s">
        <v>77</v>
      </c>
      <c r="K23" s="22">
        <v>29</v>
      </c>
      <c r="L23" s="22">
        <v>29</v>
      </c>
      <c r="M23" s="22" t="s">
        <v>77</v>
      </c>
      <c r="N23" s="22">
        <v>27</v>
      </c>
      <c r="P23" s="22" t="s">
        <v>77</v>
      </c>
      <c r="Q23" s="22">
        <v>28</v>
      </c>
      <c r="S23" s="22" t="s">
        <v>77</v>
      </c>
      <c r="T23" s="22">
        <v>29</v>
      </c>
      <c r="U23" s="22">
        <v>29</v>
      </c>
      <c r="V23" s="22" t="s">
        <v>77</v>
      </c>
      <c r="W23" s="22">
        <v>28</v>
      </c>
      <c r="X23" s="22">
        <v>28</v>
      </c>
      <c r="Y23" s="22" t="s">
        <v>77</v>
      </c>
      <c r="Z23" s="22">
        <v>28</v>
      </c>
      <c r="AB23" s="22" t="s">
        <v>77</v>
      </c>
      <c r="AC23" s="22">
        <v>28</v>
      </c>
      <c r="AE23" s="22" t="s">
        <v>77</v>
      </c>
      <c r="AF23" s="22">
        <v>29</v>
      </c>
      <c r="AG23" s="22">
        <v>29</v>
      </c>
      <c r="AH23" s="22" t="s">
        <v>77</v>
      </c>
      <c r="AI23" s="22">
        <v>29</v>
      </c>
      <c r="AK23" s="22" t="s">
        <v>77</v>
      </c>
      <c r="AL23" s="22">
        <v>28</v>
      </c>
      <c r="AN23" s="22" t="s">
        <v>77</v>
      </c>
      <c r="AO23" s="22">
        <v>28</v>
      </c>
      <c r="AQ23" s="22" t="s">
        <v>77</v>
      </c>
      <c r="AR23" s="22">
        <v>29</v>
      </c>
      <c r="AT23" s="22" t="s">
        <v>77</v>
      </c>
      <c r="AU23" s="22">
        <v>28</v>
      </c>
      <c r="AW23" s="22" t="s">
        <v>77</v>
      </c>
      <c r="AX23" s="22">
        <v>29</v>
      </c>
      <c r="AY23" s="22">
        <v>30</v>
      </c>
      <c r="AZ23" s="22" t="s">
        <v>77</v>
      </c>
      <c r="BA23" s="22">
        <v>28</v>
      </c>
    </row>
    <row r="24" spans="1:57" s="22" customFormat="1" x14ac:dyDescent="0.25">
      <c r="A24" s="22" t="s">
        <v>77</v>
      </c>
      <c r="B24" s="22">
        <v>27</v>
      </c>
      <c r="D24" s="22" t="s">
        <v>77</v>
      </c>
      <c r="E24" s="22">
        <v>28</v>
      </c>
      <c r="G24" s="22" t="s">
        <v>77</v>
      </c>
      <c r="H24" s="22">
        <v>29</v>
      </c>
      <c r="J24" s="22" t="s">
        <v>77</v>
      </c>
      <c r="K24" s="22">
        <v>28</v>
      </c>
      <c r="M24" s="22" t="s">
        <v>77</v>
      </c>
      <c r="N24" s="22">
        <v>29</v>
      </c>
      <c r="P24" s="22" t="s">
        <v>77</v>
      </c>
      <c r="Q24" s="22">
        <v>29</v>
      </c>
      <c r="S24" s="22" t="s">
        <v>76</v>
      </c>
      <c r="T24" s="22">
        <v>30</v>
      </c>
      <c r="U24" s="22">
        <v>31</v>
      </c>
      <c r="V24" s="22" t="s">
        <v>76</v>
      </c>
      <c r="W24" s="22">
        <v>32</v>
      </c>
      <c r="Y24" s="22" t="s">
        <v>76</v>
      </c>
      <c r="Z24" s="22">
        <v>30</v>
      </c>
      <c r="AB24" s="22" t="s">
        <v>76</v>
      </c>
      <c r="AC24" s="22">
        <v>32</v>
      </c>
      <c r="AE24" s="22" t="s">
        <v>76</v>
      </c>
      <c r="AF24" s="22">
        <v>30</v>
      </c>
      <c r="AH24" s="22" t="s">
        <v>76</v>
      </c>
      <c r="AI24" s="22">
        <v>30</v>
      </c>
      <c r="AK24" s="22" t="s">
        <v>76</v>
      </c>
      <c r="AL24" s="22">
        <v>31</v>
      </c>
      <c r="AM24" s="22">
        <v>32</v>
      </c>
      <c r="AN24" s="22" t="s">
        <v>76</v>
      </c>
      <c r="AO24" s="22">
        <v>31</v>
      </c>
      <c r="AQ24" s="22" t="s">
        <v>76</v>
      </c>
      <c r="AR24" s="22">
        <v>30</v>
      </c>
      <c r="AS24" s="22">
        <v>32</v>
      </c>
      <c r="AT24" s="22" t="s">
        <v>76</v>
      </c>
      <c r="AU24" s="22">
        <v>32</v>
      </c>
      <c r="AW24" s="22" t="s">
        <v>76</v>
      </c>
      <c r="AX24" s="22">
        <v>30</v>
      </c>
      <c r="AZ24" s="22" t="s">
        <v>76</v>
      </c>
      <c r="BA24" s="22">
        <v>30</v>
      </c>
    </row>
    <row r="25" spans="1:57" s="22" customFormat="1" x14ac:dyDescent="0.25">
      <c r="A25" s="22" t="s">
        <v>76</v>
      </c>
      <c r="B25" s="22">
        <v>31</v>
      </c>
      <c r="D25" s="22" t="s">
        <v>76</v>
      </c>
      <c r="E25" s="22">
        <v>32</v>
      </c>
      <c r="F25" s="22">
        <v>34</v>
      </c>
      <c r="G25" s="22" t="s">
        <v>76</v>
      </c>
      <c r="H25" s="22">
        <v>30</v>
      </c>
      <c r="I25" s="22">
        <v>30</v>
      </c>
      <c r="J25" s="22" t="s">
        <v>76</v>
      </c>
      <c r="K25" s="22">
        <v>30</v>
      </c>
      <c r="L25" s="22">
        <v>31</v>
      </c>
      <c r="M25" s="22" t="s">
        <v>76</v>
      </c>
      <c r="N25" s="22">
        <v>30</v>
      </c>
      <c r="O25" s="22">
        <v>30</v>
      </c>
      <c r="P25" s="22" t="s">
        <v>76</v>
      </c>
      <c r="Q25" s="22">
        <v>31</v>
      </c>
      <c r="S25" s="22" t="s">
        <v>76</v>
      </c>
      <c r="T25" s="22">
        <v>30</v>
      </c>
      <c r="U25" s="22">
        <v>31</v>
      </c>
      <c r="V25" s="22" t="s">
        <v>76</v>
      </c>
      <c r="W25" s="22">
        <v>30</v>
      </c>
      <c r="X25" s="22">
        <v>30</v>
      </c>
      <c r="Y25" s="22" t="s">
        <v>76</v>
      </c>
      <c r="Z25" s="22">
        <v>33</v>
      </c>
      <c r="AB25" s="22" t="s">
        <v>76</v>
      </c>
      <c r="AC25" s="22">
        <v>30</v>
      </c>
      <c r="AE25" s="22" t="s">
        <v>76</v>
      </c>
      <c r="AF25" s="22">
        <v>32</v>
      </c>
      <c r="AG25" s="22">
        <v>32</v>
      </c>
      <c r="AH25" s="22" t="s">
        <v>76</v>
      </c>
      <c r="AI25" s="22">
        <v>32</v>
      </c>
      <c r="AK25" s="22" t="s">
        <v>76</v>
      </c>
      <c r="AL25" s="22">
        <v>32</v>
      </c>
      <c r="AN25" s="22" t="s">
        <v>76</v>
      </c>
      <c r="AO25" s="22">
        <v>30</v>
      </c>
      <c r="AQ25" s="22" t="s">
        <v>76</v>
      </c>
      <c r="AR25" s="22">
        <v>32</v>
      </c>
      <c r="AT25" s="22" t="s">
        <v>76</v>
      </c>
      <c r="AU25" s="22">
        <v>31</v>
      </c>
      <c r="AW25" s="22" t="s">
        <v>76</v>
      </c>
      <c r="AX25" s="22">
        <v>32</v>
      </c>
      <c r="AZ25" s="22" t="s">
        <v>76</v>
      </c>
      <c r="BA25" s="22">
        <v>32</v>
      </c>
    </row>
    <row r="26" spans="1:57" x14ac:dyDescent="0.25">
      <c r="A26" s="13" t="s">
        <v>176</v>
      </c>
      <c r="B26" s="13">
        <v>22</v>
      </c>
      <c r="D26" s="13" t="s">
        <v>176</v>
      </c>
      <c r="E26" s="13">
        <v>22</v>
      </c>
      <c r="F26" s="15"/>
      <c r="G26" s="13" t="s">
        <v>176</v>
      </c>
      <c r="H26" s="15">
        <v>21</v>
      </c>
      <c r="I26" s="15"/>
      <c r="J26" s="13" t="s">
        <v>176</v>
      </c>
      <c r="K26" s="15">
        <v>23</v>
      </c>
      <c r="L26" s="15">
        <v>25</v>
      </c>
      <c r="M26" s="13" t="s">
        <v>176</v>
      </c>
      <c r="N26" s="15">
        <v>23</v>
      </c>
      <c r="O26" s="15"/>
      <c r="P26" s="13" t="s">
        <v>176</v>
      </c>
      <c r="Q26" s="15">
        <v>20</v>
      </c>
      <c r="R26" s="15">
        <v>21</v>
      </c>
      <c r="S26" s="13" t="s">
        <v>176</v>
      </c>
      <c r="T26" s="13">
        <v>22</v>
      </c>
      <c r="U26" s="15" t="s">
        <v>333</v>
      </c>
      <c r="V26" s="13" t="s">
        <v>176</v>
      </c>
      <c r="W26" s="13">
        <v>23</v>
      </c>
      <c r="X26" s="15"/>
      <c r="Y26" s="13" t="s">
        <v>176</v>
      </c>
      <c r="Z26" s="15">
        <v>23</v>
      </c>
      <c r="AA26" s="15" t="s">
        <v>336</v>
      </c>
      <c r="AB26" s="13" t="s">
        <v>176</v>
      </c>
      <c r="AC26" s="15">
        <v>21</v>
      </c>
      <c r="AD26" s="15"/>
      <c r="AE26" s="13" t="s">
        <v>176</v>
      </c>
      <c r="AF26" s="15">
        <v>23</v>
      </c>
      <c r="AG26" s="15"/>
      <c r="AH26" s="13" t="s">
        <v>176</v>
      </c>
      <c r="AI26" s="15">
        <v>20</v>
      </c>
      <c r="AJ26" s="15"/>
      <c r="AK26" s="13" t="s">
        <v>176</v>
      </c>
      <c r="AL26" s="15">
        <v>24</v>
      </c>
      <c r="AM26" s="15"/>
      <c r="AN26" s="13" t="s">
        <v>176</v>
      </c>
      <c r="AO26" s="15">
        <v>23</v>
      </c>
      <c r="AP26" s="15"/>
      <c r="AQ26" s="13" t="s">
        <v>176</v>
      </c>
      <c r="AR26" s="15">
        <v>23</v>
      </c>
      <c r="AS26" s="15"/>
      <c r="AT26" s="13" t="s">
        <v>176</v>
      </c>
      <c r="AU26" s="15">
        <v>23</v>
      </c>
      <c r="AV26" s="15">
        <v>23</v>
      </c>
      <c r="AW26" s="13" t="s">
        <v>176</v>
      </c>
      <c r="AX26" s="15">
        <v>21</v>
      </c>
      <c r="AY26" s="15"/>
      <c r="AZ26" s="13" t="s">
        <v>176</v>
      </c>
      <c r="BA26" s="15">
        <v>24</v>
      </c>
      <c r="BB26" s="15"/>
      <c r="BC26" s="15"/>
      <c r="BD26" s="5"/>
      <c r="BE26" s="15"/>
    </row>
    <row r="27" spans="1:57" x14ac:dyDescent="0.25">
      <c r="A27" s="13" t="s">
        <v>176</v>
      </c>
      <c r="B27" s="13">
        <v>20</v>
      </c>
      <c r="C27" s="13">
        <v>21</v>
      </c>
      <c r="D27" s="13" t="s">
        <v>176</v>
      </c>
      <c r="E27" s="13">
        <v>22</v>
      </c>
      <c r="F27" s="15"/>
      <c r="G27" s="13" t="s">
        <v>176</v>
      </c>
      <c r="H27" s="15">
        <v>23</v>
      </c>
      <c r="I27" s="15"/>
      <c r="J27" s="13" t="s">
        <v>176</v>
      </c>
      <c r="K27" s="15">
        <v>22</v>
      </c>
      <c r="L27" s="15">
        <v>23</v>
      </c>
      <c r="M27" s="13" t="s">
        <v>176</v>
      </c>
      <c r="N27" s="15">
        <v>22</v>
      </c>
      <c r="O27" s="15">
        <v>23</v>
      </c>
      <c r="P27" s="13" t="s">
        <v>176</v>
      </c>
      <c r="Q27" s="15">
        <v>24</v>
      </c>
      <c r="R27" s="15">
        <v>25</v>
      </c>
      <c r="S27" s="13" t="s">
        <v>176</v>
      </c>
      <c r="T27" s="13">
        <v>23</v>
      </c>
      <c r="U27" s="15"/>
      <c r="V27" s="13" t="s">
        <v>176</v>
      </c>
      <c r="W27" s="13">
        <v>24</v>
      </c>
      <c r="X27" s="15"/>
      <c r="Y27" s="13" t="s">
        <v>176</v>
      </c>
      <c r="Z27" s="15">
        <v>20</v>
      </c>
      <c r="AA27" s="15"/>
      <c r="AB27" s="13" t="s">
        <v>176</v>
      </c>
      <c r="AC27" s="15">
        <v>24</v>
      </c>
      <c r="AD27" s="15">
        <v>26</v>
      </c>
      <c r="AE27" s="13" t="s">
        <v>176</v>
      </c>
      <c r="AF27" s="15">
        <v>21</v>
      </c>
      <c r="AG27" s="15"/>
      <c r="AH27" s="13" t="s">
        <v>176</v>
      </c>
      <c r="AI27" s="15">
        <v>23</v>
      </c>
      <c r="AJ27" s="20" t="s">
        <v>337</v>
      </c>
      <c r="AK27" s="13" t="s">
        <v>176</v>
      </c>
      <c r="AL27" s="15">
        <v>23</v>
      </c>
      <c r="AM27" s="15">
        <v>25</v>
      </c>
      <c r="AN27" s="13" t="s">
        <v>176</v>
      </c>
      <c r="AO27" s="15">
        <v>21</v>
      </c>
      <c r="AP27" s="15"/>
      <c r="AQ27" s="13" t="s">
        <v>176</v>
      </c>
      <c r="AR27" s="15">
        <v>20</v>
      </c>
      <c r="AS27" s="15"/>
      <c r="AT27" s="13" t="s">
        <v>176</v>
      </c>
      <c r="AU27" s="15">
        <v>20</v>
      </c>
      <c r="AV27" s="15">
        <v>21</v>
      </c>
      <c r="AW27" s="13" t="s">
        <v>176</v>
      </c>
      <c r="AX27" s="15">
        <v>22</v>
      </c>
      <c r="AY27" s="15">
        <v>23</v>
      </c>
      <c r="AZ27" s="13" t="s">
        <v>176</v>
      </c>
      <c r="BA27" s="15">
        <v>21</v>
      </c>
      <c r="BB27" s="15">
        <v>22</v>
      </c>
      <c r="BC27" s="15"/>
      <c r="BD27" s="5"/>
      <c r="BE27" s="15"/>
    </row>
    <row r="28" spans="1:57" x14ac:dyDescent="0.25">
      <c r="A28" s="13" t="s">
        <v>177</v>
      </c>
      <c r="B28" s="13">
        <v>28</v>
      </c>
      <c r="C28" s="13">
        <v>28</v>
      </c>
      <c r="D28" s="13" t="s">
        <v>177</v>
      </c>
      <c r="E28" s="15">
        <v>25</v>
      </c>
      <c r="F28" s="15">
        <v>26</v>
      </c>
      <c r="G28" s="13" t="s">
        <v>177</v>
      </c>
      <c r="H28" s="15">
        <v>26</v>
      </c>
      <c r="I28" s="15">
        <v>27</v>
      </c>
      <c r="J28" s="13" t="s">
        <v>177</v>
      </c>
      <c r="K28" s="15">
        <v>25</v>
      </c>
      <c r="L28" s="15">
        <v>26</v>
      </c>
      <c r="M28" s="13" t="s">
        <v>177</v>
      </c>
      <c r="N28" s="13">
        <v>28</v>
      </c>
      <c r="O28" s="15">
        <v>29</v>
      </c>
      <c r="P28" s="13" t="s">
        <v>177</v>
      </c>
      <c r="Q28" s="15">
        <v>25</v>
      </c>
      <c r="R28" s="15">
        <v>26</v>
      </c>
      <c r="S28" s="13" t="s">
        <v>177</v>
      </c>
      <c r="T28" s="13">
        <v>24</v>
      </c>
      <c r="U28" s="15"/>
      <c r="V28" s="13" t="s">
        <v>177</v>
      </c>
      <c r="W28" s="15">
        <v>27</v>
      </c>
      <c r="X28" s="15"/>
      <c r="Y28" s="13" t="s">
        <v>177</v>
      </c>
      <c r="Z28" s="15">
        <v>27</v>
      </c>
      <c r="AA28" s="15"/>
      <c r="AB28" s="13" t="s">
        <v>177</v>
      </c>
      <c r="AC28" s="15">
        <v>25</v>
      </c>
      <c r="AD28" s="15"/>
      <c r="AE28" s="13" t="s">
        <v>177</v>
      </c>
      <c r="AF28" s="13">
        <v>26</v>
      </c>
      <c r="AG28" s="15"/>
      <c r="AH28" s="13" t="s">
        <v>177</v>
      </c>
      <c r="AI28" s="13">
        <v>28</v>
      </c>
      <c r="AJ28" s="15"/>
      <c r="AK28" s="13" t="s">
        <v>177</v>
      </c>
      <c r="AL28" s="15">
        <v>26</v>
      </c>
      <c r="AM28" s="15"/>
      <c r="AN28" s="13" t="s">
        <v>177</v>
      </c>
      <c r="AO28" s="15">
        <v>27</v>
      </c>
      <c r="AP28" s="15"/>
      <c r="AQ28" s="13" t="s">
        <v>177</v>
      </c>
      <c r="AR28" s="15">
        <v>26</v>
      </c>
      <c r="AS28" s="15"/>
      <c r="AT28" s="13" t="s">
        <v>177</v>
      </c>
      <c r="AU28" s="15">
        <v>29</v>
      </c>
      <c r="AV28" s="15"/>
      <c r="AW28" s="13" t="s">
        <v>177</v>
      </c>
      <c r="AX28" s="15">
        <v>27</v>
      </c>
      <c r="AY28" s="15"/>
      <c r="AZ28" s="13" t="s">
        <v>177</v>
      </c>
      <c r="BA28" s="15">
        <v>26</v>
      </c>
      <c r="BB28" s="15">
        <v>27</v>
      </c>
      <c r="BC28" s="15"/>
      <c r="BD28" s="5"/>
      <c r="BE28" s="15"/>
    </row>
    <row r="29" spans="1:57" x14ac:dyDescent="0.25">
      <c r="A29" s="13" t="s">
        <v>177</v>
      </c>
      <c r="B29" s="13">
        <v>30</v>
      </c>
      <c r="D29" s="13" t="s">
        <v>177</v>
      </c>
      <c r="E29" s="15">
        <v>29</v>
      </c>
      <c r="F29" s="15"/>
      <c r="G29" s="13" t="s">
        <v>177</v>
      </c>
      <c r="H29" s="15">
        <v>28</v>
      </c>
      <c r="I29" s="15"/>
      <c r="J29" s="13" t="s">
        <v>177</v>
      </c>
      <c r="K29" s="15">
        <v>28</v>
      </c>
      <c r="L29" s="15">
        <v>29</v>
      </c>
      <c r="M29" s="13" t="s">
        <v>177</v>
      </c>
      <c r="N29" s="15">
        <v>27</v>
      </c>
      <c r="O29" s="15">
        <v>27</v>
      </c>
      <c r="P29" s="13" t="s">
        <v>177</v>
      </c>
      <c r="Q29" s="15">
        <v>28</v>
      </c>
      <c r="R29" s="15">
        <v>30</v>
      </c>
      <c r="S29" s="13" t="s">
        <v>177</v>
      </c>
      <c r="T29" s="13">
        <v>28</v>
      </c>
      <c r="U29" s="15"/>
      <c r="V29" s="13" t="s">
        <v>177</v>
      </c>
      <c r="W29" s="15">
        <v>27</v>
      </c>
      <c r="X29" s="15" t="s">
        <v>335</v>
      </c>
      <c r="Y29" s="13" t="s">
        <v>177</v>
      </c>
      <c r="Z29" s="15">
        <v>28</v>
      </c>
      <c r="AA29" s="15">
        <v>29</v>
      </c>
      <c r="AB29" s="13" t="s">
        <v>177</v>
      </c>
      <c r="AC29" s="15">
        <v>28</v>
      </c>
      <c r="AD29" s="15">
        <v>28</v>
      </c>
      <c r="AE29" s="13" t="s">
        <v>177</v>
      </c>
      <c r="AF29" s="15">
        <v>28</v>
      </c>
      <c r="AG29" s="15"/>
      <c r="AH29" s="13" t="s">
        <v>177</v>
      </c>
      <c r="AI29" s="13">
        <v>30</v>
      </c>
      <c r="AJ29" s="15"/>
      <c r="AK29" s="13" t="s">
        <v>177</v>
      </c>
      <c r="AL29" s="15">
        <v>30</v>
      </c>
      <c r="AM29" s="15"/>
      <c r="AN29" s="13" t="s">
        <v>177</v>
      </c>
      <c r="AO29" s="15">
        <v>25</v>
      </c>
      <c r="AP29" s="20" t="s">
        <v>338</v>
      </c>
      <c r="AQ29" s="13" t="s">
        <v>177</v>
      </c>
      <c r="AR29" s="15">
        <v>25</v>
      </c>
      <c r="AS29" s="15"/>
      <c r="AT29" s="13" t="s">
        <v>177</v>
      </c>
      <c r="AU29" s="15">
        <v>27</v>
      </c>
      <c r="AV29" s="15"/>
      <c r="AW29" s="13" t="s">
        <v>177</v>
      </c>
      <c r="AX29" s="15">
        <v>28</v>
      </c>
      <c r="AY29" s="15"/>
      <c r="AZ29" s="13" t="s">
        <v>177</v>
      </c>
      <c r="BA29" s="15">
        <v>27</v>
      </c>
      <c r="BB29" s="15"/>
      <c r="BC29" s="15"/>
      <c r="BD29" s="5"/>
      <c r="BE29" s="15"/>
    </row>
    <row r="30" spans="1:57" x14ac:dyDescent="0.25">
      <c r="A30" s="13" t="s">
        <v>178</v>
      </c>
      <c r="B30" s="13">
        <v>33</v>
      </c>
      <c r="D30" s="13" t="s">
        <v>178</v>
      </c>
      <c r="E30" s="15">
        <v>34</v>
      </c>
      <c r="F30" s="15">
        <v>34</v>
      </c>
      <c r="G30" s="13" t="s">
        <v>178</v>
      </c>
      <c r="H30" s="15">
        <v>35</v>
      </c>
      <c r="I30" s="15"/>
      <c r="J30" s="13" t="s">
        <v>178</v>
      </c>
      <c r="K30" s="15">
        <v>35</v>
      </c>
      <c r="L30" s="15">
        <v>35</v>
      </c>
      <c r="M30" s="13" t="s">
        <v>178</v>
      </c>
      <c r="N30" s="15">
        <v>42</v>
      </c>
      <c r="O30" s="15"/>
      <c r="P30" s="13" t="s">
        <v>178</v>
      </c>
      <c r="Q30" s="15">
        <v>37</v>
      </c>
      <c r="R30" s="15"/>
      <c r="S30" s="13" t="s">
        <v>178</v>
      </c>
      <c r="T30" s="13">
        <v>33</v>
      </c>
      <c r="U30" s="15" t="s">
        <v>334</v>
      </c>
      <c r="V30" s="13" t="s">
        <v>178</v>
      </c>
      <c r="W30" s="15">
        <v>33</v>
      </c>
      <c r="X30" s="15"/>
      <c r="Y30" s="13" t="s">
        <v>178</v>
      </c>
      <c r="Z30" s="15">
        <v>36</v>
      </c>
      <c r="AA30" s="15"/>
      <c r="AB30" s="13" t="s">
        <v>178</v>
      </c>
      <c r="AC30" s="15">
        <v>31</v>
      </c>
      <c r="AD30" s="15">
        <v>31</v>
      </c>
      <c r="AE30" s="13" t="s">
        <v>178</v>
      </c>
      <c r="AF30" s="15">
        <v>32</v>
      </c>
      <c r="AG30" s="15">
        <v>33</v>
      </c>
      <c r="AH30" s="13" t="s">
        <v>178</v>
      </c>
      <c r="AI30" s="13">
        <v>33</v>
      </c>
      <c r="AJ30" s="15"/>
      <c r="AK30" s="13" t="s">
        <v>178</v>
      </c>
      <c r="AL30" s="15">
        <v>35</v>
      </c>
      <c r="AM30" s="15"/>
      <c r="AN30" s="13" t="s">
        <v>178</v>
      </c>
      <c r="AO30" s="15">
        <v>33</v>
      </c>
      <c r="AP30" s="15"/>
      <c r="AQ30" s="13" t="s">
        <v>178</v>
      </c>
      <c r="AR30" s="15">
        <v>34</v>
      </c>
      <c r="AS30" s="15">
        <v>35</v>
      </c>
      <c r="AT30" s="13" t="s">
        <v>178</v>
      </c>
      <c r="AU30" s="15">
        <v>34</v>
      </c>
      <c r="AV30" s="15">
        <v>35</v>
      </c>
      <c r="AW30" s="13" t="s">
        <v>178</v>
      </c>
      <c r="AX30" s="15">
        <v>33</v>
      </c>
      <c r="AY30" s="15"/>
      <c r="AZ30" s="13" t="s">
        <v>178</v>
      </c>
      <c r="BA30" s="15">
        <v>34</v>
      </c>
      <c r="BB30" s="15"/>
      <c r="BC30" s="15"/>
      <c r="BD30" s="5"/>
      <c r="BE30" s="15"/>
    </row>
    <row r="31" spans="1:57" x14ac:dyDescent="0.25">
      <c r="A31" s="19"/>
      <c r="D31" s="19"/>
      <c r="G31" s="19"/>
      <c r="J31" s="19"/>
      <c r="M31" s="19"/>
      <c r="P31" s="19"/>
      <c r="S31" s="19"/>
      <c r="V31" s="19"/>
      <c r="Y31" s="19"/>
      <c r="AB31" s="19"/>
      <c r="AE31" s="19"/>
      <c r="AH31" s="19"/>
      <c r="AJ31" s="13" t="s">
        <v>124</v>
      </c>
      <c r="AK31" s="19"/>
      <c r="AM31" s="13" t="s">
        <v>125</v>
      </c>
      <c r="AN31" s="19"/>
      <c r="AQ31" s="19"/>
      <c r="AS31" s="13" t="s">
        <v>128</v>
      </c>
      <c r="AT31" s="19"/>
      <c r="AV31" s="13" t="s">
        <v>127</v>
      </c>
      <c r="AW31" s="19"/>
      <c r="AZ31" s="19"/>
      <c r="BA31" s="15"/>
      <c r="BB31" s="15"/>
    </row>
    <row r="32" spans="1:57" x14ac:dyDescent="0.25">
      <c r="A32" s="19" t="s">
        <v>110</v>
      </c>
      <c r="D32" s="19" t="s">
        <v>110</v>
      </c>
      <c r="G32" s="19" t="s">
        <v>110</v>
      </c>
      <c r="J32" s="19" t="s">
        <v>110</v>
      </c>
      <c r="M32" s="19" t="s">
        <v>110</v>
      </c>
      <c r="P32" s="19" t="s">
        <v>110</v>
      </c>
      <c r="S32" s="19" t="s">
        <v>110</v>
      </c>
      <c r="V32" s="19" t="s">
        <v>110</v>
      </c>
      <c r="Y32" s="19" t="s">
        <v>110</v>
      </c>
      <c r="AB32" s="19" t="s">
        <v>110</v>
      </c>
      <c r="AE32" s="19" t="s">
        <v>110</v>
      </c>
      <c r="AH32" s="19" t="s">
        <v>110</v>
      </c>
      <c r="AK32" s="19" t="s">
        <v>110</v>
      </c>
      <c r="AN32" s="19" t="s">
        <v>110</v>
      </c>
      <c r="AQ32" s="19" t="s">
        <v>110</v>
      </c>
      <c r="AT32" s="19" t="s">
        <v>110</v>
      </c>
      <c r="AW32" s="19" t="s">
        <v>110</v>
      </c>
      <c r="AZ32" s="19" t="s">
        <v>110</v>
      </c>
      <c r="BA32" s="15"/>
      <c r="BB32" s="15"/>
    </row>
    <row r="33" spans="1:56" s="15" customFormat="1" x14ac:dyDescent="0.25">
      <c r="A33" s="19"/>
      <c r="D33" s="19"/>
      <c r="G33" s="19"/>
      <c r="J33" s="19"/>
      <c r="M33" s="19"/>
      <c r="P33" s="19"/>
      <c r="S33" s="19"/>
      <c r="V33" s="19"/>
      <c r="Y33" s="19"/>
      <c r="AB33" s="19"/>
      <c r="AE33" s="19"/>
      <c r="AH33" s="19"/>
      <c r="AK33" s="19"/>
      <c r="AN33" s="19"/>
      <c r="AQ33" s="19"/>
      <c r="AT33" s="19"/>
      <c r="AW33" s="19"/>
      <c r="AZ33" s="19"/>
    </row>
    <row r="34" spans="1:56" x14ac:dyDescent="0.25">
      <c r="A34" s="13" t="s">
        <v>70</v>
      </c>
      <c r="B34" s="13">
        <f>COUNT(B11:B32)</f>
        <v>20</v>
      </c>
      <c r="C34" s="13">
        <f>COUNT(C11:C33)</f>
        <v>4</v>
      </c>
      <c r="F34" s="13">
        <f>COUNT(F11:F33)</f>
        <v>10</v>
      </c>
      <c r="I34" s="13">
        <f>COUNT(I11:I33)</f>
        <v>9</v>
      </c>
      <c r="L34" s="15">
        <f>COUNT(L11:L33)</f>
        <v>9</v>
      </c>
      <c r="M34" s="13">
        <f>COUNT(M11:M33)</f>
        <v>0</v>
      </c>
      <c r="N34" s="13">
        <f>COUNT(#REF!)</f>
        <v>0</v>
      </c>
      <c r="O34" s="15"/>
      <c r="P34" s="13">
        <f>COUNT(P11:P33)</f>
        <v>0</v>
      </c>
      <c r="Q34" s="13" t="s">
        <v>70</v>
      </c>
      <c r="R34" s="15"/>
      <c r="S34" s="13">
        <f>COUNT(S11:S33)</f>
        <v>0</v>
      </c>
      <c r="T34" s="13">
        <f>COUNT(#REF!)</f>
        <v>0</v>
      </c>
      <c r="U34" s="15"/>
      <c r="V34" s="13">
        <f>COUNT(V11:V33)</f>
        <v>0</v>
      </c>
      <c r="W34" s="13">
        <f>COUNT(#REF!)</f>
        <v>0</v>
      </c>
      <c r="X34" s="15"/>
      <c r="Y34" s="13">
        <f>COUNT(Y11:Y33)</f>
        <v>0</v>
      </c>
      <c r="Z34" s="13">
        <f>COUNT(#REF!)</f>
        <v>0</v>
      </c>
      <c r="AA34" s="15"/>
      <c r="AB34" s="15">
        <f>COUNT(AB11:AB33)</f>
        <v>0</v>
      </c>
      <c r="AC34" s="13">
        <f>COUNT(#REF!)</f>
        <v>0</v>
      </c>
      <c r="AD34" s="15"/>
      <c r="AE34" s="13">
        <f>COUNT(AE11:AE33)</f>
        <v>0</v>
      </c>
      <c r="AF34" s="13">
        <f>COUNT(#REF!)</f>
        <v>0</v>
      </c>
      <c r="AG34" s="15"/>
      <c r="AI34" s="13">
        <f>COUNT(#REF!)</f>
        <v>0</v>
      </c>
      <c r="AJ34" s="15"/>
      <c r="AK34" s="13">
        <f>COUNT(AK11:AK33)</f>
        <v>0</v>
      </c>
      <c r="AL34" s="13">
        <f>COUNT(#REF!)</f>
        <v>0</v>
      </c>
      <c r="AM34" s="15"/>
      <c r="AN34" s="13">
        <f>COUNT(AN11:AN33)</f>
        <v>0</v>
      </c>
      <c r="AO34" s="13">
        <f>COUNT(#REF!)</f>
        <v>0</v>
      </c>
      <c r="AP34" s="15"/>
      <c r="AQ34" s="13">
        <f>COUNT(AQ11:AQ33)</f>
        <v>0</v>
      </c>
      <c r="AR34" s="13">
        <f>COUNT(#REF!)</f>
        <v>0</v>
      </c>
      <c r="AS34" s="15"/>
      <c r="AT34" s="15">
        <f>COUNT(AT11:AT33)</f>
        <v>0</v>
      </c>
      <c r="AU34" s="13">
        <f>COUNT(#REF!)</f>
        <v>0</v>
      </c>
      <c r="AV34" s="15"/>
      <c r="AW34" s="13">
        <f>COUNT(AW11:AW33)</f>
        <v>0</v>
      </c>
      <c r="AX34" s="13">
        <f>COUNT(#REF!)</f>
        <v>0</v>
      </c>
      <c r="AY34" s="15"/>
      <c r="BA34" s="15"/>
      <c r="BB34" s="15"/>
    </row>
    <row r="35" spans="1:56" x14ac:dyDescent="0.25">
      <c r="A35" s="13" t="s">
        <v>173</v>
      </c>
      <c r="B35" s="13">
        <f>COUNT(C11:C30)</f>
        <v>4</v>
      </c>
      <c r="E35" s="13">
        <f>COUNT(F11:F30)</f>
        <v>10</v>
      </c>
      <c r="H35" s="13">
        <f>COUNT(I11:I25)</f>
        <v>8</v>
      </c>
      <c r="K35" s="13">
        <f>COUNT(L11:L30)</f>
        <v>9</v>
      </c>
      <c r="L35" s="15"/>
      <c r="N35" s="13">
        <f>COUNT(O11:O25)</f>
        <v>5</v>
      </c>
      <c r="O35" s="15"/>
      <c r="Q35" s="13">
        <f>COUNT(R11:R25)</f>
        <v>6</v>
      </c>
      <c r="R35" s="15"/>
      <c r="T35" s="13">
        <f>COUNT(U11:U25)</f>
        <v>9</v>
      </c>
      <c r="U35" s="15"/>
      <c r="W35" s="13">
        <f>COUNT(X11:X25)</f>
        <v>4</v>
      </c>
      <c r="X35" s="15"/>
      <c r="Z35" s="13">
        <f>COUNT(AA11:AA25)</f>
        <v>5</v>
      </c>
      <c r="AA35" s="15"/>
      <c r="AB35" s="15"/>
      <c r="AC35" s="13">
        <f>COUNT(AD11:AD25)</f>
        <v>3</v>
      </c>
      <c r="AD35" s="15"/>
      <c r="AF35" s="13">
        <f>COUNT(AG11:AG25)</f>
        <v>4</v>
      </c>
      <c r="AG35" s="15"/>
      <c r="AI35" s="13">
        <f>COUNT(AJ11:AJ25)</f>
        <v>2</v>
      </c>
      <c r="AJ35" s="15"/>
      <c r="AL35" s="13">
        <f>COUNT(AM11:AM25)</f>
        <v>3</v>
      </c>
      <c r="AM35" s="15"/>
      <c r="AO35" s="13">
        <f>COUNT(AP11:AP25)</f>
        <v>5</v>
      </c>
      <c r="AP35" s="15"/>
      <c r="AR35" s="13">
        <f>COUNT(AS11:AS25)</f>
        <v>5</v>
      </c>
      <c r="AS35" s="15"/>
      <c r="AT35" s="15"/>
      <c r="AU35" s="13">
        <f>COUNT(AV11:AV25)</f>
        <v>4</v>
      </c>
      <c r="AV35" s="15"/>
      <c r="AX35" s="13">
        <f>COUNT(AY11:AY25)</f>
        <v>4</v>
      </c>
      <c r="AY35" s="15"/>
      <c r="BA35" s="15">
        <f>COUNT(BB11:BB25)</f>
        <v>4</v>
      </c>
      <c r="BB35" s="15"/>
    </row>
    <row r="36" spans="1:56" x14ac:dyDescent="0.25">
      <c r="A36" s="13" t="s">
        <v>174</v>
      </c>
      <c r="B36" s="13">
        <f>AVERAGE(C21:C25)</f>
        <v>27</v>
      </c>
      <c r="E36" s="13">
        <f>AVERAGE(F21:F25)</f>
        <v>30</v>
      </c>
      <c r="H36" s="13">
        <f>AVERAGE(I21:I25)</f>
        <v>30</v>
      </c>
      <c r="K36" s="13">
        <f>AVERAGE(L21:L25)</f>
        <v>30</v>
      </c>
      <c r="N36" s="13">
        <f>AVERAGE(O21:O25)</f>
        <v>30</v>
      </c>
      <c r="Q36" s="13">
        <f>AVERAGE(R21:R25)</f>
        <v>25</v>
      </c>
      <c r="T36" s="13">
        <f>AVERAGE(U21:U25)</f>
        <v>30.333333333333332</v>
      </c>
      <c r="W36" s="13">
        <f>AVERAGE(X21:X25)</f>
        <v>29</v>
      </c>
      <c r="Z36" s="13">
        <f>AVERAGE(AA21:AA25)</f>
        <v>26</v>
      </c>
      <c r="AC36" s="13" t="e">
        <f>AVERAGE(AD21:AD25)</f>
        <v>#DIV/0!</v>
      </c>
      <c r="AF36" s="13">
        <f>AVERAGE(AG21:AG25)</f>
        <v>29</v>
      </c>
      <c r="AI36" s="13" t="e">
        <f>AVERAGE(AJ21:AJ25)</f>
        <v>#DIV/0!</v>
      </c>
      <c r="AL36" s="13">
        <f>AVERAGE(AM21:AM25)</f>
        <v>32</v>
      </c>
      <c r="AO36" s="13" t="e">
        <f>AVERAGE(AP21:AP25)</f>
        <v>#DIV/0!</v>
      </c>
      <c r="AR36" s="13">
        <f>AVERAGE(AS21:AS25)</f>
        <v>32</v>
      </c>
      <c r="AU36" s="13">
        <f>AVERAGE(AV21:AV25)</f>
        <v>27</v>
      </c>
      <c r="AX36" s="13">
        <f>AVERAGE(AY21:AY25)</f>
        <v>30</v>
      </c>
      <c r="BA36" s="13">
        <f>AVERAGE(BB21:BB25)</f>
        <v>30</v>
      </c>
      <c r="BD36" s="13" t="s">
        <v>108</v>
      </c>
    </row>
    <row r="37" spans="1:56" x14ac:dyDescent="0.25">
      <c r="A37" s="13" t="s">
        <v>175</v>
      </c>
      <c r="B37" s="13">
        <f>AVERAGE(B21:B25)</f>
        <v>27</v>
      </c>
      <c r="D37" s="21"/>
      <c r="E37" s="13">
        <f>AVERAGE(E21:E25)</f>
        <v>26.8</v>
      </c>
      <c r="G37" s="21"/>
      <c r="H37" s="13">
        <f>AVERAGE(H21:H25)</f>
        <v>27.4</v>
      </c>
      <c r="J37" s="21"/>
      <c r="K37" s="13">
        <f>AVERAGE(K21:K25)</f>
        <v>27</v>
      </c>
      <c r="M37" s="21"/>
      <c r="N37" s="13">
        <f>AVERAGE(N21:N25)</f>
        <v>27</v>
      </c>
      <c r="P37" s="21"/>
      <c r="Q37" s="13">
        <f>AVERAGE(Q21:Q25)</f>
        <v>27.6</v>
      </c>
      <c r="S37" s="21"/>
      <c r="T37" s="13">
        <f>AVERAGE(T21:T25)</f>
        <v>28.6</v>
      </c>
      <c r="V37" s="21"/>
      <c r="W37" s="13">
        <f>AVERAGE(W21:W25)</f>
        <v>28</v>
      </c>
      <c r="Y37" s="21"/>
      <c r="Z37" s="13">
        <f>AVERAGE(Z21:Z25)</f>
        <v>28.4</v>
      </c>
      <c r="AB37" s="21"/>
      <c r="AC37" s="13">
        <f>AVERAGE(AC21:AC25)</f>
        <v>28.4</v>
      </c>
      <c r="AE37" s="21"/>
      <c r="AF37" s="13">
        <f>AVERAGE(AF21:AF25)</f>
        <v>28.8</v>
      </c>
      <c r="AH37" s="21"/>
      <c r="AI37" s="13">
        <f>AVERAGE(AI21:AI25)</f>
        <v>28.6</v>
      </c>
      <c r="AK37" s="21"/>
      <c r="AL37" s="13">
        <f>AVERAGE(AL21:AL25)</f>
        <v>28.6</v>
      </c>
      <c r="AN37" s="21"/>
      <c r="AO37" s="13">
        <f>AVERAGE(AO21:AO25)</f>
        <v>28.6</v>
      </c>
      <c r="AQ37" s="21"/>
      <c r="AR37" s="13">
        <f>AVERAGE(AR21:AR25)</f>
        <v>28.8</v>
      </c>
      <c r="AT37" s="21"/>
      <c r="AU37" s="13">
        <f>AVERAGE(AU21:AU25)</f>
        <v>28.8</v>
      </c>
      <c r="AW37" s="21"/>
      <c r="AX37" s="13">
        <f>AVERAGE(AX21:AX25)</f>
        <v>29</v>
      </c>
      <c r="AZ37" s="21"/>
      <c r="BA37" s="13">
        <f>AVERAGE(BA21:BA25)</f>
        <v>28.6</v>
      </c>
      <c r="BC37" s="21"/>
    </row>
    <row r="38" spans="1:56" x14ac:dyDescent="0.25">
      <c r="B38" s="13">
        <f>AVERAGE(B21:B25)</f>
        <v>27</v>
      </c>
      <c r="E38" s="13">
        <f>AVERAGE(E21:E25)</f>
        <v>26.8</v>
      </c>
      <c r="H38" s="13">
        <f>AVERAGE(H21:H25)</f>
        <v>27.4</v>
      </c>
      <c r="K38" s="13">
        <f>AVERAGE(K21:K25)</f>
        <v>27</v>
      </c>
      <c r="L38" s="13">
        <f>AVERAGE(K21:K25)</f>
        <v>27</v>
      </c>
      <c r="N38" s="13">
        <f>AVERAGE(N21:N25)</f>
        <v>27</v>
      </c>
      <c r="O38" s="13">
        <f>AVERAGE(N21:N25)</f>
        <v>27</v>
      </c>
      <c r="Q38" s="13">
        <f>AVERAGE(Q21:Q25)</f>
        <v>27.6</v>
      </c>
      <c r="R38" s="13">
        <f>AVERAGE(Q21:Q25)</f>
        <v>27.6</v>
      </c>
      <c r="T38" s="13">
        <f>AVERAGE(T21:T25)</f>
        <v>28.6</v>
      </c>
      <c r="U38" s="13">
        <f>AVERAGE(T21:T25)</f>
        <v>28.6</v>
      </c>
      <c r="W38" s="13">
        <f>AVERAGE(W21:W25)</f>
        <v>28</v>
      </c>
      <c r="X38" s="13">
        <f>AVERAGE(W21:W25)</f>
        <v>28</v>
      </c>
      <c r="Z38" s="13">
        <f>AVERAGE(Z21:Z25)</f>
        <v>28.4</v>
      </c>
      <c r="AA38" s="13">
        <f>AVERAGE(Z21:Z25)</f>
        <v>28.4</v>
      </c>
      <c r="AC38" s="13">
        <f>AVERAGE(AC21:AC25)</f>
        <v>28.4</v>
      </c>
      <c r="AD38" s="13">
        <f>AVERAGE(AC21:AC25)</f>
        <v>28.4</v>
      </c>
      <c r="AF38" s="13">
        <f>AVERAGE(AF21:AF25)</f>
        <v>28.8</v>
      </c>
      <c r="AG38" s="13">
        <f>AVERAGE(AF21:AF25)</f>
        <v>28.8</v>
      </c>
      <c r="AI38" s="13">
        <f>AVERAGE(AI21:AI25)</f>
        <v>28.6</v>
      </c>
      <c r="AJ38" s="13">
        <f>AVERAGE(AI21:AI25)</f>
        <v>28.6</v>
      </c>
      <c r="AL38" s="13">
        <f>AVERAGE(AL21:AL25)</f>
        <v>28.6</v>
      </c>
      <c r="AM38" s="13">
        <f>AVERAGE(AM21:AM25)</f>
        <v>32</v>
      </c>
      <c r="AO38" s="13">
        <f>AVERAGE(AO21:AO25)</f>
        <v>28.6</v>
      </c>
      <c r="AP38" s="13" t="e">
        <f>AVERAGE(AP21:AP25)</f>
        <v>#DIV/0!</v>
      </c>
      <c r="AR38" s="13">
        <f>AVERAGE(AR21:AR25)</f>
        <v>28.8</v>
      </c>
      <c r="AS38" s="13">
        <f>AVERAGE(AS21:AS25)</f>
        <v>32</v>
      </c>
      <c r="AU38" s="13">
        <f>AVERAGE(AU21:AU25)</f>
        <v>28.8</v>
      </c>
      <c r="AV38" s="13">
        <f>AVERAGE(AV21:AV25)</f>
        <v>27</v>
      </c>
      <c r="AX38" s="13">
        <f>AVERAGE(AX21:AX25)</f>
        <v>29</v>
      </c>
      <c r="AY38" s="13">
        <f>AVERAGE(AX21:AX25)</f>
        <v>29</v>
      </c>
      <c r="BA38" s="13">
        <f>AVERAGE(BA21:BA25)</f>
        <v>28.6</v>
      </c>
      <c r="BB38" s="13">
        <f>AVERAGE(BA21:BA25)</f>
        <v>28.6</v>
      </c>
    </row>
    <row r="39" spans="1:56" x14ac:dyDescent="0.25">
      <c r="B39" s="13" t="e">
        <f>AVERAGE(#REF!)</f>
        <v>#REF!</v>
      </c>
      <c r="E39" s="13" t="e">
        <f>AVERAGE(#REF!)</f>
        <v>#REF!</v>
      </c>
      <c r="H39" s="13" t="e">
        <f>AVERAGE(#REF!)</f>
        <v>#REF!</v>
      </c>
      <c r="K39" s="13" t="e">
        <f>AVERAGE(#REF!)</f>
        <v>#REF!</v>
      </c>
      <c r="L39" s="13" t="e">
        <f>AVERAGE(#REF!)</f>
        <v>#REF!</v>
      </c>
      <c r="N39" s="13" t="e">
        <f>AVERAGE(#REF!)</f>
        <v>#REF!</v>
      </c>
      <c r="O39" s="13" t="e">
        <f>AVERAGE(#REF!)</f>
        <v>#REF!</v>
      </c>
      <c r="Q39" s="13" t="e">
        <f>AVERAGE(#REF!)</f>
        <v>#REF!</v>
      </c>
      <c r="R39" s="13" t="e">
        <f>AVERAGE(#REF!)</f>
        <v>#REF!</v>
      </c>
      <c r="T39" s="13" t="e">
        <f>AVERAGE(#REF!)</f>
        <v>#REF!</v>
      </c>
      <c r="U39" s="13" t="e">
        <f>AVERAGE(#REF!)</f>
        <v>#REF!</v>
      </c>
      <c r="W39" s="13" t="e">
        <f>AVERAGE(#REF!)</f>
        <v>#REF!</v>
      </c>
      <c r="X39" s="13" t="e">
        <f>AVERAGE(#REF!)</f>
        <v>#REF!</v>
      </c>
      <c r="Z39" s="13" t="e">
        <f>AVERAGE(#REF!)</f>
        <v>#REF!</v>
      </c>
      <c r="AA39" s="13" t="e">
        <f>AVERAGE(#REF!)</f>
        <v>#REF!</v>
      </c>
      <c r="AC39" s="13" t="e">
        <f>AVERAGE(#REF!)</f>
        <v>#REF!</v>
      </c>
      <c r="AD39" s="13" t="e">
        <f>AVERAGE(#REF!)</f>
        <v>#REF!</v>
      </c>
      <c r="AF39" s="13" t="e">
        <f>AVERAGE(#REF!)</f>
        <v>#REF!</v>
      </c>
      <c r="AG39" s="13" t="e">
        <f>AVERAGE(#REF!)</f>
        <v>#REF!</v>
      </c>
      <c r="AI39" s="13" t="e">
        <f>AVERAGE(#REF!)</f>
        <v>#REF!</v>
      </c>
      <c r="AJ39" s="13" t="e">
        <f>AVERAGE(#REF!)</f>
        <v>#REF!</v>
      </c>
      <c r="AL39" s="13" t="e">
        <f>AVERAGE(#REF!)</f>
        <v>#REF!</v>
      </c>
      <c r="AM39" s="13" t="e">
        <f>AVERAGE(#REF!)</f>
        <v>#REF!</v>
      </c>
      <c r="AO39" s="13" t="e">
        <f>AVERAGE(#REF!)</f>
        <v>#REF!</v>
      </c>
      <c r="AP39" s="13" t="e">
        <f>AVERAGE(#REF!)</f>
        <v>#REF!</v>
      </c>
      <c r="AR39" s="13" t="e">
        <f>AVERAGE(#REF!)</f>
        <v>#REF!</v>
      </c>
      <c r="AS39" s="13" t="e">
        <f>AVERAGE(#REF!)</f>
        <v>#REF!</v>
      </c>
      <c r="AU39" s="13" t="e">
        <f>AVERAGE(#REF!)</f>
        <v>#REF!</v>
      </c>
      <c r="AV39" s="13" t="e">
        <f>AVERAGE(#REF!)</f>
        <v>#REF!</v>
      </c>
      <c r="AX39" s="13" t="e">
        <f>AVERAGE(#REF!)</f>
        <v>#REF!</v>
      </c>
      <c r="AY39" s="13" t="e">
        <f>AVERAGE(#REF!)</f>
        <v>#REF!</v>
      </c>
      <c r="BA39" s="13" t="e">
        <f>AVERAGE(#REF!)</f>
        <v>#REF!</v>
      </c>
      <c r="BB39" s="13" t="e">
        <f>AVERAGE(#REF!)</f>
        <v>#REF!</v>
      </c>
    </row>
    <row r="40" spans="1:56" x14ac:dyDescent="0.25">
      <c r="A40" s="13" t="s">
        <v>166</v>
      </c>
    </row>
    <row r="41" spans="1:56" x14ac:dyDescent="0.25">
      <c r="A41" s="5">
        <v>1</v>
      </c>
    </row>
    <row r="42" spans="1:56" x14ac:dyDescent="0.25">
      <c r="B42" s="13" t="s">
        <v>168</v>
      </c>
      <c r="E42" s="13" t="s">
        <v>168</v>
      </c>
      <c r="H42" s="13" t="s">
        <v>168</v>
      </c>
      <c r="K42" s="13" t="s">
        <v>168</v>
      </c>
      <c r="N42" s="13" t="s">
        <v>168</v>
      </c>
      <c r="Q42" s="13" t="s">
        <v>168</v>
      </c>
      <c r="T42" s="13" t="s">
        <v>168</v>
      </c>
      <c r="W42" s="13" t="s">
        <v>168</v>
      </c>
      <c r="Z42" s="13" t="s">
        <v>168</v>
      </c>
      <c r="AC42" s="13" t="s">
        <v>168</v>
      </c>
      <c r="AF42" s="13" t="s">
        <v>168</v>
      </c>
      <c r="AI42" s="13" t="s">
        <v>168</v>
      </c>
      <c r="AL42" s="13" t="s">
        <v>168</v>
      </c>
      <c r="AO42" s="13" t="s">
        <v>168</v>
      </c>
      <c r="AR42" s="13" t="s">
        <v>168</v>
      </c>
      <c r="AU42" s="13" t="s">
        <v>168</v>
      </c>
      <c r="AX42" s="13" t="s">
        <v>168</v>
      </c>
      <c r="BA42" s="13" t="s">
        <v>168</v>
      </c>
    </row>
    <row r="43" spans="1:56" x14ac:dyDescent="0.25">
      <c r="B43" s="5">
        <f>COUNT(C11:C25)</f>
        <v>2</v>
      </c>
      <c r="E43" s="5">
        <f>COUNT(F11:F25)</f>
        <v>8</v>
      </c>
      <c r="H43" s="5">
        <f>COUNT(I11:I25)</f>
        <v>8</v>
      </c>
      <c r="K43" s="5">
        <f>COUNT(L11:L25)</f>
        <v>4</v>
      </c>
      <c r="N43" s="5">
        <f>COUNT(O11:O25)</f>
        <v>5</v>
      </c>
      <c r="Q43" s="5">
        <f>COUNT(R11:R25)</f>
        <v>6</v>
      </c>
      <c r="T43" s="5">
        <f>COUNT(U11:U25)</f>
        <v>9</v>
      </c>
      <c r="W43" s="5">
        <f>COUNT(X11:X25)</f>
        <v>4</v>
      </c>
      <c r="Z43" s="5">
        <f>COUNT(AA11:AA25)</f>
        <v>5</v>
      </c>
      <c r="AC43" s="5">
        <f>COUNT(AD11:AD25)</f>
        <v>3</v>
      </c>
      <c r="AF43" s="5">
        <f>COUNT(AG11:AG25)</f>
        <v>4</v>
      </c>
      <c r="AI43" s="5">
        <f>COUNT(AJ11:AJ25)</f>
        <v>2</v>
      </c>
      <c r="AL43" s="5">
        <f>COUNT(AM11:AM25)</f>
        <v>3</v>
      </c>
      <c r="AO43" s="5">
        <f>COUNT(AP11:AP25)</f>
        <v>5</v>
      </c>
      <c r="AR43" s="5">
        <f>COUNT(AS11:AS25)</f>
        <v>5</v>
      </c>
      <c r="AU43" s="5">
        <f>COUNT(AV11:AV25)</f>
        <v>4</v>
      </c>
      <c r="AX43" s="5">
        <f>COUNT(AY11:AY25)</f>
        <v>4</v>
      </c>
      <c r="BA43" s="5">
        <f>COUNT(BB11:BB25)</f>
        <v>4</v>
      </c>
    </row>
    <row r="44" spans="1:56" x14ac:dyDescent="0.25">
      <c r="A44" s="5"/>
      <c r="B44" s="13" t="s">
        <v>167</v>
      </c>
      <c r="D44" s="5"/>
      <c r="E44" s="13" t="s">
        <v>167</v>
      </c>
      <c r="G44" s="5"/>
      <c r="H44" s="13" t="s">
        <v>167</v>
      </c>
      <c r="J44" s="5"/>
      <c r="K44" s="13" t="s">
        <v>167</v>
      </c>
      <c r="M44" s="5"/>
      <c r="N44" s="13" t="s">
        <v>167</v>
      </c>
      <c r="P44" s="5"/>
      <c r="Q44" s="13" t="s">
        <v>167</v>
      </c>
      <c r="S44" s="5"/>
      <c r="T44" s="13" t="s">
        <v>167</v>
      </c>
      <c r="V44" s="5"/>
      <c r="W44" s="13" t="s">
        <v>167</v>
      </c>
      <c r="Y44" s="5"/>
      <c r="Z44" s="13" t="s">
        <v>167</v>
      </c>
      <c r="AB44" s="5"/>
      <c r="AC44" s="13" t="s">
        <v>167</v>
      </c>
      <c r="AE44" s="5"/>
      <c r="AF44" s="13" t="s">
        <v>167</v>
      </c>
      <c r="AH44" s="5"/>
      <c r="AI44" s="13" t="s">
        <v>167</v>
      </c>
      <c r="AK44" s="5"/>
      <c r="AL44" s="13" t="s">
        <v>167</v>
      </c>
      <c r="AN44" s="5"/>
      <c r="AO44" s="13" t="s">
        <v>167</v>
      </c>
      <c r="AQ44" s="5"/>
      <c r="AR44" s="13" t="s">
        <v>167</v>
      </c>
      <c r="AT44" s="5"/>
      <c r="AU44" s="13" t="s">
        <v>167</v>
      </c>
      <c r="AW44" s="5"/>
      <c r="AX44" s="13" t="s">
        <v>167</v>
      </c>
      <c r="AZ44" s="5"/>
      <c r="BA44" s="13" t="s">
        <v>167</v>
      </c>
    </row>
    <row r="45" spans="1:56" x14ac:dyDescent="0.25">
      <c r="A45" s="5"/>
      <c r="B45">
        <f>COUNT(C21:C25)</f>
        <v>1</v>
      </c>
      <c r="D45" s="5"/>
      <c r="E45">
        <f>COUNT(F21:F25)</f>
        <v>2</v>
      </c>
      <c r="G45" s="5"/>
      <c r="H45">
        <f>COUNT(I21:I25)</f>
        <v>1</v>
      </c>
      <c r="J45" s="5"/>
      <c r="K45">
        <f>COUNT(L21:L25)</f>
        <v>2</v>
      </c>
      <c r="M45" s="5"/>
      <c r="N45">
        <f>COUNT(O21:O25)</f>
        <v>1</v>
      </c>
      <c r="P45" s="5"/>
      <c r="Q45">
        <f>COUNT(R21:R25)</f>
        <v>1</v>
      </c>
      <c r="S45" s="5"/>
      <c r="T45">
        <f>COUNT(U21:U25)</f>
        <v>3</v>
      </c>
      <c r="V45" s="5"/>
      <c r="W45">
        <f>COUNT(X21:X25)</f>
        <v>2</v>
      </c>
      <c r="Y45" s="5"/>
      <c r="Z45">
        <f>COUNT(AA21:AA25)</f>
        <v>1</v>
      </c>
      <c r="AB45" s="5"/>
      <c r="AC45">
        <f>COUNT(AD21:AD25)</f>
        <v>0</v>
      </c>
      <c r="AE45" s="5"/>
      <c r="AF45">
        <f>COUNT(AG21:AG25)</f>
        <v>4</v>
      </c>
      <c r="AH45" s="5"/>
      <c r="AI45">
        <f>COUNT(AJ21:AJ25)</f>
        <v>0</v>
      </c>
      <c r="AK45" s="5"/>
      <c r="AL45">
        <f>COUNT(AM21:AM25)</f>
        <v>1</v>
      </c>
      <c r="AN45" s="5"/>
      <c r="AO45">
        <f>COUNT(AP21:AP25)</f>
        <v>0</v>
      </c>
      <c r="AQ45" s="5"/>
      <c r="AR45">
        <f>COUNT(AS21:AS25)</f>
        <v>1</v>
      </c>
      <c r="AT45" s="5"/>
      <c r="AU45">
        <f>COUNT(AV21:AV25)</f>
        <v>1</v>
      </c>
      <c r="AW45" s="5"/>
      <c r="AX45">
        <f>COUNT(AY21:AY25)</f>
        <v>1</v>
      </c>
      <c r="AZ45" s="5"/>
      <c r="BA45">
        <f>COUNT(BB21:BB25)</f>
        <v>1</v>
      </c>
    </row>
    <row r="46" spans="1:56" x14ac:dyDescent="0.25">
      <c r="B46" s="5"/>
    </row>
    <row r="47" spans="1:56" x14ac:dyDescent="0.25">
      <c r="A47" s="5" t="s">
        <v>169</v>
      </c>
      <c r="B47" s="5" t="s">
        <v>166</v>
      </c>
      <c r="C47" s="5" t="s">
        <v>168</v>
      </c>
      <c r="D47" s="13" t="s">
        <v>167</v>
      </c>
      <c r="F47" s="13" t="s">
        <v>179</v>
      </c>
    </row>
    <row r="48" spans="1:56" x14ac:dyDescent="0.25">
      <c r="A48" s="13">
        <v>3</v>
      </c>
      <c r="B48" s="5">
        <v>1</v>
      </c>
      <c r="C48" s="5">
        <v>2</v>
      </c>
      <c r="D48" s="13">
        <v>1</v>
      </c>
      <c r="F48" s="13">
        <v>4</v>
      </c>
    </row>
    <row r="49" spans="1:6" x14ac:dyDescent="0.25">
      <c r="A49" s="13">
        <v>3</v>
      </c>
      <c r="B49" s="5">
        <v>2</v>
      </c>
      <c r="C49" s="5">
        <v>8</v>
      </c>
      <c r="D49" s="13">
        <v>2</v>
      </c>
      <c r="F49" s="13">
        <v>8</v>
      </c>
    </row>
    <row r="50" spans="1:6" x14ac:dyDescent="0.25">
      <c r="A50" s="13">
        <v>3</v>
      </c>
      <c r="B50" s="5">
        <v>3</v>
      </c>
      <c r="C50" s="5">
        <v>8</v>
      </c>
      <c r="D50" s="13">
        <v>1</v>
      </c>
      <c r="F50" s="13">
        <v>8</v>
      </c>
    </row>
    <row r="51" spans="1:6" x14ac:dyDescent="0.25">
      <c r="A51" s="13">
        <v>3</v>
      </c>
      <c r="B51" s="5">
        <v>4</v>
      </c>
      <c r="C51" s="15">
        <v>4</v>
      </c>
      <c r="D51" s="13">
        <v>2</v>
      </c>
      <c r="F51" s="13">
        <v>4</v>
      </c>
    </row>
    <row r="52" spans="1:6" x14ac:dyDescent="0.25">
      <c r="A52" s="13">
        <v>3</v>
      </c>
      <c r="B52" s="5">
        <v>5</v>
      </c>
      <c r="C52" s="13">
        <v>5</v>
      </c>
      <c r="D52" s="13">
        <v>1</v>
      </c>
      <c r="F52" s="13">
        <v>5</v>
      </c>
    </row>
    <row r="53" spans="1:6" x14ac:dyDescent="0.25">
      <c r="A53" s="13">
        <v>3</v>
      </c>
      <c r="B53" s="5">
        <v>6</v>
      </c>
      <c r="C53" s="13">
        <v>6</v>
      </c>
      <c r="D53" s="13">
        <v>1</v>
      </c>
      <c r="F53" s="13">
        <v>6</v>
      </c>
    </row>
    <row r="54" spans="1:6" x14ac:dyDescent="0.25">
      <c r="A54" s="13">
        <v>3</v>
      </c>
      <c r="B54" s="5">
        <v>7</v>
      </c>
      <c r="C54" s="13">
        <v>9</v>
      </c>
      <c r="D54" s="13">
        <v>3</v>
      </c>
      <c r="F54" s="13">
        <v>9</v>
      </c>
    </row>
    <row r="55" spans="1:6" x14ac:dyDescent="0.25">
      <c r="A55" s="13">
        <v>3</v>
      </c>
      <c r="B55" s="5">
        <v>8</v>
      </c>
      <c r="C55" s="13">
        <v>4</v>
      </c>
      <c r="D55" s="13">
        <v>2</v>
      </c>
      <c r="F55" s="13">
        <v>4</v>
      </c>
    </row>
    <row r="56" spans="1:6" x14ac:dyDescent="0.25">
      <c r="A56" s="13">
        <v>3</v>
      </c>
      <c r="B56" s="5">
        <v>9</v>
      </c>
      <c r="C56" s="13">
        <v>5</v>
      </c>
      <c r="D56" s="13">
        <v>1</v>
      </c>
      <c r="F56" s="13">
        <v>5</v>
      </c>
    </row>
    <row r="57" spans="1:6" x14ac:dyDescent="0.25">
      <c r="A57" s="13">
        <v>3</v>
      </c>
      <c r="B57" s="5">
        <v>10</v>
      </c>
      <c r="C57" s="13">
        <v>3</v>
      </c>
      <c r="D57" s="13">
        <v>0</v>
      </c>
      <c r="F57" s="13">
        <v>3</v>
      </c>
    </row>
    <row r="58" spans="1:6" x14ac:dyDescent="0.25">
      <c r="A58" s="13">
        <v>3</v>
      </c>
      <c r="B58" s="5">
        <v>11</v>
      </c>
      <c r="C58" s="13">
        <v>4</v>
      </c>
      <c r="D58" s="13">
        <v>4</v>
      </c>
      <c r="F58" s="13">
        <v>4</v>
      </c>
    </row>
    <row r="59" spans="1:6" x14ac:dyDescent="0.25">
      <c r="A59" s="13">
        <v>3</v>
      </c>
      <c r="B59" s="5">
        <v>12</v>
      </c>
      <c r="C59" s="13">
        <v>2</v>
      </c>
      <c r="D59" s="13">
        <v>0</v>
      </c>
      <c r="F59" s="13">
        <v>2</v>
      </c>
    </row>
    <row r="60" spans="1:6" x14ac:dyDescent="0.25">
      <c r="A60" s="13">
        <v>3</v>
      </c>
      <c r="B60" s="5">
        <v>13</v>
      </c>
      <c r="C60" s="13">
        <v>3</v>
      </c>
      <c r="D60" s="13">
        <v>1</v>
      </c>
      <c r="F60" s="13">
        <v>3</v>
      </c>
    </row>
    <row r="61" spans="1:6" ht="16.5" customHeight="1" x14ac:dyDescent="0.25">
      <c r="A61" s="13">
        <v>3</v>
      </c>
      <c r="B61" s="5">
        <v>14</v>
      </c>
      <c r="C61" s="13">
        <v>5</v>
      </c>
      <c r="D61" s="13">
        <v>0</v>
      </c>
      <c r="F61" s="13">
        <v>5</v>
      </c>
    </row>
    <row r="62" spans="1:6" x14ac:dyDescent="0.25">
      <c r="A62" s="13">
        <v>3</v>
      </c>
      <c r="B62" s="5">
        <v>15</v>
      </c>
      <c r="C62" s="13">
        <v>5</v>
      </c>
      <c r="D62" s="13">
        <v>1</v>
      </c>
      <c r="F62" s="13">
        <v>5</v>
      </c>
    </row>
    <row r="63" spans="1:6" x14ac:dyDescent="0.25">
      <c r="A63" s="13">
        <v>3</v>
      </c>
      <c r="B63" s="5">
        <v>16</v>
      </c>
      <c r="C63" s="13">
        <v>4</v>
      </c>
      <c r="D63" s="13">
        <v>1</v>
      </c>
      <c r="F63" s="13">
        <v>4</v>
      </c>
    </row>
    <row r="64" spans="1:6" x14ac:dyDescent="0.25">
      <c r="A64" s="13">
        <v>3</v>
      </c>
      <c r="B64" s="5">
        <v>17</v>
      </c>
      <c r="C64" s="13">
        <v>4</v>
      </c>
      <c r="D64" s="13">
        <v>1</v>
      </c>
      <c r="F64" s="13">
        <v>4</v>
      </c>
    </row>
    <row r="65" spans="1:56" x14ac:dyDescent="0.25">
      <c r="A65" s="13">
        <v>3</v>
      </c>
      <c r="B65" s="5">
        <v>18</v>
      </c>
      <c r="C65" s="13">
        <v>4</v>
      </c>
      <c r="D65" s="13">
        <v>1</v>
      </c>
      <c r="F65" s="13">
        <v>4</v>
      </c>
    </row>
    <row r="68" spans="1:56" x14ac:dyDescent="0.25">
      <c r="A68" s="13" t="s">
        <v>173</v>
      </c>
      <c r="B68" s="13">
        <f>COUNT(C44:C63)</f>
        <v>16</v>
      </c>
      <c r="E68" s="13">
        <f>COUNT(F44:F52)</f>
        <v>5</v>
      </c>
      <c r="H68" s="13">
        <f>COUNT(I44:I63)</f>
        <v>0</v>
      </c>
      <c r="K68" s="13">
        <f>COUNT(L44:L63)</f>
        <v>0</v>
      </c>
      <c r="N68" s="13">
        <f>COUNT(O44:O63)</f>
        <v>0</v>
      </c>
      <c r="Q68" s="13">
        <f>COUNT(R44:R63)</f>
        <v>0</v>
      </c>
      <c r="T68" s="13">
        <f>COUNT(U44:U63)</f>
        <v>0</v>
      </c>
      <c r="W68" s="13">
        <f>COUNT(X44:X63)</f>
        <v>0</v>
      </c>
      <c r="Z68" s="13">
        <f>COUNT(AA44:AA63)</f>
        <v>0</v>
      </c>
      <c r="AC68" s="13">
        <f>COUNT(AD44:AD63)</f>
        <v>0</v>
      </c>
      <c r="AF68" s="13">
        <f>COUNT(AG44:AG63)</f>
        <v>0</v>
      </c>
      <c r="AI68" s="13">
        <f>COUNT(AJ44:AJ63)</f>
        <v>0</v>
      </c>
      <c r="AL68" s="13">
        <f>COUNT(AM44:AM63)</f>
        <v>0</v>
      </c>
      <c r="AO68" s="13">
        <f>COUNT(AP44:AP63)</f>
        <v>0</v>
      </c>
      <c r="AR68" s="13">
        <f>COUNT(AS44:AS63)</f>
        <v>0</v>
      </c>
      <c r="AU68" s="13">
        <f>COUNT(AV44:AV63)</f>
        <v>0</v>
      </c>
      <c r="AX68" s="13">
        <f>COUNT(AY44:AY63)</f>
        <v>0</v>
      </c>
      <c r="BA68" s="13">
        <f>COUNT(BB44:BB63)</f>
        <v>0</v>
      </c>
      <c r="BD68" s="15"/>
    </row>
    <row r="69" spans="1:56" x14ac:dyDescent="0.25">
      <c r="A69" s="13" t="s">
        <v>174</v>
      </c>
      <c r="B69" s="13">
        <f>AVERAGE(C54:C59)</f>
        <v>4.5</v>
      </c>
      <c r="E69" s="13">
        <f>AVERAGE(F50:F51)</f>
        <v>6</v>
      </c>
      <c r="H69" s="13" t="e">
        <f>AVERAGE(I54:I59)</f>
        <v>#DIV/0!</v>
      </c>
      <c r="K69" s="13" t="e">
        <f>AVERAGE(L54:L59)</f>
        <v>#DIV/0!</v>
      </c>
      <c r="N69" s="13" t="e">
        <f>AVERAGE(O54:O59)</f>
        <v>#DIV/0!</v>
      </c>
      <c r="Q69" s="13" t="e">
        <f>AVERAGE(R54:R59)</f>
        <v>#DIV/0!</v>
      </c>
      <c r="T69" s="13" t="e">
        <f>AVERAGE(U54:U59)</f>
        <v>#DIV/0!</v>
      </c>
      <c r="W69" s="13" t="e">
        <f>AVERAGE(X54:X59)</f>
        <v>#DIV/0!</v>
      </c>
      <c r="Z69" s="13" t="e">
        <f>AVERAGE(AA54:AA59)</f>
        <v>#DIV/0!</v>
      </c>
      <c r="AC69" s="13" t="e">
        <f>AVERAGE(AD54:AD59)</f>
        <v>#DIV/0!</v>
      </c>
      <c r="AF69" s="13" t="e">
        <f>AVERAGE(AG54:AG59)</f>
        <v>#DIV/0!</v>
      </c>
      <c r="AI69" s="13" t="e">
        <f>AVERAGE(AJ54:AJ59)</f>
        <v>#DIV/0!</v>
      </c>
      <c r="AL69" s="13" t="e">
        <f>AVERAGE(AM54:AM59)</f>
        <v>#DIV/0!</v>
      </c>
      <c r="AO69" s="13" t="e">
        <f>AVERAGE(AP54:AP59)</f>
        <v>#DIV/0!</v>
      </c>
      <c r="AR69" s="13" t="e">
        <f>AVERAGE(AS54:AS59)</f>
        <v>#DIV/0!</v>
      </c>
      <c r="AU69" s="13" t="e">
        <f>AVERAGE(AV54:AV59)</f>
        <v>#DIV/0!</v>
      </c>
      <c r="AX69" s="13" t="e">
        <f>AVERAGE(AY54:AY59)</f>
        <v>#DIV/0!</v>
      </c>
      <c r="BA69" s="13" t="e">
        <f>AVERAGE(BB54:BB59)</f>
        <v>#DIV/0!</v>
      </c>
      <c r="BD69" s="13" t="s">
        <v>108</v>
      </c>
    </row>
    <row r="70" spans="1:56" x14ac:dyDescent="0.25">
      <c r="A70" s="13" t="s">
        <v>175</v>
      </c>
      <c r="B70" s="13">
        <f>AVERAGE(B54:B59)</f>
        <v>9.5</v>
      </c>
      <c r="E70" s="13" t="e">
        <f>AVERAGE(E54:E59)</f>
        <v>#DIV/0!</v>
      </c>
      <c r="H70" s="13" t="e">
        <f>AVERAGE(H54:H59)</f>
        <v>#DIV/0!</v>
      </c>
      <c r="K70" s="13" t="e">
        <f>AVERAGE(K54:K59)</f>
        <v>#DIV/0!</v>
      </c>
      <c r="N70" s="13" t="e">
        <f>AVERAGE(N54:N59)</f>
        <v>#DIV/0!</v>
      </c>
      <c r="Q70" s="13" t="e">
        <f>AVERAGE(Q54:Q59)</f>
        <v>#DIV/0!</v>
      </c>
      <c r="T70" s="13" t="e">
        <f>AVERAGE(T54:T59)</f>
        <v>#DIV/0!</v>
      </c>
      <c r="W70" s="13" t="e">
        <f>AVERAGE(W54:W59)</f>
        <v>#DIV/0!</v>
      </c>
      <c r="Z70" s="13" t="e">
        <f>AVERAGE(Z54:Z59)</f>
        <v>#DIV/0!</v>
      </c>
      <c r="AC70" s="13" t="e">
        <f>AVERAGE(AC54:AC59)</f>
        <v>#DIV/0!</v>
      </c>
      <c r="AF70" s="13" t="e">
        <f>AVERAGE(AF54:AF59)</f>
        <v>#DIV/0!</v>
      </c>
      <c r="AI70" s="13" t="e">
        <f>AVERAGE(AI54:AI59)</f>
        <v>#DIV/0!</v>
      </c>
      <c r="AL70" s="13" t="e">
        <f>AVERAGE(AL54:AL59)</f>
        <v>#DIV/0!</v>
      </c>
      <c r="AO70" s="13" t="e">
        <f>AVERAGE(AO54:AO59)</f>
        <v>#DIV/0!</v>
      </c>
      <c r="AR70" s="13" t="e">
        <f>AVERAGE(AR54:AR59)</f>
        <v>#DIV/0!</v>
      </c>
      <c r="AU70" s="13" t="e">
        <f>AVERAGE(AU54:AU59)</f>
        <v>#DIV/0!</v>
      </c>
      <c r="AX70" s="13" t="e">
        <f>AVERAGE(AX54:AX59)</f>
        <v>#DIV/0!</v>
      </c>
      <c r="BA70" s="13" t="e">
        <f>AVERAGE(BA54:BA59)</f>
        <v>#DIV/0!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6"/>
  <sheetViews>
    <sheetView zoomScale="80" zoomScaleNormal="80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11.5703125" bestFit="1" customWidth="1"/>
    <col min="2" max="2" width="7.140625" bestFit="1" customWidth="1"/>
    <col min="3" max="3" width="10.5703125" bestFit="1" customWidth="1"/>
    <col min="5" max="5" width="12.42578125" bestFit="1" customWidth="1"/>
    <col min="6" max="6" width="11.5703125" bestFit="1" customWidth="1"/>
  </cols>
  <sheetData>
    <row r="1" spans="1:4" x14ac:dyDescent="0.25">
      <c r="A1" t="s">
        <v>180</v>
      </c>
      <c r="B1" t="s">
        <v>24</v>
      </c>
      <c r="C1" t="s">
        <v>181</v>
      </c>
      <c r="D1" t="s">
        <v>182</v>
      </c>
    </row>
    <row r="2" spans="1:4" x14ac:dyDescent="0.25">
      <c r="A2">
        <v>21</v>
      </c>
      <c r="B2">
        <v>27</v>
      </c>
    </row>
    <row r="3" spans="1:4" x14ac:dyDescent="0.25">
      <c r="A3">
        <v>21</v>
      </c>
      <c r="B3">
        <v>28</v>
      </c>
    </row>
    <row r="4" spans="1:4" x14ac:dyDescent="0.25">
      <c r="A4">
        <v>21</v>
      </c>
      <c r="B4">
        <v>29</v>
      </c>
    </row>
    <row r="5" spans="1:4" x14ac:dyDescent="0.25">
      <c r="A5">
        <v>21</v>
      </c>
    </row>
    <row r="6" spans="1:4" x14ac:dyDescent="0.25">
      <c r="A6">
        <v>22</v>
      </c>
      <c r="B6">
        <v>28</v>
      </c>
    </row>
    <row r="7" spans="1:4" x14ac:dyDescent="0.25">
      <c r="A7">
        <v>23</v>
      </c>
      <c r="B7">
        <v>25</v>
      </c>
    </row>
    <row r="8" spans="1:4" x14ac:dyDescent="0.25">
      <c r="A8">
        <v>23</v>
      </c>
      <c r="B8">
        <v>26</v>
      </c>
    </row>
    <row r="9" spans="1:4" x14ac:dyDescent="0.25">
      <c r="A9">
        <v>23</v>
      </c>
      <c r="B9">
        <v>27</v>
      </c>
    </row>
    <row r="10" spans="1:4" x14ac:dyDescent="0.25">
      <c r="A10">
        <v>23</v>
      </c>
      <c r="B10">
        <v>30</v>
      </c>
    </row>
    <row r="11" spans="1:4" x14ac:dyDescent="0.25">
      <c r="A11">
        <v>23</v>
      </c>
      <c r="B11">
        <v>30</v>
      </c>
    </row>
    <row r="12" spans="1:4" x14ac:dyDescent="0.25">
      <c r="A12">
        <v>23</v>
      </c>
      <c r="B12">
        <v>30</v>
      </c>
    </row>
    <row r="13" spans="1:4" x14ac:dyDescent="0.25">
      <c r="A13">
        <v>23</v>
      </c>
      <c r="B13">
        <v>31</v>
      </c>
    </row>
    <row r="14" spans="1:4" x14ac:dyDescent="0.25">
      <c r="A14">
        <v>23</v>
      </c>
    </row>
    <row r="15" spans="1:4" x14ac:dyDescent="0.25">
      <c r="A15">
        <v>23</v>
      </c>
    </row>
    <row r="16" spans="1:4" x14ac:dyDescent="0.25">
      <c r="A16">
        <v>24</v>
      </c>
      <c r="B16">
        <v>23</v>
      </c>
    </row>
    <row r="17" spans="1:2" x14ac:dyDescent="0.25">
      <c r="A17">
        <v>24</v>
      </c>
      <c r="B17">
        <v>25</v>
      </c>
    </row>
    <row r="18" spans="1:2" x14ac:dyDescent="0.25">
      <c r="A18">
        <v>24</v>
      </c>
      <c r="B18">
        <v>26</v>
      </c>
    </row>
    <row r="19" spans="1:2" x14ac:dyDescent="0.25">
      <c r="A19">
        <v>24</v>
      </c>
      <c r="B19">
        <v>26</v>
      </c>
    </row>
    <row r="20" spans="1:2" x14ac:dyDescent="0.25">
      <c r="A20">
        <v>24</v>
      </c>
      <c r="B20">
        <v>27</v>
      </c>
    </row>
    <row r="21" spans="1:2" x14ac:dyDescent="0.25">
      <c r="A21">
        <v>24</v>
      </c>
      <c r="B21">
        <v>28</v>
      </c>
    </row>
    <row r="22" spans="1:2" x14ac:dyDescent="0.25">
      <c r="A22">
        <v>24</v>
      </c>
      <c r="B22">
        <v>28</v>
      </c>
    </row>
    <row r="23" spans="1:2" x14ac:dyDescent="0.25">
      <c r="A23">
        <v>24</v>
      </c>
      <c r="B23">
        <v>28</v>
      </c>
    </row>
    <row r="24" spans="1:2" x14ac:dyDescent="0.25">
      <c r="A24">
        <v>24</v>
      </c>
      <c r="B24">
        <v>29</v>
      </c>
    </row>
    <row r="25" spans="1:2" x14ac:dyDescent="0.25">
      <c r="A25">
        <v>24</v>
      </c>
      <c r="B25">
        <v>29</v>
      </c>
    </row>
    <row r="26" spans="1:2" x14ac:dyDescent="0.25">
      <c r="A26">
        <v>24</v>
      </c>
      <c r="B26">
        <v>30</v>
      </c>
    </row>
    <row r="27" spans="1:2" x14ac:dyDescent="0.25">
      <c r="A27">
        <v>24</v>
      </c>
    </row>
    <row r="28" spans="1:2" x14ac:dyDescent="0.25">
      <c r="A28">
        <v>24</v>
      </c>
    </row>
    <row r="29" spans="1:2" x14ac:dyDescent="0.25">
      <c r="A29">
        <v>24</v>
      </c>
    </row>
    <row r="30" spans="1:2" x14ac:dyDescent="0.25">
      <c r="A30">
        <v>25</v>
      </c>
      <c r="B30">
        <v>23</v>
      </c>
    </row>
    <row r="31" spans="1:2" x14ac:dyDescent="0.25">
      <c r="A31">
        <v>25</v>
      </c>
      <c r="B31">
        <v>25</v>
      </c>
    </row>
    <row r="32" spans="1:2" x14ac:dyDescent="0.25">
      <c r="A32">
        <v>25</v>
      </c>
      <c r="B32">
        <v>26</v>
      </c>
    </row>
    <row r="33" spans="1:2" x14ac:dyDescent="0.25">
      <c r="A33">
        <v>25</v>
      </c>
      <c r="B33">
        <v>27</v>
      </c>
    </row>
    <row r="34" spans="1:2" x14ac:dyDescent="0.25">
      <c r="A34">
        <v>25</v>
      </c>
      <c r="B34">
        <v>27</v>
      </c>
    </row>
    <row r="35" spans="1:2" x14ac:dyDescent="0.25">
      <c r="A35">
        <v>25</v>
      </c>
      <c r="B35">
        <v>27</v>
      </c>
    </row>
    <row r="36" spans="1:2" x14ac:dyDescent="0.25">
      <c r="A36">
        <v>25</v>
      </c>
      <c r="B36">
        <v>28</v>
      </c>
    </row>
    <row r="37" spans="1:2" x14ac:dyDescent="0.25">
      <c r="A37">
        <v>25</v>
      </c>
      <c r="B37">
        <v>28</v>
      </c>
    </row>
    <row r="38" spans="1:2" x14ac:dyDescent="0.25">
      <c r="A38">
        <v>25</v>
      </c>
      <c r="B38">
        <v>28</v>
      </c>
    </row>
    <row r="39" spans="1:2" x14ac:dyDescent="0.25">
      <c r="A39">
        <v>25</v>
      </c>
      <c r="B39">
        <v>31</v>
      </c>
    </row>
    <row r="40" spans="1:2" x14ac:dyDescent="0.25">
      <c r="A40">
        <v>25</v>
      </c>
      <c r="B40">
        <v>31</v>
      </c>
    </row>
    <row r="41" spans="1:2" x14ac:dyDescent="0.25">
      <c r="A41">
        <v>25</v>
      </c>
      <c r="B41">
        <v>32</v>
      </c>
    </row>
    <row r="42" spans="1:2" x14ac:dyDescent="0.25">
      <c r="A42">
        <v>25</v>
      </c>
      <c r="B42">
        <v>32</v>
      </c>
    </row>
    <row r="43" spans="1:2" x14ac:dyDescent="0.25">
      <c r="A43">
        <v>25</v>
      </c>
    </row>
    <row r="44" spans="1:2" x14ac:dyDescent="0.25">
      <c r="A44">
        <v>25</v>
      </c>
    </row>
    <row r="45" spans="1:2" x14ac:dyDescent="0.25">
      <c r="A45">
        <v>26</v>
      </c>
      <c r="B45">
        <v>25</v>
      </c>
    </row>
    <row r="46" spans="1:2" x14ac:dyDescent="0.25">
      <c r="A46">
        <v>26</v>
      </c>
      <c r="B46">
        <v>26</v>
      </c>
    </row>
    <row r="47" spans="1:2" x14ac:dyDescent="0.25">
      <c r="A47">
        <v>26</v>
      </c>
      <c r="B47">
        <v>27</v>
      </c>
    </row>
    <row r="48" spans="1:2" x14ac:dyDescent="0.25">
      <c r="A48">
        <v>26</v>
      </c>
      <c r="B48">
        <v>27</v>
      </c>
    </row>
    <row r="49" spans="1:2" x14ac:dyDescent="0.25">
      <c r="A49">
        <v>26</v>
      </c>
      <c r="B49">
        <v>27</v>
      </c>
    </row>
    <row r="50" spans="1:2" x14ac:dyDescent="0.25">
      <c r="A50">
        <v>26</v>
      </c>
      <c r="B50">
        <v>27</v>
      </c>
    </row>
    <row r="51" spans="1:2" x14ac:dyDescent="0.25">
      <c r="A51">
        <v>26</v>
      </c>
      <c r="B51">
        <v>28</v>
      </c>
    </row>
    <row r="52" spans="1:2" x14ac:dyDescent="0.25">
      <c r="A52">
        <v>26</v>
      </c>
      <c r="B52">
        <v>28</v>
      </c>
    </row>
    <row r="53" spans="1:2" x14ac:dyDescent="0.25">
      <c r="A53">
        <v>26</v>
      </c>
      <c r="B53">
        <v>28</v>
      </c>
    </row>
    <row r="54" spans="1:2" x14ac:dyDescent="0.25">
      <c r="A54">
        <v>26</v>
      </c>
      <c r="B54">
        <v>28</v>
      </c>
    </row>
    <row r="55" spans="1:2" x14ac:dyDescent="0.25">
      <c r="A55">
        <v>26</v>
      </c>
      <c r="B55">
        <v>28</v>
      </c>
    </row>
    <row r="56" spans="1:2" x14ac:dyDescent="0.25">
      <c r="A56">
        <v>26</v>
      </c>
      <c r="B56">
        <v>28</v>
      </c>
    </row>
    <row r="57" spans="1:2" x14ac:dyDescent="0.25">
      <c r="A57">
        <v>26</v>
      </c>
      <c r="B57">
        <v>29</v>
      </c>
    </row>
    <row r="58" spans="1:2" x14ac:dyDescent="0.25">
      <c r="A58">
        <v>26</v>
      </c>
      <c r="B58">
        <v>29</v>
      </c>
    </row>
    <row r="59" spans="1:2" x14ac:dyDescent="0.25">
      <c r="A59">
        <v>26</v>
      </c>
      <c r="B59">
        <v>29</v>
      </c>
    </row>
    <row r="60" spans="1:2" x14ac:dyDescent="0.25">
      <c r="A60">
        <v>26</v>
      </c>
      <c r="B60">
        <v>29</v>
      </c>
    </row>
    <row r="61" spans="1:2" x14ac:dyDescent="0.25">
      <c r="A61">
        <v>26</v>
      </c>
      <c r="B61">
        <v>29</v>
      </c>
    </row>
    <row r="62" spans="1:2" x14ac:dyDescent="0.25">
      <c r="A62">
        <v>26</v>
      </c>
      <c r="B62">
        <v>30</v>
      </c>
    </row>
    <row r="63" spans="1:2" x14ac:dyDescent="0.25">
      <c r="A63">
        <v>26</v>
      </c>
      <c r="B63">
        <v>31</v>
      </c>
    </row>
    <row r="64" spans="1:2" x14ac:dyDescent="0.25">
      <c r="A64">
        <v>26</v>
      </c>
      <c r="B64">
        <v>32</v>
      </c>
    </row>
    <row r="65" spans="1:2" x14ac:dyDescent="0.25">
      <c r="A65">
        <v>26</v>
      </c>
      <c r="B65">
        <v>32</v>
      </c>
    </row>
    <row r="66" spans="1:2" x14ac:dyDescent="0.25">
      <c r="A66">
        <v>26</v>
      </c>
      <c r="B66">
        <v>36</v>
      </c>
    </row>
    <row r="67" spans="1:2" x14ac:dyDescent="0.25">
      <c r="A67">
        <v>26</v>
      </c>
    </row>
    <row r="68" spans="1:2" x14ac:dyDescent="0.25">
      <c r="A68">
        <v>26</v>
      </c>
    </row>
    <row r="69" spans="1:2" x14ac:dyDescent="0.25">
      <c r="A69">
        <v>26</v>
      </c>
    </row>
    <row r="70" spans="1:2" x14ac:dyDescent="0.25">
      <c r="A70">
        <v>26</v>
      </c>
    </row>
    <row r="71" spans="1:2" x14ac:dyDescent="0.25">
      <c r="A71">
        <v>27</v>
      </c>
      <c r="B71">
        <v>26</v>
      </c>
    </row>
    <row r="72" spans="1:2" x14ac:dyDescent="0.25">
      <c r="A72">
        <v>27</v>
      </c>
      <c r="B72">
        <v>27</v>
      </c>
    </row>
    <row r="73" spans="1:2" x14ac:dyDescent="0.25">
      <c r="A73">
        <v>27</v>
      </c>
      <c r="B73">
        <v>27</v>
      </c>
    </row>
    <row r="74" spans="1:2" x14ac:dyDescent="0.25">
      <c r="A74">
        <v>27</v>
      </c>
      <c r="B74">
        <v>27</v>
      </c>
    </row>
    <row r="75" spans="1:2" x14ac:dyDescent="0.25">
      <c r="A75">
        <v>27</v>
      </c>
      <c r="B75">
        <v>28</v>
      </c>
    </row>
    <row r="76" spans="1:2" x14ac:dyDescent="0.25">
      <c r="A76">
        <v>27</v>
      </c>
      <c r="B76">
        <v>28</v>
      </c>
    </row>
    <row r="77" spans="1:2" x14ac:dyDescent="0.25">
      <c r="A77">
        <v>27</v>
      </c>
      <c r="B77">
        <v>29</v>
      </c>
    </row>
    <row r="78" spans="1:2" x14ac:dyDescent="0.25">
      <c r="A78">
        <v>27</v>
      </c>
      <c r="B78">
        <v>29</v>
      </c>
    </row>
    <row r="79" spans="1:2" x14ac:dyDescent="0.25">
      <c r="A79">
        <v>27</v>
      </c>
      <c r="B79">
        <v>29</v>
      </c>
    </row>
    <row r="80" spans="1:2" x14ac:dyDescent="0.25">
      <c r="A80">
        <v>27</v>
      </c>
      <c r="B80">
        <v>29</v>
      </c>
    </row>
    <row r="81" spans="1:2" x14ac:dyDescent="0.25">
      <c r="A81">
        <v>27</v>
      </c>
      <c r="B81">
        <v>29</v>
      </c>
    </row>
    <row r="82" spans="1:2" x14ac:dyDescent="0.25">
      <c r="A82">
        <v>27</v>
      </c>
      <c r="B82">
        <v>31</v>
      </c>
    </row>
    <row r="83" spans="1:2" x14ac:dyDescent="0.25">
      <c r="A83">
        <v>27</v>
      </c>
      <c r="B83">
        <v>31</v>
      </c>
    </row>
    <row r="84" spans="1:2" x14ac:dyDescent="0.25">
      <c r="A84">
        <v>27</v>
      </c>
      <c r="B84">
        <v>31</v>
      </c>
    </row>
    <row r="85" spans="1:2" x14ac:dyDescent="0.25">
      <c r="A85">
        <v>27</v>
      </c>
      <c r="B85">
        <v>31</v>
      </c>
    </row>
    <row r="86" spans="1:2" x14ac:dyDescent="0.25">
      <c r="A86">
        <v>27</v>
      </c>
      <c r="B86">
        <v>31</v>
      </c>
    </row>
    <row r="87" spans="1:2" x14ac:dyDescent="0.25">
      <c r="A87">
        <v>27</v>
      </c>
      <c r="B87">
        <v>33</v>
      </c>
    </row>
    <row r="88" spans="1:2" x14ac:dyDescent="0.25">
      <c r="A88">
        <v>27</v>
      </c>
    </row>
    <row r="89" spans="1:2" x14ac:dyDescent="0.25">
      <c r="A89">
        <v>27</v>
      </c>
    </row>
    <row r="90" spans="1:2" x14ac:dyDescent="0.25">
      <c r="A90">
        <v>27</v>
      </c>
    </row>
    <row r="91" spans="1:2" x14ac:dyDescent="0.25">
      <c r="A91">
        <v>27</v>
      </c>
    </row>
    <row r="92" spans="1:2" x14ac:dyDescent="0.25">
      <c r="A92">
        <v>27</v>
      </c>
    </row>
    <row r="93" spans="1:2" x14ac:dyDescent="0.25">
      <c r="A93">
        <v>27</v>
      </c>
    </row>
    <row r="94" spans="1:2" x14ac:dyDescent="0.25">
      <c r="A94">
        <v>28</v>
      </c>
      <c r="B94">
        <v>23</v>
      </c>
    </row>
    <row r="95" spans="1:2" x14ac:dyDescent="0.25">
      <c r="A95">
        <v>28</v>
      </c>
      <c r="B95">
        <v>24</v>
      </c>
    </row>
    <row r="96" spans="1:2" x14ac:dyDescent="0.25">
      <c r="A96">
        <v>28</v>
      </c>
      <c r="B96">
        <v>25</v>
      </c>
    </row>
    <row r="97" spans="1:2" x14ac:dyDescent="0.25">
      <c r="A97">
        <v>28</v>
      </c>
      <c r="B97">
        <v>25</v>
      </c>
    </row>
    <row r="98" spans="1:2" x14ac:dyDescent="0.25">
      <c r="A98">
        <v>28</v>
      </c>
      <c r="B98">
        <v>25</v>
      </c>
    </row>
    <row r="99" spans="1:2" x14ac:dyDescent="0.25">
      <c r="A99">
        <v>28</v>
      </c>
      <c r="B99">
        <v>26</v>
      </c>
    </row>
    <row r="100" spans="1:2" x14ac:dyDescent="0.25">
      <c r="A100">
        <v>28</v>
      </c>
      <c r="B100">
        <v>27</v>
      </c>
    </row>
    <row r="101" spans="1:2" x14ac:dyDescent="0.25">
      <c r="A101">
        <v>28</v>
      </c>
      <c r="B101">
        <v>27</v>
      </c>
    </row>
    <row r="102" spans="1:2" x14ac:dyDescent="0.25">
      <c r="A102">
        <v>28</v>
      </c>
      <c r="B102">
        <v>27</v>
      </c>
    </row>
    <row r="103" spans="1:2" x14ac:dyDescent="0.25">
      <c r="A103">
        <v>28</v>
      </c>
      <c r="B103">
        <v>28</v>
      </c>
    </row>
    <row r="104" spans="1:2" x14ac:dyDescent="0.25">
      <c r="A104">
        <v>28</v>
      </c>
      <c r="B104">
        <v>29</v>
      </c>
    </row>
    <row r="105" spans="1:2" x14ac:dyDescent="0.25">
      <c r="A105">
        <v>28</v>
      </c>
      <c r="B105">
        <v>30</v>
      </c>
    </row>
    <row r="106" spans="1:2" x14ac:dyDescent="0.25">
      <c r="A106">
        <v>28</v>
      </c>
      <c r="B106">
        <v>33</v>
      </c>
    </row>
    <row r="107" spans="1:2" x14ac:dyDescent="0.25">
      <c r="A107">
        <v>28</v>
      </c>
    </row>
    <row r="108" spans="1:2" x14ac:dyDescent="0.25">
      <c r="A108">
        <v>29</v>
      </c>
      <c r="B108">
        <v>23</v>
      </c>
    </row>
    <row r="109" spans="1:2" x14ac:dyDescent="0.25">
      <c r="A109">
        <v>29</v>
      </c>
      <c r="B109">
        <v>26</v>
      </c>
    </row>
    <row r="110" spans="1:2" x14ac:dyDescent="0.25">
      <c r="A110">
        <v>29</v>
      </c>
      <c r="B110">
        <v>26</v>
      </c>
    </row>
    <row r="111" spans="1:2" x14ac:dyDescent="0.25">
      <c r="A111">
        <v>29</v>
      </c>
      <c r="B111">
        <v>26</v>
      </c>
    </row>
    <row r="112" spans="1:2" x14ac:dyDescent="0.25">
      <c r="A112">
        <v>29</v>
      </c>
      <c r="B112">
        <v>26</v>
      </c>
    </row>
    <row r="113" spans="1:2" x14ac:dyDescent="0.25">
      <c r="A113">
        <v>29</v>
      </c>
      <c r="B113">
        <v>26</v>
      </c>
    </row>
    <row r="114" spans="1:2" x14ac:dyDescent="0.25">
      <c r="A114">
        <v>29</v>
      </c>
      <c r="B114">
        <v>26</v>
      </c>
    </row>
    <row r="115" spans="1:2" x14ac:dyDescent="0.25">
      <c r="A115">
        <v>29</v>
      </c>
      <c r="B115">
        <v>28</v>
      </c>
    </row>
    <row r="116" spans="1:2" x14ac:dyDescent="0.25">
      <c r="A116">
        <v>29</v>
      </c>
      <c r="B116">
        <v>29</v>
      </c>
    </row>
    <row r="117" spans="1:2" x14ac:dyDescent="0.25">
      <c r="A117">
        <v>29</v>
      </c>
      <c r="B117">
        <v>29</v>
      </c>
    </row>
    <row r="118" spans="1:2" x14ac:dyDescent="0.25">
      <c r="A118">
        <v>29</v>
      </c>
      <c r="B118">
        <v>29</v>
      </c>
    </row>
    <row r="119" spans="1:2" x14ac:dyDescent="0.25">
      <c r="A119">
        <v>29</v>
      </c>
      <c r="B119">
        <v>29</v>
      </c>
    </row>
    <row r="120" spans="1:2" x14ac:dyDescent="0.25">
      <c r="A120">
        <v>29</v>
      </c>
      <c r="B120">
        <v>29</v>
      </c>
    </row>
    <row r="121" spans="1:2" x14ac:dyDescent="0.25">
      <c r="A121">
        <v>29</v>
      </c>
      <c r="B121">
        <v>29</v>
      </c>
    </row>
    <row r="122" spans="1:2" x14ac:dyDescent="0.25">
      <c r="A122">
        <v>29</v>
      </c>
      <c r="B122">
        <v>29</v>
      </c>
    </row>
    <row r="123" spans="1:2" x14ac:dyDescent="0.25">
      <c r="A123">
        <v>29</v>
      </c>
      <c r="B123">
        <v>29</v>
      </c>
    </row>
    <row r="124" spans="1:2" x14ac:dyDescent="0.25">
      <c r="A124">
        <v>29</v>
      </c>
      <c r="B124">
        <v>31</v>
      </c>
    </row>
    <row r="125" spans="1:2" x14ac:dyDescent="0.25">
      <c r="A125">
        <v>29</v>
      </c>
      <c r="B125">
        <v>31</v>
      </c>
    </row>
    <row r="126" spans="1:2" x14ac:dyDescent="0.25">
      <c r="A126">
        <v>29</v>
      </c>
      <c r="B126">
        <v>32</v>
      </c>
    </row>
    <row r="127" spans="1:2" x14ac:dyDescent="0.25">
      <c r="A127">
        <v>29</v>
      </c>
      <c r="B127">
        <v>32</v>
      </c>
    </row>
    <row r="128" spans="1:2" x14ac:dyDescent="0.25">
      <c r="A128">
        <v>29</v>
      </c>
    </row>
    <row r="129" spans="1:4" x14ac:dyDescent="0.25">
      <c r="A129">
        <v>29</v>
      </c>
    </row>
    <row r="130" spans="1:4" x14ac:dyDescent="0.25">
      <c r="A130">
        <v>29</v>
      </c>
    </row>
    <row r="131" spans="1:4" x14ac:dyDescent="0.25">
      <c r="A131">
        <v>29</v>
      </c>
    </row>
    <row r="132" spans="1:4" x14ac:dyDescent="0.25">
      <c r="A132">
        <v>30</v>
      </c>
      <c r="B132">
        <v>25</v>
      </c>
    </row>
    <row r="133" spans="1:4" x14ac:dyDescent="0.25">
      <c r="A133">
        <v>30</v>
      </c>
      <c r="B133">
        <v>26</v>
      </c>
    </row>
    <row r="134" spans="1:4" x14ac:dyDescent="0.25">
      <c r="A134">
        <v>30</v>
      </c>
      <c r="B134">
        <v>27</v>
      </c>
    </row>
    <row r="135" spans="1:4" x14ac:dyDescent="0.25">
      <c r="A135">
        <v>30</v>
      </c>
      <c r="B135">
        <v>27</v>
      </c>
    </row>
    <row r="136" spans="1:4" x14ac:dyDescent="0.25">
      <c r="A136">
        <v>30</v>
      </c>
      <c r="B136">
        <v>28</v>
      </c>
      <c r="C136">
        <f>COUNT(A:A)</f>
        <v>185</v>
      </c>
      <c r="D136">
        <f>COUNT(B:B)</f>
        <v>158</v>
      </c>
    </row>
    <row r="137" spans="1:4" x14ac:dyDescent="0.25">
      <c r="A137">
        <v>30</v>
      </c>
      <c r="B137">
        <v>28</v>
      </c>
    </row>
    <row r="138" spans="1:4" x14ac:dyDescent="0.25">
      <c r="A138">
        <v>30</v>
      </c>
      <c r="B138">
        <v>28</v>
      </c>
    </row>
    <row r="139" spans="1:4" x14ac:dyDescent="0.25">
      <c r="A139">
        <v>30</v>
      </c>
      <c r="B139">
        <v>30</v>
      </c>
    </row>
    <row r="140" spans="1:4" x14ac:dyDescent="0.25">
      <c r="A140">
        <v>30</v>
      </c>
      <c r="B140">
        <v>30</v>
      </c>
    </row>
    <row r="141" spans="1:4" x14ac:dyDescent="0.25">
      <c r="A141">
        <v>30</v>
      </c>
      <c r="B141">
        <v>31</v>
      </c>
    </row>
    <row r="142" spans="1:4" x14ac:dyDescent="0.25">
      <c r="A142">
        <v>30</v>
      </c>
    </row>
    <row r="143" spans="1:4" x14ac:dyDescent="0.25">
      <c r="A143">
        <v>30</v>
      </c>
    </row>
    <row r="144" spans="1:4" x14ac:dyDescent="0.25">
      <c r="A144">
        <v>30</v>
      </c>
    </row>
    <row r="145" spans="1:2" x14ac:dyDescent="0.25">
      <c r="A145">
        <v>31</v>
      </c>
      <c r="B145">
        <v>27</v>
      </c>
    </row>
    <row r="146" spans="1:2" x14ac:dyDescent="0.25">
      <c r="A146">
        <v>31</v>
      </c>
      <c r="B146">
        <v>28</v>
      </c>
    </row>
    <row r="147" spans="1:2" x14ac:dyDescent="0.25">
      <c r="A147">
        <v>31</v>
      </c>
      <c r="B147">
        <v>28</v>
      </c>
    </row>
    <row r="148" spans="1:2" x14ac:dyDescent="0.25">
      <c r="A148">
        <v>31</v>
      </c>
      <c r="B148">
        <v>29</v>
      </c>
    </row>
    <row r="149" spans="1:2" x14ac:dyDescent="0.25">
      <c r="A149">
        <v>31</v>
      </c>
      <c r="B149">
        <v>29</v>
      </c>
    </row>
    <row r="150" spans="1:2" x14ac:dyDescent="0.25">
      <c r="A150">
        <v>31</v>
      </c>
    </row>
    <row r="151" spans="1:2" x14ac:dyDescent="0.25">
      <c r="A151">
        <v>32</v>
      </c>
      <c r="B151">
        <v>23</v>
      </c>
    </row>
    <row r="152" spans="1:2" x14ac:dyDescent="0.25">
      <c r="A152">
        <v>32</v>
      </c>
      <c r="B152">
        <v>26</v>
      </c>
    </row>
    <row r="153" spans="1:2" x14ac:dyDescent="0.25">
      <c r="A153">
        <v>32</v>
      </c>
      <c r="B153">
        <v>27</v>
      </c>
    </row>
    <row r="154" spans="1:2" x14ac:dyDescent="0.25">
      <c r="A154">
        <v>32</v>
      </c>
      <c r="B154">
        <v>27</v>
      </c>
    </row>
    <row r="155" spans="1:2" x14ac:dyDescent="0.25">
      <c r="A155">
        <v>32</v>
      </c>
      <c r="B155">
        <v>29</v>
      </c>
    </row>
    <row r="156" spans="1:2" x14ac:dyDescent="0.25">
      <c r="A156">
        <v>32</v>
      </c>
      <c r="B156">
        <v>29</v>
      </c>
    </row>
    <row r="157" spans="1:2" x14ac:dyDescent="0.25">
      <c r="A157">
        <v>32</v>
      </c>
      <c r="B157">
        <v>31</v>
      </c>
    </row>
    <row r="158" spans="1:2" x14ac:dyDescent="0.25">
      <c r="A158">
        <v>32</v>
      </c>
      <c r="B158">
        <v>32</v>
      </c>
    </row>
    <row r="159" spans="1:2" x14ac:dyDescent="0.25">
      <c r="A159">
        <v>32</v>
      </c>
      <c r="B159">
        <v>32</v>
      </c>
    </row>
    <row r="160" spans="1:2" x14ac:dyDescent="0.25">
      <c r="A160">
        <v>33</v>
      </c>
      <c r="B160">
        <v>26</v>
      </c>
    </row>
    <row r="161" spans="1:2" x14ac:dyDescent="0.25">
      <c r="A161">
        <v>33</v>
      </c>
      <c r="B161">
        <v>26</v>
      </c>
    </row>
    <row r="162" spans="1:2" x14ac:dyDescent="0.25">
      <c r="A162">
        <v>33</v>
      </c>
      <c r="B162">
        <v>26</v>
      </c>
    </row>
    <row r="163" spans="1:2" x14ac:dyDescent="0.25">
      <c r="A163">
        <v>33</v>
      </c>
      <c r="B163">
        <v>27</v>
      </c>
    </row>
    <row r="164" spans="1:2" x14ac:dyDescent="0.25">
      <c r="A164">
        <v>33</v>
      </c>
      <c r="B164">
        <v>28</v>
      </c>
    </row>
    <row r="165" spans="1:2" x14ac:dyDescent="0.25">
      <c r="A165">
        <v>33</v>
      </c>
      <c r="B165">
        <v>28</v>
      </c>
    </row>
    <row r="166" spans="1:2" x14ac:dyDescent="0.25">
      <c r="A166">
        <v>33</v>
      </c>
      <c r="B166">
        <v>29</v>
      </c>
    </row>
    <row r="167" spans="1:2" x14ac:dyDescent="0.25">
      <c r="A167">
        <v>33</v>
      </c>
      <c r="B167">
        <v>29</v>
      </c>
    </row>
    <row r="168" spans="1:2" x14ac:dyDescent="0.25">
      <c r="A168">
        <v>33</v>
      </c>
      <c r="B168">
        <v>30</v>
      </c>
    </row>
    <row r="169" spans="1:2" x14ac:dyDescent="0.25">
      <c r="A169">
        <v>34</v>
      </c>
      <c r="B169">
        <v>27</v>
      </c>
    </row>
    <row r="170" spans="1:2" x14ac:dyDescent="0.25">
      <c r="A170">
        <v>34</v>
      </c>
      <c r="B170">
        <v>31</v>
      </c>
    </row>
    <row r="171" spans="1:2" x14ac:dyDescent="0.25">
      <c r="A171">
        <v>35</v>
      </c>
      <c r="B171">
        <v>23</v>
      </c>
    </row>
    <row r="172" spans="1:2" x14ac:dyDescent="0.25">
      <c r="A172">
        <v>35</v>
      </c>
      <c r="B172">
        <v>29</v>
      </c>
    </row>
    <row r="173" spans="1:2" x14ac:dyDescent="0.25">
      <c r="A173">
        <v>35</v>
      </c>
      <c r="B173">
        <v>29</v>
      </c>
    </row>
    <row r="174" spans="1:2" x14ac:dyDescent="0.25">
      <c r="A174">
        <v>35</v>
      </c>
      <c r="B174">
        <v>32</v>
      </c>
    </row>
    <row r="175" spans="1:2" x14ac:dyDescent="0.25">
      <c r="A175">
        <v>36</v>
      </c>
      <c r="B175">
        <v>25</v>
      </c>
    </row>
    <row r="176" spans="1:2" x14ac:dyDescent="0.25">
      <c r="A176">
        <v>36</v>
      </c>
      <c r="B176">
        <v>27</v>
      </c>
    </row>
    <row r="177" spans="1:15" x14ac:dyDescent="0.25">
      <c r="A177">
        <v>36</v>
      </c>
      <c r="B177">
        <v>28</v>
      </c>
    </row>
    <row r="178" spans="1:15" x14ac:dyDescent="0.25">
      <c r="A178">
        <v>37</v>
      </c>
      <c r="B178">
        <v>33</v>
      </c>
    </row>
    <row r="179" spans="1:15" x14ac:dyDescent="0.25">
      <c r="A179">
        <v>38</v>
      </c>
      <c r="B179">
        <v>26</v>
      </c>
    </row>
    <row r="180" spans="1:15" x14ac:dyDescent="0.25">
      <c r="A180">
        <v>38</v>
      </c>
      <c r="B180">
        <v>29</v>
      </c>
      <c r="O180" s="1"/>
    </row>
    <row r="181" spans="1:15" x14ac:dyDescent="0.25">
      <c r="A181">
        <v>39</v>
      </c>
      <c r="B181">
        <v>28</v>
      </c>
    </row>
    <row r="182" spans="1:15" x14ac:dyDescent="0.25">
      <c r="A182">
        <v>39</v>
      </c>
      <c r="B182">
        <v>32</v>
      </c>
    </row>
    <row r="183" spans="1:15" x14ac:dyDescent="0.25">
      <c r="A183">
        <v>40</v>
      </c>
      <c r="B183">
        <v>27</v>
      </c>
    </row>
    <row r="184" spans="1:15" x14ac:dyDescent="0.25">
      <c r="A184">
        <v>40</v>
      </c>
      <c r="B184">
        <v>30</v>
      </c>
    </row>
    <row r="185" spans="1:15" x14ac:dyDescent="0.25">
      <c r="A185">
        <v>40</v>
      </c>
      <c r="B185">
        <v>32</v>
      </c>
    </row>
    <row r="186" spans="1:15" x14ac:dyDescent="0.25">
      <c r="A186">
        <v>40</v>
      </c>
      <c r="B186">
        <v>32</v>
      </c>
    </row>
  </sheetData>
  <autoFilter ref="A1:O1" xr:uid="{00000000-0009-0000-0000-000002000000}">
    <sortState ref="A2:O186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8"/>
  <sheetViews>
    <sheetView topLeftCell="A26" workbookViewId="0">
      <selection activeCell="G47" sqref="G47"/>
    </sheetView>
  </sheetViews>
  <sheetFormatPr defaultRowHeight="15" x14ac:dyDescent="0.25"/>
  <cols>
    <col min="1" max="1" width="13.140625" bestFit="1" customWidth="1"/>
    <col min="2" max="3" width="18.85546875" bestFit="1" customWidth="1"/>
  </cols>
  <sheetData>
    <row r="1" spans="1:3" hidden="1" x14ac:dyDescent="0.25"/>
    <row r="2" spans="1:3" hidden="1" x14ac:dyDescent="0.25"/>
    <row r="3" spans="1:3" hidden="1" x14ac:dyDescent="0.25">
      <c r="A3" s="2" t="s">
        <v>6</v>
      </c>
      <c r="B3" t="s">
        <v>183</v>
      </c>
      <c r="C3" s="27" t="s">
        <v>184</v>
      </c>
    </row>
    <row r="4" spans="1:3" hidden="1" x14ac:dyDescent="0.25">
      <c r="A4" s="4">
        <v>21</v>
      </c>
      <c r="B4" s="3">
        <v>4</v>
      </c>
      <c r="C4" s="3">
        <v>6</v>
      </c>
    </row>
    <row r="5" spans="1:3" hidden="1" x14ac:dyDescent="0.25">
      <c r="A5" s="4">
        <v>22</v>
      </c>
      <c r="B5" s="3">
        <v>1</v>
      </c>
      <c r="C5" s="3">
        <v>1</v>
      </c>
    </row>
    <row r="6" spans="1:3" hidden="1" x14ac:dyDescent="0.25">
      <c r="A6" s="4">
        <v>23</v>
      </c>
      <c r="B6" s="3">
        <v>9</v>
      </c>
      <c r="C6" s="3">
        <v>9</v>
      </c>
    </row>
    <row r="7" spans="1:3" hidden="1" x14ac:dyDescent="0.25">
      <c r="A7" s="4">
        <v>24</v>
      </c>
      <c r="B7" s="3">
        <v>14</v>
      </c>
      <c r="C7" s="3">
        <v>19</v>
      </c>
    </row>
    <row r="8" spans="1:3" hidden="1" x14ac:dyDescent="0.25">
      <c r="A8" s="4">
        <v>25</v>
      </c>
      <c r="B8" s="3">
        <v>15</v>
      </c>
      <c r="C8" s="3">
        <v>25</v>
      </c>
    </row>
    <row r="9" spans="1:3" hidden="1" x14ac:dyDescent="0.25">
      <c r="A9" s="4">
        <v>26</v>
      </c>
      <c r="B9" s="3">
        <v>26</v>
      </c>
      <c r="C9" s="3">
        <v>27</v>
      </c>
    </row>
    <row r="10" spans="1:3" hidden="1" x14ac:dyDescent="0.25">
      <c r="A10" s="4">
        <v>27</v>
      </c>
      <c r="B10" s="3">
        <v>23</v>
      </c>
      <c r="C10" s="3">
        <v>31</v>
      </c>
    </row>
    <row r="11" spans="1:3" hidden="1" x14ac:dyDescent="0.25">
      <c r="A11" s="4">
        <v>28</v>
      </c>
      <c r="B11" s="3">
        <v>14</v>
      </c>
      <c r="C11" s="3">
        <v>10</v>
      </c>
    </row>
    <row r="12" spans="1:3" hidden="1" x14ac:dyDescent="0.25">
      <c r="A12" s="4">
        <v>29</v>
      </c>
      <c r="B12" s="3">
        <v>24</v>
      </c>
      <c r="C12" s="3">
        <v>14</v>
      </c>
    </row>
    <row r="13" spans="1:3" hidden="1" x14ac:dyDescent="0.25">
      <c r="A13" s="4">
        <v>30</v>
      </c>
      <c r="B13" s="3">
        <v>13</v>
      </c>
      <c r="C13" s="3">
        <v>12</v>
      </c>
    </row>
    <row r="14" spans="1:3" hidden="1" x14ac:dyDescent="0.25">
      <c r="A14" s="4">
        <v>31</v>
      </c>
      <c r="B14" s="3">
        <v>6</v>
      </c>
      <c r="C14" s="3">
        <v>3</v>
      </c>
    </row>
    <row r="15" spans="1:3" hidden="1" x14ac:dyDescent="0.25">
      <c r="A15" s="4">
        <v>32</v>
      </c>
      <c r="B15" s="38">
        <v>9</v>
      </c>
    </row>
    <row r="16" spans="1:3" hidden="1" x14ac:dyDescent="0.25">
      <c r="A16" s="4">
        <v>33</v>
      </c>
      <c r="B16" s="38">
        <v>9</v>
      </c>
    </row>
    <row r="17" spans="1:3" hidden="1" x14ac:dyDescent="0.25">
      <c r="A17" s="4">
        <v>34</v>
      </c>
      <c r="B17" s="38">
        <v>2</v>
      </c>
    </row>
    <row r="18" spans="1:3" hidden="1" x14ac:dyDescent="0.25">
      <c r="A18" s="4">
        <v>35</v>
      </c>
      <c r="B18" s="38">
        <v>4</v>
      </c>
    </row>
    <row r="19" spans="1:3" hidden="1" x14ac:dyDescent="0.25">
      <c r="A19" s="4">
        <v>36</v>
      </c>
      <c r="B19" s="38">
        <v>3</v>
      </c>
      <c r="C19" s="3">
        <v>1</v>
      </c>
    </row>
    <row r="20" spans="1:3" hidden="1" x14ac:dyDescent="0.25">
      <c r="A20" s="4">
        <v>37</v>
      </c>
      <c r="B20" s="38">
        <v>1</v>
      </c>
    </row>
    <row r="21" spans="1:3" hidden="1" x14ac:dyDescent="0.25">
      <c r="A21" s="4">
        <v>38</v>
      </c>
      <c r="B21" s="38">
        <v>2</v>
      </c>
    </row>
    <row r="22" spans="1:3" hidden="1" x14ac:dyDescent="0.25">
      <c r="A22" s="4">
        <v>39</v>
      </c>
      <c r="B22" s="38">
        <v>2</v>
      </c>
    </row>
    <row r="23" spans="1:3" hidden="1" x14ac:dyDescent="0.25">
      <c r="A23" s="4">
        <v>40</v>
      </c>
      <c r="B23" s="38">
        <v>4</v>
      </c>
    </row>
    <row r="24" spans="1:3" hidden="1" x14ac:dyDescent="0.25">
      <c r="A24" s="4" t="s">
        <v>5</v>
      </c>
      <c r="B24" s="3">
        <v>185</v>
      </c>
    </row>
    <row r="25" spans="1:3" hidden="1" x14ac:dyDescent="0.25"/>
    <row r="26" spans="1:3" x14ac:dyDescent="0.25">
      <c r="A26" t="s">
        <v>212</v>
      </c>
    </row>
    <row r="28" spans="1:3" x14ac:dyDescent="0.25">
      <c r="A28" t="s">
        <v>6</v>
      </c>
      <c r="B28" t="s">
        <v>183</v>
      </c>
      <c r="C28" s="27" t="s">
        <v>184</v>
      </c>
    </row>
    <row r="29" spans="1:3" x14ac:dyDescent="0.25">
      <c r="A29" s="4">
        <v>21</v>
      </c>
      <c r="B29" s="3">
        <v>4</v>
      </c>
      <c r="C29" s="3">
        <v>6</v>
      </c>
    </row>
    <row r="30" spans="1:3" x14ac:dyDescent="0.25">
      <c r="A30" s="4">
        <v>22</v>
      </c>
      <c r="B30" s="3">
        <v>1</v>
      </c>
      <c r="C30" s="3">
        <v>1</v>
      </c>
    </row>
    <row r="31" spans="1:3" x14ac:dyDescent="0.25">
      <c r="A31" s="4">
        <v>23</v>
      </c>
      <c r="B31" s="3">
        <v>9</v>
      </c>
      <c r="C31" s="3">
        <v>9</v>
      </c>
    </row>
    <row r="32" spans="1:3" x14ac:dyDescent="0.25">
      <c r="A32" s="4">
        <v>24</v>
      </c>
      <c r="B32" s="3">
        <v>14</v>
      </c>
      <c r="C32" s="3">
        <v>19</v>
      </c>
    </row>
    <row r="33" spans="1:10" x14ac:dyDescent="0.25">
      <c r="A33" s="4">
        <v>25</v>
      </c>
      <c r="B33" s="3">
        <v>15</v>
      </c>
      <c r="C33" s="3">
        <v>25</v>
      </c>
    </row>
    <row r="34" spans="1:10" x14ac:dyDescent="0.25">
      <c r="A34" s="4">
        <v>26</v>
      </c>
      <c r="B34" s="3">
        <v>26</v>
      </c>
      <c r="C34" s="3">
        <v>27</v>
      </c>
    </row>
    <row r="35" spans="1:10" x14ac:dyDescent="0.25">
      <c r="A35" s="4">
        <v>27</v>
      </c>
      <c r="B35" s="3">
        <v>23</v>
      </c>
      <c r="C35" s="3">
        <v>31</v>
      </c>
    </row>
    <row r="36" spans="1:10" x14ac:dyDescent="0.25">
      <c r="A36" s="4">
        <v>28</v>
      </c>
      <c r="B36" s="3">
        <v>14</v>
      </c>
      <c r="C36" s="3">
        <v>10</v>
      </c>
    </row>
    <row r="37" spans="1:10" x14ac:dyDescent="0.25">
      <c r="A37" s="4">
        <v>29</v>
      </c>
      <c r="B37" s="3">
        <v>24</v>
      </c>
      <c r="C37" s="3">
        <v>14</v>
      </c>
    </row>
    <row r="38" spans="1:10" x14ac:dyDescent="0.25">
      <c r="A38" s="4">
        <v>30</v>
      </c>
      <c r="B38" s="3">
        <v>13</v>
      </c>
      <c r="C38" s="3">
        <v>12</v>
      </c>
    </row>
    <row r="39" spans="1:10" x14ac:dyDescent="0.25">
      <c r="A39" s="4">
        <v>31</v>
      </c>
      <c r="B39" s="3">
        <v>6</v>
      </c>
      <c r="C39" s="3">
        <v>3</v>
      </c>
    </row>
    <row r="40" spans="1:10" x14ac:dyDescent="0.25">
      <c r="A40" s="4">
        <v>32</v>
      </c>
      <c r="B40" s="38">
        <v>9</v>
      </c>
    </row>
    <row r="41" spans="1:10" x14ac:dyDescent="0.25">
      <c r="A41" s="4">
        <v>33</v>
      </c>
      <c r="B41" s="38">
        <v>9</v>
      </c>
    </row>
    <row r="42" spans="1:10" x14ac:dyDescent="0.25">
      <c r="A42" s="4">
        <v>34</v>
      </c>
      <c r="B42" s="38">
        <v>2</v>
      </c>
    </row>
    <row r="43" spans="1:10" x14ac:dyDescent="0.25">
      <c r="A43" s="4">
        <v>35</v>
      </c>
      <c r="B43" s="38">
        <v>4</v>
      </c>
    </row>
    <row r="44" spans="1:10" x14ac:dyDescent="0.25">
      <c r="A44" s="4">
        <v>36</v>
      </c>
      <c r="B44" s="38">
        <v>3</v>
      </c>
      <c r="C44" s="3">
        <v>1</v>
      </c>
      <c r="F44" t="s">
        <v>24</v>
      </c>
      <c r="G44" t="s">
        <v>215</v>
      </c>
      <c r="H44" t="s">
        <v>216</v>
      </c>
      <c r="I44" t="s">
        <v>62</v>
      </c>
      <c r="J44" t="s">
        <v>217</v>
      </c>
    </row>
    <row r="45" spans="1:10" x14ac:dyDescent="0.25">
      <c r="A45" s="4">
        <v>37</v>
      </c>
      <c r="B45" s="38">
        <v>1</v>
      </c>
      <c r="G45">
        <v>16</v>
      </c>
      <c r="H45">
        <v>44</v>
      </c>
      <c r="I45">
        <v>68</v>
      </c>
      <c r="J45">
        <v>29</v>
      </c>
    </row>
    <row r="46" spans="1:10" x14ac:dyDescent="0.25">
      <c r="A46" s="4">
        <v>38</v>
      </c>
      <c r="B46" s="38">
        <v>2</v>
      </c>
      <c r="G46">
        <f>G45/157</f>
        <v>0.10191082802547771</v>
      </c>
      <c r="H46">
        <f>H45/157</f>
        <v>0.28025477707006369</v>
      </c>
      <c r="I46">
        <f>I45/157</f>
        <v>0.43312101910828027</v>
      </c>
      <c r="J46">
        <f>J45/157</f>
        <v>0.18471337579617833</v>
      </c>
    </row>
    <row r="47" spans="1:10" x14ac:dyDescent="0.25">
      <c r="A47" s="4">
        <v>39</v>
      </c>
      <c r="B47" s="38">
        <v>2</v>
      </c>
      <c r="G47">
        <f>5*G46</f>
        <v>0.50955414012738853</v>
      </c>
      <c r="H47">
        <f>5*H46</f>
        <v>1.4012738853503184</v>
      </c>
      <c r="I47">
        <f>5*I46</f>
        <v>2.1656050955414012</v>
      </c>
      <c r="J47">
        <f>5*J46</f>
        <v>0.92356687898089163</v>
      </c>
    </row>
    <row r="48" spans="1:10" x14ac:dyDescent="0.25">
      <c r="A48" s="4">
        <v>40</v>
      </c>
      <c r="B48" s="38">
        <v>4</v>
      </c>
      <c r="G48">
        <v>1</v>
      </c>
      <c r="H48">
        <v>1</v>
      </c>
      <c r="I48">
        <v>2</v>
      </c>
      <c r="J48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53"/>
  <sheetViews>
    <sheetView topLeftCell="L1" zoomScale="90" zoomScaleNormal="90" workbookViewId="0">
      <selection activeCell="AJ3" sqref="AJ3:AJ22"/>
    </sheetView>
  </sheetViews>
  <sheetFormatPr defaultRowHeight="15" x14ac:dyDescent="0.25"/>
  <cols>
    <col min="1" max="1" width="25.5703125" customWidth="1"/>
    <col min="2" max="2" width="18.7109375" customWidth="1"/>
    <col min="3" max="3" width="18.5703125" bestFit="1" customWidth="1"/>
    <col min="4" max="4" width="13.7109375" customWidth="1"/>
    <col min="5" max="5" width="18.5703125" bestFit="1" customWidth="1"/>
    <col min="6" max="6" width="13" customWidth="1"/>
    <col min="7" max="7" width="18.5703125" bestFit="1" customWidth="1"/>
    <col min="8" max="8" width="13.5703125" customWidth="1"/>
    <col min="9" max="9" width="18.5703125" bestFit="1" customWidth="1"/>
    <col min="10" max="10" width="11.5703125" customWidth="1"/>
    <col min="11" max="11" width="18.5703125" bestFit="1" customWidth="1"/>
    <col min="12" max="12" width="11.85546875" customWidth="1"/>
    <col min="19" max="19" width="19" customWidth="1"/>
  </cols>
  <sheetData>
    <row r="1" spans="1:36" ht="19.5" customHeight="1" x14ac:dyDescent="0.25">
      <c r="A1" s="30" t="s">
        <v>229</v>
      </c>
      <c r="B1" s="30"/>
      <c r="C1" s="30" t="s">
        <v>230</v>
      </c>
      <c r="D1" s="30"/>
      <c r="E1" s="30" t="s">
        <v>231</v>
      </c>
      <c r="F1" s="30"/>
      <c r="G1" s="30" t="s">
        <v>232</v>
      </c>
      <c r="H1" s="30"/>
      <c r="I1" s="30" t="s">
        <v>233</v>
      </c>
      <c r="J1" s="30"/>
      <c r="K1" s="30" t="s">
        <v>234</v>
      </c>
      <c r="L1" s="30"/>
      <c r="M1" s="30" t="s">
        <v>235</v>
      </c>
      <c r="N1" s="30"/>
      <c r="O1" s="30" t="s">
        <v>236</v>
      </c>
      <c r="P1" s="30"/>
      <c r="Q1" s="30" t="s">
        <v>237</v>
      </c>
      <c r="R1" s="30"/>
      <c r="S1" s="30" t="s">
        <v>220</v>
      </c>
      <c r="T1" s="30"/>
      <c r="U1" s="30" t="s">
        <v>221</v>
      </c>
      <c r="V1" s="30"/>
      <c r="W1" s="30" t="s">
        <v>222</v>
      </c>
      <c r="X1" s="30"/>
      <c r="Y1" s="30" t="s">
        <v>223</v>
      </c>
      <c r="Z1" s="30"/>
      <c r="AA1" s="30" t="s">
        <v>224</v>
      </c>
      <c r="AB1" s="30"/>
      <c r="AC1" s="30" t="s">
        <v>225</v>
      </c>
      <c r="AD1" s="30"/>
      <c r="AE1" s="30" t="s">
        <v>226</v>
      </c>
      <c r="AF1" s="30"/>
      <c r="AG1" s="30" t="s">
        <v>227</v>
      </c>
      <c r="AH1" s="30"/>
      <c r="AI1" s="30" t="s">
        <v>228</v>
      </c>
      <c r="AJ1" s="30"/>
    </row>
    <row r="2" spans="1:36" x14ac:dyDescent="0.25">
      <c r="A2" s="30" t="s">
        <v>206</v>
      </c>
      <c r="B2" s="30" t="s">
        <v>207</v>
      </c>
      <c r="C2" s="30" t="s">
        <v>206</v>
      </c>
      <c r="D2" s="30" t="s">
        <v>207</v>
      </c>
      <c r="E2" s="30" t="s">
        <v>206</v>
      </c>
      <c r="F2" s="30" t="s">
        <v>207</v>
      </c>
      <c r="G2" s="30" t="s">
        <v>206</v>
      </c>
      <c r="H2" s="30" t="s">
        <v>207</v>
      </c>
      <c r="I2" s="30" t="s">
        <v>206</v>
      </c>
      <c r="J2" s="30" t="s">
        <v>207</v>
      </c>
      <c r="K2" s="30" t="s">
        <v>206</v>
      </c>
      <c r="L2" s="30" t="s">
        <v>207</v>
      </c>
      <c r="M2" s="30" t="s">
        <v>206</v>
      </c>
      <c r="N2" s="30" t="s">
        <v>207</v>
      </c>
      <c r="O2" s="30" t="s">
        <v>206</v>
      </c>
      <c r="P2" s="30" t="s">
        <v>207</v>
      </c>
      <c r="Q2" s="30" t="s">
        <v>206</v>
      </c>
      <c r="R2" s="30" t="s">
        <v>207</v>
      </c>
      <c r="S2" s="30" t="s">
        <v>206</v>
      </c>
      <c r="T2" s="30" t="s">
        <v>207</v>
      </c>
      <c r="U2" s="30" t="s">
        <v>206</v>
      </c>
      <c r="V2" s="30" t="s">
        <v>207</v>
      </c>
      <c r="W2" s="30" t="s">
        <v>206</v>
      </c>
      <c r="X2" s="30" t="s">
        <v>207</v>
      </c>
      <c r="Y2" s="30" t="s">
        <v>206</v>
      </c>
      <c r="Z2" s="30" t="s">
        <v>207</v>
      </c>
      <c r="AA2" s="30" t="s">
        <v>206</v>
      </c>
      <c r="AB2" s="30" t="s">
        <v>207</v>
      </c>
      <c r="AC2" s="30" t="s">
        <v>206</v>
      </c>
      <c r="AD2" s="30" t="s">
        <v>207</v>
      </c>
      <c r="AE2" s="30" t="s">
        <v>206</v>
      </c>
      <c r="AF2" s="30" t="s">
        <v>207</v>
      </c>
      <c r="AG2" s="30" t="s">
        <v>206</v>
      </c>
      <c r="AH2" s="30" t="s">
        <v>207</v>
      </c>
      <c r="AI2" s="30" t="s">
        <v>206</v>
      </c>
      <c r="AJ2" s="30" t="s">
        <v>207</v>
      </c>
    </row>
    <row r="3" spans="1:36" x14ac:dyDescent="0.25">
      <c r="A3" s="31" t="s">
        <v>155</v>
      </c>
      <c r="B3" s="31">
        <v>20</v>
      </c>
      <c r="C3" s="31" t="s">
        <v>155</v>
      </c>
      <c r="D3" s="31">
        <v>23</v>
      </c>
      <c r="E3" s="31" t="s">
        <v>155</v>
      </c>
      <c r="F3" s="31">
        <v>20</v>
      </c>
      <c r="G3" s="31" t="s">
        <v>155</v>
      </c>
      <c r="H3" s="31">
        <v>23</v>
      </c>
      <c r="I3" s="31" t="s">
        <v>155</v>
      </c>
      <c r="J3" s="31">
        <v>23</v>
      </c>
      <c r="K3" s="31" t="s">
        <v>155</v>
      </c>
      <c r="L3" s="31">
        <v>21</v>
      </c>
      <c r="M3" s="31" t="s">
        <v>155</v>
      </c>
      <c r="N3" s="31">
        <v>23</v>
      </c>
      <c r="O3" s="31" t="s">
        <v>155</v>
      </c>
      <c r="P3" s="31">
        <v>24</v>
      </c>
      <c r="Q3" s="31" t="s">
        <v>155</v>
      </c>
      <c r="R3" s="31">
        <v>24</v>
      </c>
      <c r="S3" s="31" t="s">
        <v>155</v>
      </c>
      <c r="T3" s="31">
        <v>24</v>
      </c>
      <c r="U3" s="31" t="s">
        <v>155</v>
      </c>
      <c r="V3" s="31">
        <v>24</v>
      </c>
      <c r="W3" s="31" t="s">
        <v>155</v>
      </c>
      <c r="X3" s="31">
        <v>24</v>
      </c>
      <c r="Y3" s="31" t="s">
        <v>155</v>
      </c>
      <c r="Z3" s="31">
        <v>21</v>
      </c>
      <c r="AA3" s="31" t="s">
        <v>155</v>
      </c>
      <c r="AB3" s="31">
        <v>24</v>
      </c>
      <c r="AC3" s="31" t="s">
        <v>155</v>
      </c>
      <c r="AD3" s="31">
        <v>24</v>
      </c>
      <c r="AE3" s="31" t="s">
        <v>155</v>
      </c>
      <c r="AF3" s="31">
        <v>25</v>
      </c>
      <c r="AG3" s="31" t="s">
        <v>155</v>
      </c>
      <c r="AH3" s="31">
        <v>24</v>
      </c>
      <c r="AI3" s="31" t="s">
        <v>155</v>
      </c>
      <c r="AJ3" s="31">
        <v>24</v>
      </c>
    </row>
    <row r="4" spans="1:36" x14ac:dyDescent="0.25">
      <c r="A4" s="31" t="s">
        <v>155</v>
      </c>
      <c r="B4" s="31">
        <v>20</v>
      </c>
      <c r="C4" s="31" t="s">
        <v>155</v>
      </c>
      <c r="D4" s="31">
        <v>24</v>
      </c>
      <c r="E4" s="31" t="s">
        <v>155</v>
      </c>
      <c r="F4" s="31">
        <v>21</v>
      </c>
      <c r="G4" s="31" t="s">
        <v>155</v>
      </c>
      <c r="H4" s="31">
        <v>24</v>
      </c>
      <c r="I4" s="31" t="s">
        <v>155</v>
      </c>
      <c r="J4" s="31">
        <v>24</v>
      </c>
      <c r="K4" s="31" t="s">
        <v>155</v>
      </c>
      <c r="L4" s="31">
        <v>23</v>
      </c>
      <c r="M4" s="31" t="s">
        <v>155</v>
      </c>
      <c r="N4" s="31">
        <v>21</v>
      </c>
      <c r="O4" s="31" t="s">
        <v>155</v>
      </c>
      <c r="P4" s="31">
        <v>23</v>
      </c>
      <c r="Q4" s="31" t="s">
        <v>155</v>
      </c>
      <c r="R4" s="31">
        <v>21</v>
      </c>
      <c r="S4" s="31" t="s">
        <v>155</v>
      </c>
      <c r="T4" s="31">
        <v>23</v>
      </c>
      <c r="U4" s="31" t="s">
        <v>155</v>
      </c>
      <c r="V4" s="31">
        <v>23</v>
      </c>
      <c r="W4" s="31" t="s">
        <v>155</v>
      </c>
      <c r="X4" s="31">
        <v>23</v>
      </c>
      <c r="Y4" s="31" t="s">
        <v>155</v>
      </c>
      <c r="Z4" s="31">
        <v>24</v>
      </c>
      <c r="AA4" s="31" t="s">
        <v>155</v>
      </c>
      <c r="AB4" s="31">
        <v>24</v>
      </c>
      <c r="AC4" s="31" t="s">
        <v>155</v>
      </c>
      <c r="AD4" s="31">
        <v>23</v>
      </c>
      <c r="AE4" s="31" t="s">
        <v>155</v>
      </c>
      <c r="AF4" s="31">
        <v>24</v>
      </c>
      <c r="AG4" s="31" t="s">
        <v>155</v>
      </c>
      <c r="AH4" s="31">
        <v>24</v>
      </c>
      <c r="AI4" s="31" t="s">
        <v>155</v>
      </c>
      <c r="AJ4" s="31">
        <v>24</v>
      </c>
    </row>
    <row r="5" spans="1:36" x14ac:dyDescent="0.25">
      <c r="A5" s="31" t="s">
        <v>195</v>
      </c>
      <c r="B5" s="31">
        <v>25</v>
      </c>
      <c r="C5" s="31" t="s">
        <v>195</v>
      </c>
      <c r="D5" s="31">
        <v>25</v>
      </c>
      <c r="E5" s="31" t="s">
        <v>195</v>
      </c>
      <c r="F5" s="31">
        <v>25</v>
      </c>
      <c r="G5" s="31" t="s">
        <v>195</v>
      </c>
      <c r="H5" s="31">
        <v>25</v>
      </c>
      <c r="I5" s="31" t="s">
        <v>195</v>
      </c>
      <c r="J5" s="31">
        <v>27</v>
      </c>
      <c r="K5" s="31" t="s">
        <v>195</v>
      </c>
      <c r="L5" s="31">
        <v>25</v>
      </c>
      <c r="M5" s="31" t="s">
        <v>195</v>
      </c>
      <c r="N5" s="31">
        <v>26</v>
      </c>
      <c r="O5" s="31" t="s">
        <v>195</v>
      </c>
      <c r="P5" s="31">
        <v>25</v>
      </c>
      <c r="Q5" s="31" t="s">
        <v>195</v>
      </c>
      <c r="R5" s="31">
        <v>25</v>
      </c>
      <c r="S5" s="31" t="s">
        <v>195</v>
      </c>
      <c r="T5" s="31">
        <v>27</v>
      </c>
      <c r="U5" s="31" t="s">
        <v>195</v>
      </c>
      <c r="V5" s="31">
        <v>27</v>
      </c>
      <c r="W5" s="31" t="s">
        <v>195</v>
      </c>
      <c r="X5" s="31">
        <v>26</v>
      </c>
      <c r="Y5" s="31" t="s">
        <v>195</v>
      </c>
      <c r="Z5" s="31">
        <v>25</v>
      </c>
      <c r="AA5" s="31" t="s">
        <v>195</v>
      </c>
      <c r="AB5" s="31">
        <v>27</v>
      </c>
      <c r="AC5" s="31" t="s">
        <v>195</v>
      </c>
      <c r="AD5" s="31">
        <v>25</v>
      </c>
      <c r="AE5" s="31" t="s">
        <v>195</v>
      </c>
      <c r="AF5" s="31">
        <v>27</v>
      </c>
      <c r="AG5" s="31" t="s">
        <v>195</v>
      </c>
      <c r="AH5" s="31">
        <v>26</v>
      </c>
      <c r="AI5" s="31" t="s">
        <v>195</v>
      </c>
      <c r="AJ5" s="31">
        <v>26</v>
      </c>
    </row>
    <row r="6" spans="1:36" x14ac:dyDescent="0.25">
      <c r="A6" s="31" t="s">
        <v>195</v>
      </c>
      <c r="B6" s="31">
        <v>25</v>
      </c>
      <c r="C6" s="31" t="s">
        <v>195</v>
      </c>
      <c r="D6" s="31">
        <v>25</v>
      </c>
      <c r="E6" s="31" t="s">
        <v>195</v>
      </c>
      <c r="F6" s="31">
        <v>26</v>
      </c>
      <c r="G6" s="31" t="s">
        <v>195</v>
      </c>
      <c r="H6" s="31">
        <v>27</v>
      </c>
      <c r="I6" s="31" t="s">
        <v>195</v>
      </c>
      <c r="J6" s="31">
        <v>25</v>
      </c>
      <c r="K6" s="31" t="s">
        <v>195</v>
      </c>
      <c r="L6" s="31">
        <v>26</v>
      </c>
      <c r="M6" s="31" t="s">
        <v>195</v>
      </c>
      <c r="N6" s="31">
        <v>25</v>
      </c>
      <c r="O6" s="31" t="s">
        <v>195</v>
      </c>
      <c r="P6" s="31">
        <v>26</v>
      </c>
      <c r="Q6" s="31" t="s">
        <v>195</v>
      </c>
      <c r="R6" s="31">
        <v>26</v>
      </c>
      <c r="S6" s="31" t="s">
        <v>195</v>
      </c>
      <c r="T6" s="31">
        <v>25</v>
      </c>
      <c r="U6" s="31" t="s">
        <v>195</v>
      </c>
      <c r="V6" s="31">
        <v>26</v>
      </c>
      <c r="W6" s="31" t="s">
        <v>195</v>
      </c>
      <c r="X6" s="31">
        <v>26</v>
      </c>
      <c r="Y6" s="31" t="s">
        <v>195</v>
      </c>
      <c r="Z6" s="31">
        <v>26</v>
      </c>
      <c r="AA6" s="31" t="s">
        <v>195</v>
      </c>
      <c r="AB6" s="31">
        <v>26</v>
      </c>
      <c r="AC6" s="31" t="s">
        <v>195</v>
      </c>
      <c r="AD6" s="31">
        <v>26</v>
      </c>
      <c r="AE6" s="31" t="s">
        <v>195</v>
      </c>
      <c r="AF6" s="31">
        <v>25</v>
      </c>
      <c r="AG6" s="31" t="s">
        <v>195</v>
      </c>
      <c r="AH6" s="31">
        <v>27</v>
      </c>
      <c r="AI6" s="31" t="s">
        <v>195</v>
      </c>
      <c r="AJ6" s="31">
        <v>27</v>
      </c>
    </row>
    <row r="7" spans="1:36" x14ac:dyDescent="0.25">
      <c r="A7" s="31" t="s">
        <v>195</v>
      </c>
      <c r="B7" s="31">
        <v>26</v>
      </c>
      <c r="C7" s="31" t="s">
        <v>195</v>
      </c>
      <c r="D7" s="31">
        <v>25</v>
      </c>
      <c r="E7" s="31" t="s">
        <v>195</v>
      </c>
      <c r="F7" s="31">
        <v>26</v>
      </c>
      <c r="G7" s="31" t="s">
        <v>195</v>
      </c>
      <c r="H7" s="31">
        <v>26</v>
      </c>
      <c r="I7" s="31" t="s">
        <v>195</v>
      </c>
      <c r="J7" s="31">
        <v>27</v>
      </c>
      <c r="K7" s="31" t="s">
        <v>195</v>
      </c>
      <c r="L7" s="31">
        <v>25</v>
      </c>
      <c r="M7" s="31" t="s">
        <v>195</v>
      </c>
      <c r="N7" s="31">
        <v>27</v>
      </c>
      <c r="O7" s="31" t="s">
        <v>195</v>
      </c>
      <c r="P7" s="31">
        <v>27</v>
      </c>
      <c r="Q7" s="31" t="s">
        <v>195</v>
      </c>
      <c r="R7" s="31">
        <v>26</v>
      </c>
      <c r="S7" s="31" t="s">
        <v>195</v>
      </c>
      <c r="T7" s="31">
        <v>26</v>
      </c>
      <c r="U7" s="31" t="s">
        <v>195</v>
      </c>
      <c r="V7" s="31">
        <v>27</v>
      </c>
      <c r="W7" s="31" t="s">
        <v>195</v>
      </c>
      <c r="X7" s="31">
        <v>27</v>
      </c>
      <c r="Y7" s="31" t="s">
        <v>195</v>
      </c>
      <c r="Z7" s="31">
        <v>26</v>
      </c>
      <c r="AA7" s="31" t="s">
        <v>195</v>
      </c>
      <c r="AB7" s="31">
        <v>26</v>
      </c>
      <c r="AC7" s="31" t="s">
        <v>195</v>
      </c>
      <c r="AD7" s="31">
        <v>27</v>
      </c>
      <c r="AE7" s="31" t="s">
        <v>195</v>
      </c>
      <c r="AF7" s="31">
        <v>26</v>
      </c>
      <c r="AG7" s="31" t="s">
        <v>195</v>
      </c>
      <c r="AH7" s="31">
        <v>26</v>
      </c>
      <c r="AI7" s="31" t="s">
        <v>195</v>
      </c>
      <c r="AJ7" s="31">
        <v>25</v>
      </c>
    </row>
    <row r="8" spans="1:36" x14ac:dyDescent="0.25">
      <c r="A8" s="31" t="s">
        <v>195</v>
      </c>
      <c r="B8" s="31">
        <v>25</v>
      </c>
      <c r="C8" s="31" t="s">
        <v>195</v>
      </c>
      <c r="D8" s="31">
        <v>25</v>
      </c>
      <c r="E8" s="31" t="s">
        <v>195</v>
      </c>
      <c r="F8" s="31">
        <v>26</v>
      </c>
      <c r="G8" s="31" t="s">
        <v>195</v>
      </c>
      <c r="H8" s="31">
        <v>26</v>
      </c>
      <c r="I8" s="31" t="s">
        <v>195</v>
      </c>
      <c r="J8" s="31">
        <v>26</v>
      </c>
      <c r="K8" s="31" t="s">
        <v>195</v>
      </c>
      <c r="L8" s="31">
        <v>25</v>
      </c>
      <c r="M8" s="31" t="s">
        <v>195</v>
      </c>
      <c r="N8" s="31">
        <v>26</v>
      </c>
      <c r="O8" s="31" t="s">
        <v>195</v>
      </c>
      <c r="P8" s="31">
        <v>26</v>
      </c>
      <c r="Q8" s="31" t="s">
        <v>195</v>
      </c>
      <c r="R8" s="31">
        <v>25</v>
      </c>
      <c r="S8" s="31" t="s">
        <v>195</v>
      </c>
      <c r="T8" s="31">
        <v>27</v>
      </c>
      <c r="U8" s="31" t="s">
        <v>195</v>
      </c>
      <c r="V8" s="31">
        <v>25</v>
      </c>
      <c r="W8" s="31" t="s">
        <v>195</v>
      </c>
      <c r="X8" s="31">
        <v>25</v>
      </c>
      <c r="Y8" s="31" t="s">
        <v>195</v>
      </c>
      <c r="Z8" s="31">
        <v>27</v>
      </c>
      <c r="AA8" s="31" t="s">
        <v>195</v>
      </c>
      <c r="AB8" s="31">
        <v>26</v>
      </c>
      <c r="AC8" s="31" t="s">
        <v>195</v>
      </c>
      <c r="AD8" s="31">
        <v>26</v>
      </c>
      <c r="AE8" s="31" t="s">
        <v>195</v>
      </c>
      <c r="AF8" s="31">
        <v>27</v>
      </c>
      <c r="AG8" s="31" t="s">
        <v>195</v>
      </c>
      <c r="AH8" s="31">
        <v>25</v>
      </c>
      <c r="AI8" s="31" t="s">
        <v>195</v>
      </c>
      <c r="AJ8" s="31">
        <v>25</v>
      </c>
    </row>
    <row r="9" spans="1:36" x14ac:dyDescent="0.25">
      <c r="A9" s="31" t="s">
        <v>195</v>
      </c>
      <c r="B9" s="31">
        <v>27</v>
      </c>
      <c r="C9" s="31" t="s">
        <v>195</v>
      </c>
      <c r="D9" s="31">
        <v>27</v>
      </c>
      <c r="E9" s="31" t="s">
        <v>195</v>
      </c>
      <c r="F9" s="31">
        <v>27</v>
      </c>
      <c r="G9" s="31" t="s">
        <v>195</v>
      </c>
      <c r="H9" s="31">
        <v>27</v>
      </c>
      <c r="I9" s="31" t="s">
        <v>195</v>
      </c>
      <c r="J9" s="31">
        <v>25</v>
      </c>
      <c r="K9" s="31" t="s">
        <v>195</v>
      </c>
      <c r="L9" s="31">
        <v>26</v>
      </c>
      <c r="M9" s="31" t="s">
        <v>195</v>
      </c>
      <c r="N9" s="31">
        <v>26</v>
      </c>
      <c r="O9" s="31" t="s">
        <v>195</v>
      </c>
      <c r="P9" s="31">
        <v>25</v>
      </c>
      <c r="Q9" s="31" t="s">
        <v>195</v>
      </c>
      <c r="R9" s="31">
        <v>26</v>
      </c>
      <c r="S9" s="31" t="s">
        <v>195</v>
      </c>
      <c r="T9" s="31">
        <v>26</v>
      </c>
      <c r="U9" s="31" t="s">
        <v>195</v>
      </c>
      <c r="V9" s="31">
        <v>26</v>
      </c>
      <c r="W9" s="31" t="s">
        <v>195</v>
      </c>
      <c r="X9" s="31">
        <v>26</v>
      </c>
      <c r="Y9" s="31" t="s">
        <v>195</v>
      </c>
      <c r="Z9" s="31">
        <v>26</v>
      </c>
      <c r="AA9" s="31" t="s">
        <v>195</v>
      </c>
      <c r="AB9" s="31">
        <v>25</v>
      </c>
      <c r="AC9" s="31" t="s">
        <v>195</v>
      </c>
      <c r="AD9" s="31">
        <v>25</v>
      </c>
      <c r="AE9" s="31" t="s">
        <v>195</v>
      </c>
      <c r="AF9" s="31">
        <v>26</v>
      </c>
      <c r="AG9" s="31" t="s">
        <v>195</v>
      </c>
      <c r="AH9" s="31">
        <v>26</v>
      </c>
      <c r="AI9" s="31" t="s">
        <v>195</v>
      </c>
      <c r="AJ9" s="31">
        <v>26</v>
      </c>
    </row>
    <row r="10" spans="1:36" x14ac:dyDescent="0.25">
      <c r="A10" s="32" t="s">
        <v>196</v>
      </c>
      <c r="B10" s="31">
        <v>27</v>
      </c>
      <c r="C10" s="32" t="s">
        <v>196</v>
      </c>
      <c r="D10" s="31">
        <v>30</v>
      </c>
      <c r="E10" s="32" t="s">
        <v>196</v>
      </c>
      <c r="F10" s="31">
        <v>30</v>
      </c>
      <c r="G10" s="32" t="s">
        <v>196</v>
      </c>
      <c r="H10" s="31">
        <v>28</v>
      </c>
      <c r="I10" s="32" t="s">
        <v>196</v>
      </c>
      <c r="J10" s="31">
        <v>28</v>
      </c>
      <c r="K10" s="32" t="s">
        <v>196</v>
      </c>
      <c r="L10" s="31">
        <v>30</v>
      </c>
      <c r="M10" s="32" t="s">
        <v>196</v>
      </c>
      <c r="N10" s="31">
        <v>29</v>
      </c>
      <c r="O10" s="32" t="s">
        <v>196</v>
      </c>
      <c r="P10" s="31">
        <v>29</v>
      </c>
      <c r="Q10" s="32" t="s">
        <v>196</v>
      </c>
      <c r="R10" s="31">
        <v>29</v>
      </c>
      <c r="S10" s="32" t="s">
        <v>196</v>
      </c>
      <c r="T10" s="31">
        <v>30</v>
      </c>
      <c r="U10" s="32" t="s">
        <v>196</v>
      </c>
      <c r="V10" s="31">
        <v>29</v>
      </c>
      <c r="W10" s="32" t="s">
        <v>196</v>
      </c>
      <c r="X10" s="31">
        <v>29</v>
      </c>
      <c r="Y10" s="32" t="s">
        <v>196</v>
      </c>
      <c r="Z10" s="31">
        <v>29</v>
      </c>
      <c r="AA10" s="32" t="s">
        <v>196</v>
      </c>
      <c r="AB10" s="31">
        <v>28</v>
      </c>
      <c r="AC10" s="32" t="s">
        <v>196</v>
      </c>
      <c r="AD10" s="31">
        <v>29</v>
      </c>
      <c r="AE10" s="32" t="s">
        <v>196</v>
      </c>
      <c r="AF10" s="31">
        <v>28</v>
      </c>
      <c r="AG10" s="32" t="s">
        <v>196</v>
      </c>
      <c r="AH10" s="31">
        <v>29</v>
      </c>
      <c r="AI10" s="32" t="s">
        <v>196</v>
      </c>
      <c r="AJ10" s="31">
        <v>30</v>
      </c>
    </row>
    <row r="11" spans="1:36" x14ac:dyDescent="0.25">
      <c r="A11" s="32" t="s">
        <v>196</v>
      </c>
      <c r="B11" s="31">
        <v>28</v>
      </c>
      <c r="C11" s="32" t="s">
        <v>196</v>
      </c>
      <c r="D11" s="31">
        <v>28</v>
      </c>
      <c r="E11" s="32" t="s">
        <v>196</v>
      </c>
      <c r="F11" s="31">
        <v>29</v>
      </c>
      <c r="G11" s="32" t="s">
        <v>196</v>
      </c>
      <c r="H11" s="31">
        <v>30</v>
      </c>
      <c r="I11" s="32" t="s">
        <v>196</v>
      </c>
      <c r="J11" s="31">
        <v>28</v>
      </c>
      <c r="K11" s="32" t="s">
        <v>196</v>
      </c>
      <c r="L11" s="31">
        <v>28</v>
      </c>
      <c r="M11" s="32" t="s">
        <v>196</v>
      </c>
      <c r="N11" s="31">
        <v>29</v>
      </c>
      <c r="O11" s="32" t="s">
        <v>196</v>
      </c>
      <c r="P11" s="31">
        <v>28</v>
      </c>
      <c r="Q11" s="32" t="s">
        <v>196</v>
      </c>
      <c r="R11" s="31">
        <v>29</v>
      </c>
      <c r="S11" s="32" t="s">
        <v>196</v>
      </c>
      <c r="T11" s="31">
        <v>28</v>
      </c>
      <c r="U11" s="32" t="s">
        <v>196</v>
      </c>
      <c r="V11" s="31">
        <v>28</v>
      </c>
      <c r="W11" s="32" t="s">
        <v>196</v>
      </c>
      <c r="X11" s="31">
        <v>28</v>
      </c>
      <c r="Y11" s="32" t="s">
        <v>196</v>
      </c>
      <c r="Z11" s="31">
        <v>28</v>
      </c>
      <c r="AA11" s="32" t="s">
        <v>196</v>
      </c>
      <c r="AB11" s="31">
        <v>29</v>
      </c>
      <c r="AC11" s="32" t="s">
        <v>196</v>
      </c>
      <c r="AD11" s="31">
        <v>29</v>
      </c>
      <c r="AE11" s="32" t="s">
        <v>196</v>
      </c>
      <c r="AF11" s="31">
        <v>29</v>
      </c>
      <c r="AG11" s="32" t="s">
        <v>196</v>
      </c>
      <c r="AH11" s="31">
        <v>30</v>
      </c>
      <c r="AI11" s="32" t="s">
        <v>196</v>
      </c>
      <c r="AJ11" s="31">
        <v>29</v>
      </c>
    </row>
    <row r="12" spans="1:36" x14ac:dyDescent="0.25">
      <c r="A12" s="32" t="s">
        <v>196</v>
      </c>
      <c r="B12" s="31">
        <v>28</v>
      </c>
      <c r="C12" s="32" t="s">
        <v>196</v>
      </c>
      <c r="D12" s="31">
        <v>29</v>
      </c>
      <c r="E12" s="32" t="s">
        <v>196</v>
      </c>
      <c r="F12" s="31">
        <v>28</v>
      </c>
      <c r="G12" s="32" t="s">
        <v>196</v>
      </c>
      <c r="H12" s="31">
        <v>29</v>
      </c>
      <c r="I12" s="32" t="s">
        <v>196</v>
      </c>
      <c r="J12" s="31">
        <v>29</v>
      </c>
      <c r="K12" s="32" t="s">
        <v>196</v>
      </c>
      <c r="L12" s="31">
        <v>29</v>
      </c>
      <c r="M12" s="32" t="s">
        <v>196</v>
      </c>
      <c r="N12" s="31">
        <v>30</v>
      </c>
      <c r="O12" s="32" t="s">
        <v>196</v>
      </c>
      <c r="P12" s="31">
        <v>30</v>
      </c>
      <c r="Q12" s="32" t="s">
        <v>196</v>
      </c>
      <c r="R12" s="31">
        <v>30</v>
      </c>
      <c r="S12" s="32" t="s">
        <v>196</v>
      </c>
      <c r="T12" s="31">
        <v>29</v>
      </c>
      <c r="U12" s="32" t="s">
        <v>196</v>
      </c>
      <c r="V12" s="31">
        <v>30</v>
      </c>
      <c r="W12" s="32" t="s">
        <v>196</v>
      </c>
      <c r="X12" s="31">
        <v>29</v>
      </c>
      <c r="Y12" s="32" t="s">
        <v>196</v>
      </c>
      <c r="Z12" s="31">
        <v>30</v>
      </c>
      <c r="AA12" s="32" t="s">
        <v>196</v>
      </c>
      <c r="AB12" s="31">
        <v>28</v>
      </c>
      <c r="AC12" s="32" t="s">
        <v>196</v>
      </c>
      <c r="AD12" s="31">
        <v>29</v>
      </c>
      <c r="AE12" s="32" t="s">
        <v>196</v>
      </c>
      <c r="AF12" s="31">
        <v>30</v>
      </c>
      <c r="AG12" s="32" t="s">
        <v>196</v>
      </c>
      <c r="AH12" s="31">
        <v>29</v>
      </c>
      <c r="AI12" s="32" t="s">
        <v>196</v>
      </c>
      <c r="AJ12" s="31">
        <v>28</v>
      </c>
    </row>
    <row r="13" spans="1:36" x14ac:dyDescent="0.25">
      <c r="A13" s="32" t="s">
        <v>196</v>
      </c>
      <c r="B13" s="31">
        <v>30</v>
      </c>
      <c r="C13" s="32" t="s">
        <v>196</v>
      </c>
      <c r="D13" s="31">
        <v>29</v>
      </c>
      <c r="E13" s="32" t="s">
        <v>196</v>
      </c>
      <c r="F13" s="31">
        <v>30</v>
      </c>
      <c r="G13" s="32" t="s">
        <v>196</v>
      </c>
      <c r="H13" s="31">
        <v>29</v>
      </c>
      <c r="I13" s="32" t="s">
        <v>196</v>
      </c>
      <c r="J13" s="31">
        <v>28</v>
      </c>
      <c r="K13" s="32" t="s">
        <v>196</v>
      </c>
      <c r="L13" s="31">
        <v>29</v>
      </c>
      <c r="M13" s="32" t="s">
        <v>196</v>
      </c>
      <c r="N13" s="31">
        <v>29</v>
      </c>
      <c r="O13" s="32" t="s">
        <v>196</v>
      </c>
      <c r="P13" s="31">
        <v>30</v>
      </c>
      <c r="Q13" s="32" t="s">
        <v>196</v>
      </c>
      <c r="R13" s="31">
        <v>29</v>
      </c>
      <c r="S13" s="32" t="s">
        <v>196</v>
      </c>
      <c r="T13" s="31">
        <v>28</v>
      </c>
      <c r="U13" s="32" t="s">
        <v>196</v>
      </c>
      <c r="V13" s="31">
        <v>27</v>
      </c>
      <c r="W13" s="32" t="s">
        <v>196</v>
      </c>
      <c r="X13" s="31">
        <v>30</v>
      </c>
      <c r="Y13" s="32" t="s">
        <v>196</v>
      </c>
      <c r="Z13" s="31">
        <v>29</v>
      </c>
      <c r="AA13" s="32" t="s">
        <v>196</v>
      </c>
      <c r="AB13" s="31">
        <v>29</v>
      </c>
      <c r="AC13" s="32" t="s">
        <v>196</v>
      </c>
      <c r="AD13" s="31">
        <v>30</v>
      </c>
      <c r="AE13" s="32" t="s">
        <v>196</v>
      </c>
      <c r="AF13" s="31">
        <v>29</v>
      </c>
      <c r="AG13" s="32" t="s">
        <v>196</v>
      </c>
      <c r="AH13" s="31">
        <v>28</v>
      </c>
      <c r="AI13" s="32" t="s">
        <v>196</v>
      </c>
      <c r="AJ13" s="31">
        <v>29</v>
      </c>
    </row>
    <row r="14" spans="1:36" x14ac:dyDescent="0.25">
      <c r="A14" s="31" t="s">
        <v>185</v>
      </c>
      <c r="B14" s="31">
        <v>31</v>
      </c>
      <c r="C14" s="31" t="s">
        <v>185</v>
      </c>
      <c r="D14" s="31">
        <v>32</v>
      </c>
      <c r="E14" s="31" t="s">
        <v>185</v>
      </c>
      <c r="F14" s="31">
        <v>32</v>
      </c>
      <c r="G14" s="31" t="s">
        <v>185</v>
      </c>
      <c r="H14" s="31">
        <v>32</v>
      </c>
      <c r="I14" s="31" t="s">
        <v>185</v>
      </c>
      <c r="J14" s="31">
        <v>31</v>
      </c>
      <c r="K14" s="31" t="s">
        <v>185</v>
      </c>
      <c r="L14" s="31">
        <v>31</v>
      </c>
      <c r="M14" s="31" t="s">
        <v>185</v>
      </c>
      <c r="N14" s="31">
        <v>31</v>
      </c>
      <c r="O14" s="31" t="s">
        <v>185</v>
      </c>
      <c r="P14" s="31">
        <v>32</v>
      </c>
      <c r="Q14" s="31" t="s">
        <v>185</v>
      </c>
      <c r="R14" s="31">
        <v>31</v>
      </c>
      <c r="S14" s="31" t="s">
        <v>185</v>
      </c>
      <c r="T14" s="31">
        <v>33</v>
      </c>
      <c r="U14" s="31" t="s">
        <v>185</v>
      </c>
      <c r="V14" s="31">
        <v>31</v>
      </c>
      <c r="W14" s="31" t="s">
        <v>185</v>
      </c>
      <c r="X14" s="31">
        <v>31</v>
      </c>
      <c r="Y14" s="31" t="s">
        <v>185</v>
      </c>
      <c r="Z14" s="31">
        <v>32</v>
      </c>
      <c r="AA14" s="31" t="s">
        <v>185</v>
      </c>
      <c r="AB14" s="31">
        <v>33</v>
      </c>
      <c r="AC14" s="31" t="s">
        <v>185</v>
      </c>
      <c r="AD14" s="31">
        <v>33</v>
      </c>
      <c r="AE14" s="31" t="s">
        <v>185</v>
      </c>
      <c r="AF14" s="31">
        <v>33</v>
      </c>
      <c r="AG14" s="31" t="s">
        <v>185</v>
      </c>
      <c r="AH14" s="31">
        <v>31</v>
      </c>
      <c r="AI14" s="31" t="s">
        <v>185</v>
      </c>
      <c r="AJ14" s="31">
        <v>33</v>
      </c>
    </row>
    <row r="15" spans="1:36" x14ac:dyDescent="0.25">
      <c r="A15" s="31" t="s">
        <v>185</v>
      </c>
      <c r="B15" s="31">
        <v>32</v>
      </c>
      <c r="C15" s="31" t="s">
        <v>185</v>
      </c>
      <c r="D15" s="31">
        <v>32</v>
      </c>
      <c r="E15" s="31" t="s">
        <v>185</v>
      </c>
      <c r="F15" s="31">
        <v>33</v>
      </c>
      <c r="G15" s="31" t="s">
        <v>185</v>
      </c>
      <c r="H15" s="31">
        <v>31</v>
      </c>
      <c r="I15" s="31" t="s">
        <v>185</v>
      </c>
      <c r="J15" s="31">
        <v>33</v>
      </c>
      <c r="K15" s="31" t="s">
        <v>185</v>
      </c>
      <c r="L15" s="31">
        <v>32</v>
      </c>
      <c r="M15" s="31" t="s">
        <v>185</v>
      </c>
      <c r="N15" s="31">
        <v>32</v>
      </c>
      <c r="O15" s="31" t="s">
        <v>185</v>
      </c>
      <c r="P15" s="31">
        <v>31</v>
      </c>
      <c r="Q15" s="31" t="s">
        <v>185</v>
      </c>
      <c r="R15" s="31">
        <v>32</v>
      </c>
      <c r="S15" s="31" t="s">
        <v>185</v>
      </c>
      <c r="T15" s="31">
        <v>32</v>
      </c>
      <c r="U15" s="31" t="s">
        <v>185</v>
      </c>
      <c r="V15" s="31">
        <v>33</v>
      </c>
      <c r="W15" s="31" t="s">
        <v>185</v>
      </c>
      <c r="X15" s="31">
        <v>32</v>
      </c>
      <c r="Y15" s="31" t="s">
        <v>185</v>
      </c>
      <c r="Z15" s="31">
        <v>32</v>
      </c>
      <c r="AA15" s="31" t="s">
        <v>185</v>
      </c>
      <c r="AB15" s="31">
        <v>31</v>
      </c>
      <c r="AC15" s="31" t="s">
        <v>185</v>
      </c>
      <c r="AD15" s="31">
        <v>31</v>
      </c>
      <c r="AE15" s="31" t="s">
        <v>185</v>
      </c>
      <c r="AF15" s="31">
        <v>32</v>
      </c>
      <c r="AG15" s="31" t="s">
        <v>185</v>
      </c>
      <c r="AH15" s="31">
        <v>33</v>
      </c>
      <c r="AI15" s="31" t="s">
        <v>185</v>
      </c>
      <c r="AJ15" s="31">
        <v>32</v>
      </c>
    </row>
    <row r="16" spans="1:36" x14ac:dyDescent="0.25">
      <c r="A16" s="31" t="s">
        <v>185</v>
      </c>
      <c r="B16" s="31">
        <v>33</v>
      </c>
      <c r="C16" s="31" t="s">
        <v>185</v>
      </c>
      <c r="D16" s="31">
        <v>31</v>
      </c>
      <c r="E16" s="31" t="s">
        <v>185</v>
      </c>
      <c r="F16" s="31">
        <v>31</v>
      </c>
      <c r="G16" s="31" t="s">
        <v>185</v>
      </c>
      <c r="H16" s="31">
        <v>31</v>
      </c>
      <c r="I16" s="31" t="s">
        <v>185</v>
      </c>
      <c r="J16" s="31">
        <v>31</v>
      </c>
      <c r="K16" s="31" t="s">
        <v>185</v>
      </c>
      <c r="L16" s="31">
        <v>31</v>
      </c>
      <c r="M16" s="31" t="s">
        <v>185</v>
      </c>
      <c r="N16" s="31">
        <v>31</v>
      </c>
      <c r="O16" s="31" t="s">
        <v>185</v>
      </c>
      <c r="P16" s="31">
        <v>32</v>
      </c>
      <c r="Q16" s="31" t="s">
        <v>185</v>
      </c>
      <c r="R16" s="31">
        <v>31</v>
      </c>
      <c r="S16" s="31" t="s">
        <v>185</v>
      </c>
      <c r="T16" s="31">
        <v>31</v>
      </c>
      <c r="U16" s="31" t="s">
        <v>185</v>
      </c>
      <c r="V16" s="31">
        <v>32</v>
      </c>
      <c r="W16" s="31" t="s">
        <v>185</v>
      </c>
      <c r="X16" s="31">
        <v>33</v>
      </c>
      <c r="Y16" s="31" t="s">
        <v>185</v>
      </c>
      <c r="Z16" s="31">
        <v>30</v>
      </c>
      <c r="AA16" s="31" t="s">
        <v>185</v>
      </c>
      <c r="AB16" s="31">
        <v>33</v>
      </c>
      <c r="AC16" s="31" t="s">
        <v>185</v>
      </c>
      <c r="AD16" s="31">
        <v>30</v>
      </c>
      <c r="AE16" s="31" t="s">
        <v>185</v>
      </c>
      <c r="AF16" s="31">
        <v>33</v>
      </c>
      <c r="AG16" s="31" t="s">
        <v>185</v>
      </c>
      <c r="AH16" s="31">
        <v>30</v>
      </c>
      <c r="AI16" s="31" t="s">
        <v>185</v>
      </c>
      <c r="AJ16" s="31">
        <v>33</v>
      </c>
    </row>
    <row r="17" spans="1:36" x14ac:dyDescent="0.25">
      <c r="A17" s="31" t="s">
        <v>188</v>
      </c>
      <c r="B17" s="31">
        <v>41</v>
      </c>
      <c r="C17" s="31" t="s">
        <v>188</v>
      </c>
      <c r="D17" s="31">
        <v>36</v>
      </c>
      <c r="E17" s="31" t="s">
        <v>188</v>
      </c>
      <c r="F17" s="31">
        <v>35</v>
      </c>
      <c r="G17" s="31" t="s">
        <v>188</v>
      </c>
      <c r="H17" s="31">
        <v>45</v>
      </c>
      <c r="I17" s="31" t="s">
        <v>188</v>
      </c>
      <c r="J17" s="31">
        <v>34</v>
      </c>
      <c r="K17" s="31" t="s">
        <v>188</v>
      </c>
      <c r="L17" s="31">
        <v>35</v>
      </c>
      <c r="M17" s="31" t="s">
        <v>188</v>
      </c>
      <c r="N17" s="31">
        <v>37</v>
      </c>
      <c r="O17" s="31" t="s">
        <v>188</v>
      </c>
      <c r="P17" s="31">
        <v>38</v>
      </c>
      <c r="Q17" s="31" t="s">
        <v>188</v>
      </c>
      <c r="R17" s="31">
        <v>40</v>
      </c>
      <c r="S17" s="31" t="s">
        <v>188</v>
      </c>
      <c r="T17" s="31">
        <v>39</v>
      </c>
      <c r="U17" s="31" t="s">
        <v>188</v>
      </c>
      <c r="V17" s="31">
        <v>37</v>
      </c>
      <c r="W17" s="31" t="s">
        <v>188</v>
      </c>
      <c r="X17" s="31">
        <v>40</v>
      </c>
      <c r="Y17" s="31" t="s">
        <v>188</v>
      </c>
      <c r="Z17" s="31">
        <v>39</v>
      </c>
      <c r="AA17" s="31" t="s">
        <v>188</v>
      </c>
      <c r="AB17" s="31">
        <v>36</v>
      </c>
      <c r="AC17" s="31" t="s">
        <v>188</v>
      </c>
      <c r="AD17" s="31">
        <v>41</v>
      </c>
      <c r="AE17" s="31" t="s">
        <v>188</v>
      </c>
      <c r="AF17" s="31">
        <v>40</v>
      </c>
      <c r="AG17" s="31" t="s">
        <v>188</v>
      </c>
      <c r="AH17" s="31">
        <v>40</v>
      </c>
      <c r="AI17" s="31" t="s">
        <v>188</v>
      </c>
      <c r="AJ17" s="31">
        <v>38</v>
      </c>
    </row>
    <row r="18" spans="1:36" x14ac:dyDescent="0.25">
      <c r="A18" s="33" t="s">
        <v>155</v>
      </c>
      <c r="B18" s="33">
        <v>24</v>
      </c>
      <c r="C18" s="33" t="s">
        <v>155</v>
      </c>
      <c r="D18" s="33">
        <v>24</v>
      </c>
      <c r="E18" s="33" t="s">
        <v>155</v>
      </c>
      <c r="F18" s="33">
        <v>24</v>
      </c>
      <c r="G18" s="33" t="s">
        <v>155</v>
      </c>
      <c r="H18" s="33">
        <v>23</v>
      </c>
      <c r="I18" s="33" t="s">
        <v>155</v>
      </c>
      <c r="J18" s="33">
        <v>24</v>
      </c>
      <c r="K18" s="33" t="s">
        <v>155</v>
      </c>
      <c r="L18" s="34">
        <v>25</v>
      </c>
      <c r="M18" s="33" t="s">
        <v>155</v>
      </c>
      <c r="N18" s="34">
        <v>26</v>
      </c>
      <c r="O18" s="33" t="s">
        <v>155</v>
      </c>
      <c r="P18" s="34">
        <v>26</v>
      </c>
      <c r="Q18" s="33" t="s">
        <v>155</v>
      </c>
      <c r="R18" s="34">
        <v>26</v>
      </c>
      <c r="S18" s="39" t="s">
        <v>215</v>
      </c>
      <c r="T18" s="39">
        <v>23</v>
      </c>
      <c r="U18" s="39" t="s">
        <v>215</v>
      </c>
      <c r="V18" s="39">
        <v>23</v>
      </c>
      <c r="W18" s="39" t="s">
        <v>215</v>
      </c>
      <c r="X18" s="39">
        <v>23</v>
      </c>
      <c r="Y18" s="39" t="s">
        <v>215</v>
      </c>
      <c r="Z18" s="39">
        <v>26</v>
      </c>
      <c r="AA18" s="39" t="s">
        <v>215</v>
      </c>
      <c r="AB18" s="39">
        <v>26</v>
      </c>
      <c r="AC18" s="39" t="s">
        <v>215</v>
      </c>
      <c r="AD18" s="40">
        <v>26</v>
      </c>
      <c r="AE18" s="39" t="s">
        <v>215</v>
      </c>
      <c r="AF18" s="40">
        <v>23</v>
      </c>
      <c r="AG18" s="39" t="s">
        <v>215</v>
      </c>
      <c r="AH18" s="40">
        <v>23</v>
      </c>
      <c r="AI18" s="39" t="s">
        <v>215</v>
      </c>
      <c r="AJ18" s="40">
        <v>23</v>
      </c>
    </row>
    <row r="19" spans="1:36" x14ac:dyDescent="0.25">
      <c r="A19" s="33" t="s">
        <v>195</v>
      </c>
      <c r="B19" s="33">
        <v>26</v>
      </c>
      <c r="C19" s="33" t="s">
        <v>195</v>
      </c>
      <c r="D19" s="33">
        <v>27</v>
      </c>
      <c r="E19" s="33" t="s">
        <v>195</v>
      </c>
      <c r="F19" s="33">
        <v>27</v>
      </c>
      <c r="G19" s="33" t="s">
        <v>195</v>
      </c>
      <c r="H19" s="33">
        <v>25</v>
      </c>
      <c r="I19" s="33" t="s">
        <v>195</v>
      </c>
      <c r="J19" s="33">
        <v>26</v>
      </c>
      <c r="K19" s="33" t="s">
        <v>195</v>
      </c>
      <c r="L19" s="34">
        <v>27</v>
      </c>
      <c r="M19" s="33" t="s">
        <v>195</v>
      </c>
      <c r="N19" s="34">
        <v>27</v>
      </c>
      <c r="O19" s="33" t="s">
        <v>195</v>
      </c>
      <c r="P19" s="34">
        <v>27</v>
      </c>
      <c r="Q19" s="33" t="s">
        <v>195</v>
      </c>
      <c r="R19" s="34">
        <v>27</v>
      </c>
      <c r="S19" s="39" t="s">
        <v>216</v>
      </c>
      <c r="T19" s="39">
        <v>26</v>
      </c>
      <c r="U19" s="39" t="s">
        <v>216</v>
      </c>
      <c r="V19" s="39">
        <v>23</v>
      </c>
      <c r="W19" s="39" t="s">
        <v>216</v>
      </c>
      <c r="X19" s="39">
        <v>25</v>
      </c>
      <c r="Y19" s="39" t="s">
        <v>216</v>
      </c>
      <c r="Z19" s="39">
        <v>25</v>
      </c>
      <c r="AA19" s="39" t="s">
        <v>216</v>
      </c>
      <c r="AB19" s="39">
        <v>25</v>
      </c>
      <c r="AC19" s="39" t="s">
        <v>216</v>
      </c>
      <c r="AD19" s="40">
        <v>25</v>
      </c>
      <c r="AE19" s="39" t="s">
        <v>216</v>
      </c>
      <c r="AF19" s="40">
        <v>25</v>
      </c>
      <c r="AG19" s="39" t="s">
        <v>216</v>
      </c>
      <c r="AH19" s="40">
        <v>27</v>
      </c>
      <c r="AI19" s="39" t="s">
        <v>216</v>
      </c>
      <c r="AJ19" s="40">
        <v>25</v>
      </c>
    </row>
    <row r="20" spans="1:36" x14ac:dyDescent="0.25">
      <c r="A20" s="33" t="s">
        <v>196</v>
      </c>
      <c r="B20" s="33">
        <v>29</v>
      </c>
      <c r="C20" s="33" t="s">
        <v>196</v>
      </c>
      <c r="D20" s="33">
        <v>29</v>
      </c>
      <c r="E20" s="33" t="s">
        <v>196</v>
      </c>
      <c r="F20" s="33">
        <v>28</v>
      </c>
      <c r="G20" s="33" t="s">
        <v>196</v>
      </c>
      <c r="H20" s="33">
        <v>29</v>
      </c>
      <c r="I20" s="33" t="s">
        <v>196</v>
      </c>
      <c r="J20" s="33">
        <v>29</v>
      </c>
      <c r="K20" s="33" t="s">
        <v>196</v>
      </c>
      <c r="L20" s="34">
        <v>29</v>
      </c>
      <c r="M20" s="33" t="s">
        <v>196</v>
      </c>
      <c r="N20" s="34">
        <v>30</v>
      </c>
      <c r="O20" s="33" t="s">
        <v>196</v>
      </c>
      <c r="P20" s="34">
        <v>30</v>
      </c>
      <c r="Q20" s="33" t="s">
        <v>196</v>
      </c>
      <c r="R20" s="34">
        <v>30</v>
      </c>
      <c r="S20" s="39" t="s">
        <v>62</v>
      </c>
      <c r="T20" s="39">
        <v>28</v>
      </c>
      <c r="U20" s="39" t="s">
        <v>62</v>
      </c>
      <c r="V20" s="39">
        <v>28</v>
      </c>
      <c r="W20" s="39" t="s">
        <v>62</v>
      </c>
      <c r="X20" s="39">
        <v>27</v>
      </c>
      <c r="Y20" s="39" t="s">
        <v>62</v>
      </c>
      <c r="Z20" s="39">
        <v>27</v>
      </c>
      <c r="AA20" s="39" t="s">
        <v>62</v>
      </c>
      <c r="AB20" s="39">
        <v>28</v>
      </c>
      <c r="AC20" s="39" t="s">
        <v>62</v>
      </c>
      <c r="AD20" s="40">
        <v>28</v>
      </c>
      <c r="AE20" s="39" t="s">
        <v>62</v>
      </c>
      <c r="AF20" s="40">
        <v>27</v>
      </c>
      <c r="AG20" s="39" t="s">
        <v>62</v>
      </c>
      <c r="AH20" s="40">
        <v>28</v>
      </c>
      <c r="AI20" s="39" t="s">
        <v>62</v>
      </c>
      <c r="AJ20" s="40">
        <v>27</v>
      </c>
    </row>
    <row r="21" spans="1:36" x14ac:dyDescent="0.25">
      <c r="A21" s="33" t="s">
        <v>213</v>
      </c>
      <c r="B21" s="33">
        <v>31</v>
      </c>
      <c r="C21" s="33" t="s">
        <v>213</v>
      </c>
      <c r="D21" s="33">
        <v>32</v>
      </c>
      <c r="E21" s="33" t="s">
        <v>213</v>
      </c>
      <c r="F21" s="33">
        <v>33</v>
      </c>
      <c r="G21" s="33" t="s">
        <v>213</v>
      </c>
      <c r="H21" s="33">
        <v>33</v>
      </c>
      <c r="I21" s="33" t="s">
        <v>213</v>
      </c>
      <c r="J21" s="33">
        <v>32</v>
      </c>
      <c r="K21" s="33" t="s">
        <v>213</v>
      </c>
      <c r="L21" s="34">
        <v>31</v>
      </c>
      <c r="M21" s="33" t="s">
        <v>213</v>
      </c>
      <c r="N21" s="34">
        <v>31</v>
      </c>
      <c r="O21" s="33" t="s">
        <v>213</v>
      </c>
      <c r="P21" s="34">
        <v>30</v>
      </c>
      <c r="Q21" s="33" t="s">
        <v>213</v>
      </c>
      <c r="R21" s="34">
        <v>31</v>
      </c>
      <c r="S21" s="39" t="s">
        <v>62</v>
      </c>
      <c r="T21" s="39">
        <v>27</v>
      </c>
      <c r="U21" s="39" t="s">
        <v>62</v>
      </c>
      <c r="V21" s="39">
        <v>27</v>
      </c>
      <c r="W21" s="39" t="s">
        <v>62</v>
      </c>
      <c r="X21" s="39">
        <v>27</v>
      </c>
      <c r="Y21" s="39" t="s">
        <v>62</v>
      </c>
      <c r="Z21" s="39">
        <v>26</v>
      </c>
      <c r="AA21" s="39" t="s">
        <v>62</v>
      </c>
      <c r="AB21" s="39">
        <v>27</v>
      </c>
      <c r="AC21" s="39" t="s">
        <v>62</v>
      </c>
      <c r="AD21" s="40">
        <v>27</v>
      </c>
      <c r="AE21" s="39" t="s">
        <v>62</v>
      </c>
      <c r="AF21" s="40">
        <v>26</v>
      </c>
      <c r="AG21" s="39" t="s">
        <v>62</v>
      </c>
      <c r="AH21" s="40">
        <v>26</v>
      </c>
      <c r="AI21" s="39" t="s">
        <v>62</v>
      </c>
      <c r="AJ21" s="40">
        <v>26</v>
      </c>
    </row>
    <row r="22" spans="1:36" x14ac:dyDescent="0.25">
      <c r="A22" s="33" t="s">
        <v>213</v>
      </c>
      <c r="B22" s="33">
        <v>32</v>
      </c>
      <c r="C22" s="33" t="s">
        <v>213</v>
      </c>
      <c r="D22" s="33">
        <v>31</v>
      </c>
      <c r="E22" s="33" t="s">
        <v>213</v>
      </c>
      <c r="F22" s="33">
        <v>31</v>
      </c>
      <c r="G22" s="33" t="s">
        <v>213</v>
      </c>
      <c r="H22" s="33">
        <v>30</v>
      </c>
      <c r="I22" s="33" t="s">
        <v>213</v>
      </c>
      <c r="J22" s="33">
        <v>31</v>
      </c>
      <c r="K22" s="33" t="s">
        <v>213</v>
      </c>
      <c r="L22" s="34">
        <v>32</v>
      </c>
      <c r="M22" s="33" t="s">
        <v>213</v>
      </c>
      <c r="N22" s="34">
        <v>32</v>
      </c>
      <c r="O22" s="33" t="s">
        <v>213</v>
      </c>
      <c r="P22" s="34">
        <v>30</v>
      </c>
      <c r="Q22" s="33" t="s">
        <v>213</v>
      </c>
      <c r="R22" s="34">
        <v>29</v>
      </c>
      <c r="S22" s="39" t="s">
        <v>218</v>
      </c>
      <c r="T22" s="39">
        <v>29</v>
      </c>
      <c r="U22" s="39" t="s">
        <v>218</v>
      </c>
      <c r="V22" s="39">
        <v>31</v>
      </c>
      <c r="W22" s="39" t="s">
        <v>218</v>
      </c>
      <c r="X22" s="39">
        <v>29</v>
      </c>
      <c r="Y22" s="39" t="s">
        <v>218</v>
      </c>
      <c r="Z22" s="39">
        <v>29</v>
      </c>
      <c r="AA22" s="39" t="s">
        <v>218</v>
      </c>
      <c r="AB22" s="39">
        <v>30</v>
      </c>
      <c r="AC22" s="39" t="s">
        <v>218</v>
      </c>
      <c r="AD22" s="40">
        <v>31</v>
      </c>
      <c r="AE22" s="39" t="s">
        <v>218</v>
      </c>
      <c r="AF22" s="40">
        <v>30</v>
      </c>
      <c r="AG22" s="39" t="s">
        <v>218</v>
      </c>
      <c r="AH22" s="40">
        <v>31</v>
      </c>
      <c r="AI22" s="39" t="s">
        <v>218</v>
      </c>
      <c r="AJ22" s="40">
        <v>29</v>
      </c>
    </row>
    <row r="23" spans="1:36" x14ac:dyDescent="0.25">
      <c r="A23" s="35" t="s">
        <v>208</v>
      </c>
      <c r="B23">
        <f>AVERAGE(B3:B22)</f>
        <v>28</v>
      </c>
      <c r="C23" s="35" t="s">
        <v>208</v>
      </c>
      <c r="D23">
        <f>AVERAGE(D3:D22)</f>
        <v>28.2</v>
      </c>
      <c r="E23" s="35" t="s">
        <v>208</v>
      </c>
      <c r="F23">
        <f>AVERAGE(F3:F22)</f>
        <v>28.1</v>
      </c>
      <c r="G23" s="35" t="s">
        <v>208</v>
      </c>
      <c r="H23">
        <f>AVERAGE(H3:H22)</f>
        <v>28.65</v>
      </c>
      <c r="I23" s="35" t="s">
        <v>208</v>
      </c>
      <c r="J23">
        <f>AVERAGE(J3:J22)</f>
        <v>28.05</v>
      </c>
      <c r="K23" s="35" t="s">
        <v>208</v>
      </c>
      <c r="L23">
        <f>AVERAGE(L3:L22)</f>
        <v>28</v>
      </c>
      <c r="M23" s="35" t="s">
        <v>208</v>
      </c>
      <c r="N23">
        <f>AVERAGE(N3:N22)</f>
        <v>28.4</v>
      </c>
      <c r="O23" s="35" t="s">
        <v>208</v>
      </c>
      <c r="P23">
        <f>AVERAGE(P3:P22)</f>
        <v>28.45</v>
      </c>
      <c r="Q23" s="35" t="s">
        <v>208</v>
      </c>
      <c r="R23">
        <f>AVERAGE(R3:R22)</f>
        <v>28.35</v>
      </c>
      <c r="S23" s="35" t="s">
        <v>208</v>
      </c>
      <c r="T23">
        <f>AVERAGE(T3:T12)</f>
        <v>26.5</v>
      </c>
      <c r="U23" s="35" t="s">
        <v>208</v>
      </c>
      <c r="V23">
        <f>AVERAGE(V3:V12)</f>
        <v>26.5</v>
      </c>
      <c r="W23" s="35" t="s">
        <v>208</v>
      </c>
      <c r="X23">
        <f>AVERAGE(X3:X12)</f>
        <v>26.3</v>
      </c>
      <c r="Y23" s="35" t="s">
        <v>208</v>
      </c>
      <c r="Z23">
        <f>AVERAGE(Z3:Z12)</f>
        <v>26.2</v>
      </c>
      <c r="AA23" s="35" t="s">
        <v>208</v>
      </c>
      <c r="AB23">
        <f>AVERAGE(AB3:AB12)</f>
        <v>26.3</v>
      </c>
      <c r="AC23" s="35" t="s">
        <v>208</v>
      </c>
      <c r="AD23">
        <f>AVERAGE(AD3:AD12)</f>
        <v>26.3</v>
      </c>
      <c r="AE23" s="35" t="s">
        <v>208</v>
      </c>
      <c r="AF23">
        <f>AVERAGE(AF3:AF12)</f>
        <v>26.7</v>
      </c>
      <c r="AG23" s="35" t="s">
        <v>208</v>
      </c>
      <c r="AH23">
        <f>AVERAGE(AH3:AH12)</f>
        <v>26.6</v>
      </c>
      <c r="AI23" s="35" t="s">
        <v>208</v>
      </c>
      <c r="AJ23">
        <f>AVERAGE(AJ3:AJ12)</f>
        <v>26.4</v>
      </c>
    </row>
    <row r="24" spans="1:36" x14ac:dyDescent="0.25">
      <c r="A24" s="36" t="s">
        <v>209</v>
      </c>
      <c r="B24">
        <f>AVERAGE(B13:B17)</f>
        <v>33.4</v>
      </c>
      <c r="C24" s="36" t="s">
        <v>209</v>
      </c>
      <c r="D24">
        <f>AVERAGE(D13:D17)</f>
        <v>32</v>
      </c>
      <c r="E24" s="36" t="s">
        <v>209</v>
      </c>
      <c r="F24">
        <f>AVERAGE(F13:F17)</f>
        <v>32.200000000000003</v>
      </c>
      <c r="G24" s="36" t="s">
        <v>209</v>
      </c>
      <c r="H24">
        <f>AVERAGE(H13:H17)</f>
        <v>33.6</v>
      </c>
      <c r="I24" s="36" t="s">
        <v>209</v>
      </c>
      <c r="J24">
        <f>AVERAGE(J13:J17)</f>
        <v>31.4</v>
      </c>
      <c r="K24" s="36" t="s">
        <v>209</v>
      </c>
      <c r="L24">
        <f>AVERAGE(L13:L17)</f>
        <v>31.6</v>
      </c>
      <c r="M24" s="36" t="s">
        <v>209</v>
      </c>
      <c r="N24">
        <f>AVERAGE(N13:N17)</f>
        <v>32</v>
      </c>
      <c r="O24" s="36" t="s">
        <v>209</v>
      </c>
      <c r="P24">
        <f>AVERAGE(P13:P17)</f>
        <v>32.6</v>
      </c>
      <c r="Q24" s="36" t="s">
        <v>209</v>
      </c>
      <c r="R24">
        <f>AVERAGE(R13:R17)</f>
        <v>32.6</v>
      </c>
      <c r="S24" s="36" t="s">
        <v>209</v>
      </c>
      <c r="T24">
        <f>AVERAGE(T13:T17)</f>
        <v>32.6</v>
      </c>
      <c r="U24" s="36" t="s">
        <v>209</v>
      </c>
      <c r="V24">
        <f>AVERAGE(V13:V17)</f>
        <v>32</v>
      </c>
      <c r="W24" s="36" t="s">
        <v>209</v>
      </c>
      <c r="X24">
        <f>AVERAGE(X13:X17)</f>
        <v>33.200000000000003</v>
      </c>
      <c r="Y24" s="36" t="s">
        <v>209</v>
      </c>
      <c r="Z24">
        <f>AVERAGE(Z13:Z17)</f>
        <v>32.4</v>
      </c>
      <c r="AA24" s="36" t="s">
        <v>209</v>
      </c>
      <c r="AB24">
        <f>AVERAGE(AB13:AB17)</f>
        <v>32.4</v>
      </c>
      <c r="AC24" s="36" t="s">
        <v>209</v>
      </c>
      <c r="AD24">
        <f>AVERAGE(AD13:AD17)</f>
        <v>33</v>
      </c>
      <c r="AE24" s="36" t="s">
        <v>209</v>
      </c>
      <c r="AF24">
        <f>AVERAGE(AF13:AF17)</f>
        <v>33.4</v>
      </c>
      <c r="AG24" s="36" t="s">
        <v>209</v>
      </c>
      <c r="AH24">
        <f>AVERAGE(AH13:AH17)</f>
        <v>32.4</v>
      </c>
      <c r="AI24" s="36" t="s">
        <v>209</v>
      </c>
      <c r="AJ24">
        <f>AVERAGE(AJ13:AJ17)</f>
        <v>33</v>
      </c>
    </row>
    <row r="25" spans="1:36" x14ac:dyDescent="0.25">
      <c r="A25" s="37" t="s">
        <v>210</v>
      </c>
      <c r="B25">
        <f>AVERAGE(B18:B22)</f>
        <v>28.4</v>
      </c>
      <c r="C25" s="37" t="s">
        <v>210</v>
      </c>
      <c r="D25">
        <f>AVERAGE(D18:D22)</f>
        <v>28.6</v>
      </c>
      <c r="E25" s="37" t="s">
        <v>210</v>
      </c>
      <c r="F25">
        <f>AVERAGE(F18:F22)</f>
        <v>28.6</v>
      </c>
      <c r="G25" s="37" t="s">
        <v>210</v>
      </c>
      <c r="H25">
        <f>AVERAGE(H18:H22)</f>
        <v>28</v>
      </c>
      <c r="I25" s="37" t="s">
        <v>210</v>
      </c>
      <c r="J25">
        <f>AVERAGE(J18:J22)</f>
        <v>28.4</v>
      </c>
      <c r="K25" s="37" t="s">
        <v>210</v>
      </c>
      <c r="L25">
        <f>AVERAGE(L18:L22)</f>
        <v>28.8</v>
      </c>
      <c r="M25" s="37" t="s">
        <v>210</v>
      </c>
      <c r="N25">
        <f>AVERAGE(N18:N22)</f>
        <v>29.2</v>
      </c>
      <c r="O25" s="37" t="s">
        <v>210</v>
      </c>
      <c r="P25">
        <f>AVERAGE(P18:P22)</f>
        <v>28.6</v>
      </c>
      <c r="Q25" s="37" t="s">
        <v>210</v>
      </c>
      <c r="R25">
        <f>AVERAGE(R18:R22)</f>
        <v>28.6</v>
      </c>
      <c r="S25" s="37" t="s">
        <v>210</v>
      </c>
      <c r="T25">
        <f>AVERAGE(T18:T22)</f>
        <v>26.6</v>
      </c>
      <c r="U25" s="37" t="s">
        <v>210</v>
      </c>
      <c r="V25">
        <f>AVERAGE(V18:V22)</f>
        <v>26.4</v>
      </c>
      <c r="W25" s="37" t="s">
        <v>210</v>
      </c>
      <c r="X25">
        <f>AVERAGE(X18:X22)</f>
        <v>26.2</v>
      </c>
      <c r="Y25" s="37" t="s">
        <v>210</v>
      </c>
      <c r="Z25">
        <f>AVERAGE(Z18:Z22)</f>
        <v>26.6</v>
      </c>
      <c r="AA25" s="37" t="s">
        <v>210</v>
      </c>
      <c r="AB25">
        <f>AVERAGE(AB18:AB22)</f>
        <v>27.2</v>
      </c>
      <c r="AC25" s="37" t="s">
        <v>210</v>
      </c>
      <c r="AD25">
        <f>AVERAGE(AD18:AD22)</f>
        <v>27.4</v>
      </c>
      <c r="AE25" s="37" t="s">
        <v>210</v>
      </c>
      <c r="AF25">
        <f>AVERAGE(AF18:AF22)</f>
        <v>26.2</v>
      </c>
      <c r="AG25" s="37" t="s">
        <v>210</v>
      </c>
      <c r="AH25">
        <f>AVERAGE(AH18:AH22)</f>
        <v>27</v>
      </c>
      <c r="AI25" s="37" t="s">
        <v>210</v>
      </c>
      <c r="AJ25">
        <f>AVERAGE(AJ18:AJ22)</f>
        <v>26</v>
      </c>
    </row>
    <row r="26" spans="1:36" x14ac:dyDescent="0.25">
      <c r="A26" t="s">
        <v>339</v>
      </c>
      <c r="S26" s="1" t="s">
        <v>219</v>
      </c>
    </row>
    <row r="28" spans="1:36" x14ac:dyDescent="0.25">
      <c r="B28" t="s">
        <v>242</v>
      </c>
      <c r="C28" t="s">
        <v>243</v>
      </c>
      <c r="D28" t="s">
        <v>244</v>
      </c>
    </row>
    <row r="29" spans="1:36" x14ac:dyDescent="0.25">
      <c r="B29">
        <v>28</v>
      </c>
      <c r="C29">
        <v>33.4</v>
      </c>
      <c r="D29">
        <v>28.4</v>
      </c>
    </row>
    <row r="30" spans="1:36" x14ac:dyDescent="0.25">
      <c r="B30">
        <v>28.2</v>
      </c>
      <c r="C30">
        <v>32</v>
      </c>
      <c r="D30">
        <v>28.6</v>
      </c>
    </row>
    <row r="31" spans="1:36" x14ac:dyDescent="0.25">
      <c r="B31">
        <v>28.1</v>
      </c>
      <c r="C31">
        <v>32.200000000000003</v>
      </c>
      <c r="D31">
        <v>28.6</v>
      </c>
    </row>
    <row r="32" spans="1:36" x14ac:dyDescent="0.25">
      <c r="B32">
        <v>28.65</v>
      </c>
      <c r="C32">
        <v>33.6</v>
      </c>
      <c r="D32">
        <v>28</v>
      </c>
    </row>
    <row r="33" spans="1:4" x14ac:dyDescent="0.25">
      <c r="B33">
        <v>28.05</v>
      </c>
      <c r="C33">
        <v>31.4</v>
      </c>
      <c r="D33">
        <v>28.4</v>
      </c>
    </row>
    <row r="34" spans="1:4" x14ac:dyDescent="0.25">
      <c r="B34">
        <v>28</v>
      </c>
      <c r="C34">
        <v>31.6</v>
      </c>
      <c r="D34">
        <v>28.8</v>
      </c>
    </row>
    <row r="35" spans="1:4" x14ac:dyDescent="0.25">
      <c r="B35">
        <v>28.4</v>
      </c>
      <c r="C35">
        <v>32</v>
      </c>
      <c r="D35">
        <v>29.2</v>
      </c>
    </row>
    <row r="36" spans="1:4" x14ac:dyDescent="0.25">
      <c r="B36">
        <v>28.45</v>
      </c>
      <c r="C36">
        <v>32.6</v>
      </c>
      <c r="D36">
        <v>28.6</v>
      </c>
    </row>
    <row r="37" spans="1:4" x14ac:dyDescent="0.25">
      <c r="B37">
        <v>28.35</v>
      </c>
      <c r="C37">
        <v>32.6</v>
      </c>
      <c r="D37">
        <v>28.6</v>
      </c>
    </row>
    <row r="38" spans="1:4" x14ac:dyDescent="0.25">
      <c r="B38">
        <v>26.5</v>
      </c>
      <c r="C38">
        <v>32.6</v>
      </c>
      <c r="D38">
        <v>26.6</v>
      </c>
    </row>
    <row r="39" spans="1:4" x14ac:dyDescent="0.25">
      <c r="B39">
        <v>26.5</v>
      </c>
      <c r="C39">
        <v>32</v>
      </c>
      <c r="D39">
        <v>26.4</v>
      </c>
    </row>
    <row r="40" spans="1:4" x14ac:dyDescent="0.25">
      <c r="B40">
        <v>26.3</v>
      </c>
      <c r="C40">
        <v>33.200000000000003</v>
      </c>
      <c r="D40">
        <v>26.2</v>
      </c>
    </row>
    <row r="41" spans="1:4" x14ac:dyDescent="0.25">
      <c r="B41">
        <v>26.2</v>
      </c>
      <c r="C41">
        <v>32.4</v>
      </c>
      <c r="D41">
        <v>26.6</v>
      </c>
    </row>
    <row r="42" spans="1:4" x14ac:dyDescent="0.25">
      <c r="B42">
        <v>26.3</v>
      </c>
      <c r="C42">
        <v>32.4</v>
      </c>
      <c r="D42">
        <v>27.2</v>
      </c>
    </row>
    <row r="43" spans="1:4" x14ac:dyDescent="0.25">
      <c r="B43">
        <v>26.3</v>
      </c>
      <c r="C43">
        <v>33</v>
      </c>
      <c r="D43">
        <v>27.4</v>
      </c>
    </row>
    <row r="44" spans="1:4" x14ac:dyDescent="0.25">
      <c r="B44">
        <v>26.7</v>
      </c>
      <c r="C44">
        <v>33.4</v>
      </c>
      <c r="D44">
        <v>26.2</v>
      </c>
    </row>
    <row r="45" spans="1:4" x14ac:dyDescent="0.25">
      <c r="B45">
        <v>26.6</v>
      </c>
      <c r="C45">
        <v>32.4</v>
      </c>
      <c r="D45">
        <v>27</v>
      </c>
    </row>
    <row r="46" spans="1:4" x14ac:dyDescent="0.25">
      <c r="B46">
        <v>26.4</v>
      </c>
      <c r="C46">
        <v>33</v>
      </c>
      <c r="D46">
        <v>26</v>
      </c>
    </row>
    <row r="47" spans="1:4" x14ac:dyDescent="0.25">
      <c r="A47" t="s">
        <v>238</v>
      </c>
      <c r="B47">
        <v>18</v>
      </c>
      <c r="C47">
        <v>18</v>
      </c>
      <c r="D47">
        <v>18</v>
      </c>
    </row>
    <row r="48" spans="1:4" x14ac:dyDescent="0.25">
      <c r="A48" t="s">
        <v>241</v>
      </c>
      <c r="B48">
        <f>AVERAGE(B29:B46)</f>
        <v>27.333333333333336</v>
      </c>
      <c r="C48">
        <f>AVERAGE(C29:C46)</f>
        <v>32.544444444444444</v>
      </c>
      <c r="D48">
        <f>AVERAGE(D29:D46)</f>
        <v>27.599999999999998</v>
      </c>
    </row>
    <row r="49" spans="1:4" x14ac:dyDescent="0.25">
      <c r="A49" t="s">
        <v>239</v>
      </c>
      <c r="B49">
        <f>STDEV(B29:B46)</f>
        <v>0.95732470365873967</v>
      </c>
      <c r="C49">
        <f>STDEV(C29:C46)</f>
        <v>0.62799608674522833</v>
      </c>
      <c r="D49">
        <f>STDEV(D29:D46)</f>
        <v>1.0824808108610302</v>
      </c>
    </row>
    <row r="50" spans="1:4" x14ac:dyDescent="0.25">
      <c r="A50" t="s">
        <v>240</v>
      </c>
      <c r="B50">
        <f>B49/(SQRT(B47))</f>
        <v>0.22564359658483232</v>
      </c>
      <c r="C50">
        <f>C49/(SQRT(C47))</f>
        <v>0.14802009716538878</v>
      </c>
      <c r="D50">
        <f>D49/(SQRT(D47))</f>
        <v>0.2551431739547157</v>
      </c>
    </row>
    <row r="52" spans="1:4" x14ac:dyDescent="0.25">
      <c r="A52" t="s">
        <v>245</v>
      </c>
      <c r="B52">
        <v>26.3</v>
      </c>
      <c r="C52">
        <v>33.5</v>
      </c>
      <c r="D52">
        <v>27.6</v>
      </c>
    </row>
    <row r="53" spans="1:4" x14ac:dyDescent="0.25">
      <c r="A53" t="s">
        <v>246</v>
      </c>
      <c r="B53">
        <v>26.6</v>
      </c>
      <c r="C53">
        <v>34.200000000000003</v>
      </c>
      <c r="D53">
        <v>28.3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31"/>
  <sheetViews>
    <sheetView zoomScale="80" zoomScaleNormal="80" workbookViewId="0">
      <pane ySplit="1" topLeftCell="A2" activePane="bottomLeft" state="frozen"/>
      <selection pane="bottomLeft" activeCell="H19" sqref="H19"/>
    </sheetView>
  </sheetViews>
  <sheetFormatPr defaultRowHeight="15" x14ac:dyDescent="0.25"/>
  <cols>
    <col min="1" max="1" width="11.5703125" bestFit="1" customWidth="1"/>
    <col min="2" max="2" width="20.140625" customWidth="1"/>
    <col min="3" max="3" width="7.140625" bestFit="1" customWidth="1"/>
    <col min="4" max="4" width="7.140625" customWidth="1"/>
    <col min="5" max="5" width="10.140625" customWidth="1"/>
    <col min="6" max="6" width="10.5703125" bestFit="1" customWidth="1"/>
    <col min="8" max="8" width="12.42578125" bestFit="1" customWidth="1"/>
    <col min="9" max="9" width="11.5703125" bestFit="1" customWidth="1"/>
  </cols>
  <sheetData>
    <row r="1" spans="1:19" x14ac:dyDescent="0.25">
      <c r="A1" t="s">
        <v>180</v>
      </c>
      <c r="B1" t="s">
        <v>248</v>
      </c>
      <c r="C1" t="s">
        <v>24</v>
      </c>
      <c r="D1" t="s">
        <v>247</v>
      </c>
      <c r="E1" t="s">
        <v>248</v>
      </c>
      <c r="F1" t="s">
        <v>181</v>
      </c>
      <c r="G1" t="s">
        <v>182</v>
      </c>
      <c r="H1" t="s">
        <v>256</v>
      </c>
    </row>
    <row r="2" spans="1:19" x14ac:dyDescent="0.25">
      <c r="A2" s="5">
        <v>27</v>
      </c>
      <c r="B2" s="5"/>
      <c r="C2" s="5">
        <v>27</v>
      </c>
      <c r="D2" s="5">
        <v>2</v>
      </c>
      <c r="E2" s="5"/>
      <c r="F2" s="5">
        <f>COUNT(A2:A166)</f>
        <v>114</v>
      </c>
      <c r="G2" s="5">
        <f>COUNT(C2:C136)</f>
        <v>34</v>
      </c>
      <c r="H2" s="5">
        <f>SUM(F2:G2)</f>
        <v>148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5">
      <c r="A3" s="5">
        <v>28</v>
      </c>
      <c r="B3" s="5"/>
      <c r="C3" s="5">
        <v>25</v>
      </c>
      <c r="D3" s="5">
        <v>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x14ac:dyDescent="0.25">
      <c r="A4" s="5">
        <v>32</v>
      </c>
      <c r="B4" s="5"/>
      <c r="C4" s="5">
        <v>28</v>
      </c>
      <c r="D4" s="5"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5">
      <c r="A5" s="5">
        <v>27</v>
      </c>
      <c r="B5" s="5"/>
      <c r="C5" s="5">
        <v>31</v>
      </c>
      <c r="D5" s="5">
        <v>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A6" s="5">
        <v>31</v>
      </c>
      <c r="B6" s="5"/>
      <c r="C6" s="5">
        <v>33</v>
      </c>
      <c r="D6" s="5">
        <v>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>
        <v>33</v>
      </c>
      <c r="B7" s="5"/>
      <c r="C7" s="5">
        <v>26</v>
      </c>
      <c r="D7" s="5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>
        <v>28</v>
      </c>
      <c r="B8" s="5"/>
      <c r="C8" s="5">
        <v>33</v>
      </c>
      <c r="D8" s="5">
        <v>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25">
      <c r="A9" s="5">
        <v>37</v>
      </c>
      <c r="B9" s="5"/>
      <c r="C9" s="5">
        <v>31</v>
      </c>
      <c r="D9" s="5">
        <v>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5">
      <c r="A10" s="5">
        <v>28</v>
      </c>
      <c r="B10" s="5"/>
      <c r="C10" s="5">
        <v>33</v>
      </c>
      <c r="D10" s="5">
        <v>3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25">
      <c r="A11" s="5">
        <v>27</v>
      </c>
      <c r="B11" s="5"/>
      <c r="C11" s="5">
        <v>23</v>
      </c>
      <c r="D11" s="5">
        <v>1</v>
      </c>
      <c r="E11" s="5" t="s">
        <v>249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5">
      <c r="A12" s="5">
        <v>28</v>
      </c>
      <c r="B12" s="5"/>
      <c r="C12" s="5">
        <v>29</v>
      </c>
      <c r="D12" s="5">
        <v>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5">
      <c r="A13" s="5">
        <v>30</v>
      </c>
      <c r="B13" s="5"/>
      <c r="C13" s="5">
        <v>23</v>
      </c>
      <c r="D13" s="5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5">
      <c r="A14" s="5">
        <v>30</v>
      </c>
      <c r="B14" s="5"/>
      <c r="C14" s="5">
        <v>30</v>
      </c>
      <c r="D14" s="5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25">
      <c r="A15" s="5">
        <v>37</v>
      </c>
      <c r="B15" s="5" t="s">
        <v>249</v>
      </c>
      <c r="C15" s="5">
        <v>26</v>
      </c>
      <c r="D15" s="5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5">
      <c r="A16" s="5">
        <v>29</v>
      </c>
      <c r="B16" s="5"/>
      <c r="C16" s="5">
        <v>25</v>
      </c>
      <c r="D16" s="5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5">
      <c r="A17" s="5">
        <v>33</v>
      </c>
      <c r="B17" s="5" t="s">
        <v>249</v>
      </c>
      <c r="C17" s="5">
        <v>28</v>
      </c>
      <c r="D17" s="5">
        <v>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25">
      <c r="A18" s="5">
        <v>29</v>
      </c>
      <c r="B18" s="5"/>
      <c r="C18" s="5">
        <v>28</v>
      </c>
      <c r="D18" s="5">
        <v>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5">
      <c r="A19" s="5">
        <v>30</v>
      </c>
      <c r="B19" s="5" t="s">
        <v>0</v>
      </c>
      <c r="C19" s="5">
        <v>27</v>
      </c>
      <c r="D19" s="5">
        <v>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5">
      <c r="A20" s="5">
        <v>29</v>
      </c>
      <c r="B20" s="5"/>
      <c r="C20" s="5">
        <v>29</v>
      </c>
      <c r="D20" s="5">
        <v>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5">
      <c r="A21" s="5">
        <v>26</v>
      </c>
      <c r="B21" s="5"/>
      <c r="C21" s="5">
        <v>30</v>
      </c>
      <c r="D21" s="5">
        <v>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5">
      <c r="A22" s="5">
        <v>24</v>
      </c>
      <c r="B22" s="5"/>
      <c r="C22" s="5">
        <v>29</v>
      </c>
      <c r="D22" s="5">
        <v>2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5">
      <c r="A23" s="5">
        <v>28</v>
      </c>
      <c r="B23" s="5"/>
      <c r="C23" s="5">
        <v>31</v>
      </c>
      <c r="D23" s="5">
        <v>1</v>
      </c>
      <c r="E23" s="5" t="s">
        <v>249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5">
      <c r="A24" s="5">
        <v>28</v>
      </c>
      <c r="B24" s="5" t="s">
        <v>65</v>
      </c>
      <c r="C24" s="5">
        <v>30</v>
      </c>
      <c r="D24" s="5">
        <v>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25">
      <c r="A25" s="5">
        <v>34</v>
      </c>
      <c r="B25" s="5" t="s">
        <v>150</v>
      </c>
      <c r="C25" s="5">
        <v>32</v>
      </c>
      <c r="D25" s="5">
        <v>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25">
      <c r="A26" s="5">
        <v>28</v>
      </c>
      <c r="B26" s="5" t="s">
        <v>250</v>
      </c>
      <c r="C26" s="5">
        <v>27</v>
      </c>
      <c r="D26" s="5">
        <v>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25">
      <c r="A27" s="5">
        <v>38</v>
      </c>
      <c r="B27" s="5" t="s">
        <v>251</v>
      </c>
      <c r="C27" s="5">
        <v>32</v>
      </c>
      <c r="D27" s="5">
        <v>2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5">
      <c r="A28" s="5">
        <v>31</v>
      </c>
      <c r="B28" s="5"/>
      <c r="C28" s="5">
        <v>30</v>
      </c>
      <c r="D28" s="5">
        <v>3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5">
      <c r="A29" s="5">
        <v>27</v>
      </c>
      <c r="B29" s="5"/>
      <c r="C29" s="5">
        <v>26</v>
      </c>
      <c r="D29" s="5">
        <v>1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5">
      <c r="A30" s="5">
        <v>28</v>
      </c>
      <c r="B30" s="5"/>
      <c r="C30" s="5">
        <v>28</v>
      </c>
      <c r="D30" s="5">
        <v>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5">
      <c r="A31" s="5">
        <v>25</v>
      </c>
      <c r="B31" s="5"/>
      <c r="C31" s="5">
        <v>26</v>
      </c>
      <c r="D31" s="5">
        <v>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5">
      <c r="A32" s="5">
        <v>29</v>
      </c>
      <c r="B32" s="5"/>
      <c r="C32" s="5">
        <v>29</v>
      </c>
      <c r="D32" s="5">
        <v>3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25">
      <c r="A33" s="5">
        <v>28</v>
      </c>
      <c r="B33" s="5"/>
      <c r="C33" s="5">
        <v>27</v>
      </c>
      <c r="D33" s="5">
        <v>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5">
      <c r="A34" s="5">
        <v>28</v>
      </c>
      <c r="B34" s="5"/>
      <c r="C34" s="5">
        <v>33</v>
      </c>
      <c r="D34" s="5">
        <v>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5">
      <c r="A35" s="5">
        <v>27</v>
      </c>
      <c r="B35" s="5"/>
      <c r="C35" s="5">
        <v>30</v>
      </c>
      <c r="D35" s="5">
        <v>2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5">
      <c r="A36" s="5">
        <v>30</v>
      </c>
      <c r="B36" s="5" t="s">
        <v>65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5">
      <c r="A37" s="5">
        <v>29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5">
      <c r="A38" s="5">
        <v>29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5">
      <c r="A39" s="5">
        <v>32</v>
      </c>
      <c r="B39" s="5" t="s">
        <v>252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5">
      <c r="A40" s="5">
        <v>34</v>
      </c>
      <c r="B40" s="5" t="s">
        <v>65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5">
      <c r="A41" s="5">
        <v>31</v>
      </c>
      <c r="B41" s="5" t="s">
        <v>65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5">
      <c r="A42" s="5">
        <v>32</v>
      </c>
      <c r="B42" s="5" t="s">
        <v>150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25">
      <c r="A43" s="5">
        <v>31</v>
      </c>
      <c r="B43" s="5" t="s">
        <v>65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x14ac:dyDescent="0.25">
      <c r="A44" s="5">
        <v>30</v>
      </c>
      <c r="B44" s="5" t="s">
        <v>253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25">
      <c r="A45" s="5">
        <v>28</v>
      </c>
      <c r="B45" s="5" t="s">
        <v>150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x14ac:dyDescent="0.25">
      <c r="A46" s="5">
        <v>29</v>
      </c>
      <c r="B46" s="5" t="s">
        <v>65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x14ac:dyDescent="0.25">
      <c r="A47" s="5">
        <v>29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x14ac:dyDescent="0.25">
      <c r="A48" s="5">
        <v>23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25">
      <c r="A49" s="5">
        <v>30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5">
      <c r="A50" s="5">
        <v>38</v>
      </c>
      <c r="B50" s="5" t="s">
        <v>65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x14ac:dyDescent="0.25">
      <c r="A51" s="5">
        <v>34</v>
      </c>
      <c r="B51" s="5" t="s">
        <v>253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x14ac:dyDescent="0.25">
      <c r="A52" s="5">
        <v>27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x14ac:dyDescent="0.25">
      <c r="A53" s="5">
        <v>31</v>
      </c>
      <c r="B53" s="5" t="s">
        <v>254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x14ac:dyDescent="0.25">
      <c r="A54" s="5">
        <v>31</v>
      </c>
      <c r="B54" s="5" t="s">
        <v>150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x14ac:dyDescent="0.25">
      <c r="A55" s="5">
        <v>27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x14ac:dyDescent="0.25">
      <c r="A56" s="5">
        <v>28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x14ac:dyDescent="0.25">
      <c r="A57" s="5">
        <v>28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x14ac:dyDescent="0.25">
      <c r="A58" s="5">
        <v>28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 x14ac:dyDescent="0.25">
      <c r="A59" s="5">
        <v>26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x14ac:dyDescent="0.25">
      <c r="A60" s="5">
        <v>32</v>
      </c>
      <c r="B60" s="5" t="s">
        <v>65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 x14ac:dyDescent="0.25">
      <c r="A61" s="5">
        <v>30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 x14ac:dyDescent="0.25">
      <c r="A62" s="5">
        <v>31</v>
      </c>
      <c r="B62" s="5" t="s">
        <v>150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 x14ac:dyDescent="0.25">
      <c r="A63" s="5">
        <v>29</v>
      </c>
      <c r="B63" s="5" t="s">
        <v>65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1:19" x14ac:dyDescent="0.25">
      <c r="A64" s="5">
        <v>31</v>
      </c>
      <c r="B64" s="5" t="s">
        <v>150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1:19" x14ac:dyDescent="0.25">
      <c r="A65" s="5">
        <v>29</v>
      </c>
      <c r="B65" s="5" t="s">
        <v>150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1:19" x14ac:dyDescent="0.25">
      <c r="A66" s="5">
        <v>29</v>
      </c>
      <c r="B66" s="5" t="s">
        <v>150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19" x14ac:dyDescent="0.25">
      <c r="A67" s="5">
        <v>26</v>
      </c>
      <c r="B67" s="5" t="s">
        <v>150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1:19" x14ac:dyDescent="0.25">
      <c r="A68" s="5">
        <v>28</v>
      </c>
      <c r="B68" s="5" t="s">
        <v>150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19" x14ac:dyDescent="0.25">
      <c r="A69" s="5">
        <v>28</v>
      </c>
      <c r="B69" s="5" t="s">
        <v>253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1:19" x14ac:dyDescent="0.25">
      <c r="A70" s="5">
        <v>25</v>
      </c>
      <c r="B70" s="5" t="s">
        <v>65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19" x14ac:dyDescent="0.25">
      <c r="A71" s="5">
        <v>29</v>
      </c>
      <c r="B71" s="5" t="s">
        <v>150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spans="1:19" x14ac:dyDescent="0.25">
      <c r="A72" s="5">
        <v>33</v>
      </c>
      <c r="B72" s="5" t="s">
        <v>253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1:19" x14ac:dyDescent="0.25">
      <c r="A73" s="5">
        <v>32</v>
      </c>
      <c r="B73" s="5" t="s">
        <v>65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spans="1:19" x14ac:dyDescent="0.25">
      <c r="A74" s="5">
        <v>28</v>
      </c>
      <c r="B74" s="5" t="s">
        <v>150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1:19" x14ac:dyDescent="0.25">
      <c r="A75" s="5">
        <v>33</v>
      </c>
      <c r="B75" s="5" t="s">
        <v>150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 x14ac:dyDescent="0.25">
      <c r="A76" s="5">
        <v>30</v>
      </c>
      <c r="B76" s="5" t="s">
        <v>65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 x14ac:dyDescent="0.25">
      <c r="A77" s="5">
        <v>29</v>
      </c>
      <c r="B77" s="5" t="s">
        <v>150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19" x14ac:dyDescent="0.25">
      <c r="A78" s="5">
        <v>23</v>
      </c>
      <c r="B78" s="5" t="s">
        <v>255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 x14ac:dyDescent="0.25">
      <c r="A79" s="5">
        <v>26</v>
      </c>
      <c r="B79" s="5" t="s">
        <v>150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 x14ac:dyDescent="0.25">
      <c r="A80" s="5">
        <v>21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 x14ac:dyDescent="0.25">
      <c r="A81" s="5">
        <v>22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 x14ac:dyDescent="0.25">
      <c r="A82" s="5">
        <v>20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1:19" x14ac:dyDescent="0.25">
      <c r="A83" s="5">
        <v>20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1:19" x14ac:dyDescent="0.25">
      <c r="A84" s="5">
        <v>20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1:19" x14ac:dyDescent="0.25">
      <c r="A85" s="5">
        <v>20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1:19" x14ac:dyDescent="0.25">
      <c r="A86" s="5">
        <v>26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1:19" x14ac:dyDescent="0.25">
      <c r="A87" s="5">
        <v>29</v>
      </c>
      <c r="B87" s="5" t="s">
        <v>65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1:19" x14ac:dyDescent="0.25">
      <c r="A88" s="5">
        <v>24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1:19" x14ac:dyDescent="0.25">
      <c r="A89" s="5">
        <v>23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1:19" x14ac:dyDescent="0.25">
      <c r="A90" s="5">
        <v>19</v>
      </c>
      <c r="B90" s="5" t="s">
        <v>257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 x14ac:dyDescent="0.25">
      <c r="A91" s="5">
        <v>20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 x14ac:dyDescent="0.25">
      <c r="A92" s="5">
        <v>31</v>
      </c>
      <c r="B92" s="5" t="s">
        <v>253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 x14ac:dyDescent="0.25">
      <c r="A93" s="5">
        <v>31</v>
      </c>
      <c r="B93" s="5" t="s">
        <v>258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1:19" x14ac:dyDescent="0.25">
      <c r="A94" s="5">
        <v>26</v>
      </c>
      <c r="B94" s="5" t="s">
        <v>150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1:19" x14ac:dyDescent="0.25">
      <c r="A95" s="5">
        <v>26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1:19" x14ac:dyDescent="0.25">
      <c r="A96" s="5">
        <v>27</v>
      </c>
      <c r="B96" s="5" t="s">
        <v>150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1:19" x14ac:dyDescent="0.25">
      <c r="A97" s="5">
        <v>32</v>
      </c>
      <c r="B97" s="5" t="s">
        <v>65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spans="1:19" x14ac:dyDescent="0.25">
      <c r="A98" s="5">
        <v>25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spans="1:19" x14ac:dyDescent="0.25">
      <c r="A99" s="5">
        <v>30</v>
      </c>
      <c r="B99" s="5" t="s">
        <v>65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spans="1:19" x14ac:dyDescent="0.25">
      <c r="A100" s="5">
        <v>22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1:19" x14ac:dyDescent="0.25">
      <c r="A101" s="5">
        <v>30</v>
      </c>
      <c r="B101" s="5" t="s">
        <v>150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spans="1:19" x14ac:dyDescent="0.25">
      <c r="A102" s="5">
        <v>20</v>
      </c>
      <c r="B102" s="5" t="s">
        <v>150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 x14ac:dyDescent="0.25">
      <c r="A103" s="5">
        <v>25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 x14ac:dyDescent="0.25">
      <c r="A104" s="5">
        <v>30</v>
      </c>
      <c r="B104" s="5" t="s">
        <v>150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1:19" x14ac:dyDescent="0.25">
      <c r="A105" s="5">
        <v>26</v>
      </c>
      <c r="B105" s="5" t="s">
        <v>150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spans="1:19" x14ac:dyDescent="0.25">
      <c r="A106" s="5">
        <v>22</v>
      </c>
      <c r="B106" s="5" t="s">
        <v>249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1:19" x14ac:dyDescent="0.25">
      <c r="A107" s="5">
        <v>22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spans="1:19" x14ac:dyDescent="0.25">
      <c r="A108" s="5">
        <v>21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1:19" x14ac:dyDescent="0.25">
      <c r="A109" s="5">
        <v>20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1:19" x14ac:dyDescent="0.25">
      <c r="A110" s="5">
        <v>21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spans="1:19" x14ac:dyDescent="0.25">
      <c r="A111" s="5">
        <v>22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spans="1:19" x14ac:dyDescent="0.25">
      <c r="A112" s="5">
        <v>22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spans="1:19" x14ac:dyDescent="0.25">
      <c r="A113" s="5">
        <v>20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1:19" x14ac:dyDescent="0.25">
      <c r="A114" s="5">
        <v>22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 x14ac:dyDescent="0.25">
      <c r="A115" s="5">
        <v>21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1:19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1:19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1:19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1:19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1:19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1:19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1:19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1:19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1:19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spans="1:19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spans="1:19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spans="1:19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 spans="1:19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 spans="1:19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 spans="1:19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spans="1:19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spans="1:19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1:19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1:19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1:19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1:19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1:19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1:19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1:19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19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1:19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1:19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1:19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19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1:19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1:19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 spans="1:19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 spans="1:19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 spans="1:19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 spans="1:19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r="153" spans="1:19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4" spans="1:19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 spans="1:19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 spans="1:19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spans="1:19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 spans="1:19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 spans="1:19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 spans="1:19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 spans="1:19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r="162" spans="1:19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</row>
    <row r="163" spans="1:19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</row>
    <row r="164" spans="1:19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</row>
    <row r="165" spans="1:19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r="166" spans="1:19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</row>
    <row r="167" spans="1:19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 spans="1:19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r="169" spans="1:19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r="170" spans="1:19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</row>
    <row r="171" spans="1:19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r="172" spans="1:19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r="173" spans="1:19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</row>
    <row r="174" spans="1:19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r="175" spans="1:19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r="176" spans="1:19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</row>
    <row r="177" spans="1:19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r="178" spans="1:19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r="179" spans="1:19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r="180" spans="1:19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</row>
    <row r="181" spans="1:19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 spans="1:19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r="183" spans="1:19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</row>
    <row r="184" spans="1:19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r="185" spans="1:19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r="186" spans="1:19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r="187" spans="1:19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8" spans="1:19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r="189" spans="1:19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r="190" spans="1:19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</row>
    <row r="191" spans="1:19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</row>
    <row r="192" spans="1:19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 spans="1:19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r="194" spans="1:19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r="195" spans="1:19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</row>
    <row r="196" spans="1:19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</row>
    <row r="197" spans="1:19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</row>
    <row r="198" spans="1:19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</row>
    <row r="199" spans="1:19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</row>
    <row r="200" spans="1:19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r="201" spans="1:19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</row>
    <row r="202" spans="1:19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</row>
    <row r="203" spans="1:19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r="204" spans="1:19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</row>
    <row r="205" spans="1:19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</row>
    <row r="206" spans="1:19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</row>
    <row r="207" spans="1:19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r="208" spans="1:19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</row>
    <row r="209" spans="1:19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</row>
    <row r="210" spans="1:19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r="211" spans="1:19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</row>
    <row r="212" spans="1:19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</row>
    <row r="213" spans="1:19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</row>
    <row r="214" spans="1:19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</row>
    <row r="215" spans="1:19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</row>
    <row r="216" spans="1:19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</row>
    <row r="217" spans="1:19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</row>
    <row r="218" spans="1:19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</row>
    <row r="219" spans="1:19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</row>
    <row r="220" spans="1:19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r="221" spans="1:19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</row>
    <row r="222" spans="1:19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</row>
    <row r="223" spans="1:19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</row>
    <row r="224" spans="1:19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</row>
    <row r="225" spans="1:19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</row>
    <row r="226" spans="1:19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</row>
    <row r="227" spans="1:19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</row>
    <row r="228" spans="1:19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</row>
    <row r="229" spans="1:19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</row>
    <row r="230" spans="1:19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</row>
    <row r="231" spans="1:19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</row>
    <row r="232" spans="1:19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</row>
    <row r="233" spans="1:19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</row>
    <row r="234" spans="1:19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</row>
    <row r="235" spans="1:19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</row>
    <row r="236" spans="1:19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</row>
    <row r="237" spans="1:19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</row>
    <row r="238" spans="1:19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</row>
    <row r="239" spans="1:19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r="240" spans="1:19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</row>
    <row r="241" spans="1:19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</row>
    <row r="242" spans="1:19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r="243" spans="1:19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</row>
    <row r="244" spans="1:19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r="245" spans="1:19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</row>
    <row r="246" spans="1:19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</row>
    <row r="247" spans="1:19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</row>
    <row r="248" spans="1:19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</row>
    <row r="249" spans="1:19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</row>
    <row r="250" spans="1:19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</row>
    <row r="251" spans="1:19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</row>
    <row r="252" spans="1:19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</row>
    <row r="253" spans="1:19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</row>
    <row r="254" spans="1:19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</row>
    <row r="255" spans="1:19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</row>
    <row r="256" spans="1:19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</row>
    <row r="257" spans="1:19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</row>
    <row r="258" spans="1:19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</row>
    <row r="259" spans="1:19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</row>
    <row r="260" spans="1:19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</row>
    <row r="261" spans="1:19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</row>
    <row r="262" spans="1:19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</row>
    <row r="263" spans="1:19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r="264" spans="1:19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</row>
    <row r="265" spans="1:19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</row>
    <row r="266" spans="1:19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r="267" spans="1:19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</row>
    <row r="268" spans="1:19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</row>
    <row r="269" spans="1:19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</row>
    <row r="270" spans="1:19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</row>
    <row r="271" spans="1:19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</row>
    <row r="272" spans="1:19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</row>
    <row r="273" spans="1:19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</row>
    <row r="274" spans="1:19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</row>
    <row r="275" spans="1:19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</row>
    <row r="276" spans="1:19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</row>
    <row r="277" spans="1:19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</row>
    <row r="278" spans="1:19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</row>
    <row r="279" spans="1:19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</row>
    <row r="280" spans="1:19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</row>
    <row r="281" spans="1:19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</row>
    <row r="282" spans="1:19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</row>
    <row r="283" spans="1:19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</row>
    <row r="284" spans="1:19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</row>
    <row r="285" spans="1:19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</row>
    <row r="286" spans="1:19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r="287" spans="1:19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</row>
    <row r="288" spans="1:19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</row>
    <row r="289" spans="1:19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</row>
    <row r="290" spans="1:19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</row>
    <row r="291" spans="1:19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</row>
    <row r="292" spans="1:19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r="293" spans="1:19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</row>
    <row r="294" spans="1:19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</row>
    <row r="295" spans="1:19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</row>
    <row r="296" spans="1:19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</row>
    <row r="297" spans="1:19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</row>
    <row r="298" spans="1:19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</row>
    <row r="299" spans="1:19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</row>
    <row r="300" spans="1:19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</row>
    <row r="301" spans="1:19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</row>
    <row r="302" spans="1:19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</row>
    <row r="303" spans="1:19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</row>
    <row r="304" spans="1:19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</row>
    <row r="305" spans="1:19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</row>
    <row r="306" spans="1:19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</row>
    <row r="307" spans="1:19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r="308" spans="1:19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</row>
    <row r="309" spans="1:19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</row>
    <row r="310" spans="1:19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</row>
    <row r="311" spans="1:19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</row>
    <row r="312" spans="1:19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</row>
    <row r="313" spans="1:19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</row>
    <row r="314" spans="1:19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r="315" spans="1:19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r="316" spans="1:19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r="317" spans="1:19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r="318" spans="1:19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r="319" spans="1:19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</row>
    <row r="320" spans="1:19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</row>
    <row r="321" spans="1:19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r="322" spans="1:19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r="323" spans="1:19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r="324" spans="1:19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r="325" spans="1:19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r="326" spans="1:19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r="327" spans="1:19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r="328" spans="1:19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</row>
    <row r="329" spans="1:19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</row>
    <row r="330" spans="1:19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</row>
    <row r="331" spans="1:19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1"/>
  <sheetViews>
    <sheetView zoomScale="80" zoomScaleNormal="80" workbookViewId="0">
      <pane ySplit="1" topLeftCell="A2" activePane="bottomLeft" state="frozen"/>
      <selection pane="bottomLeft" activeCell="A2" sqref="A2:B115"/>
    </sheetView>
  </sheetViews>
  <sheetFormatPr defaultRowHeight="15" x14ac:dyDescent="0.25"/>
  <cols>
    <col min="1" max="1" width="11.5703125" bestFit="1" customWidth="1"/>
    <col min="2" max="2" width="7.140625" bestFit="1" customWidth="1"/>
    <col min="3" max="3" width="11.5703125" bestFit="1" customWidth="1"/>
  </cols>
  <sheetData>
    <row r="1" spans="1:13" x14ac:dyDescent="0.25">
      <c r="A1" t="s">
        <v>180</v>
      </c>
      <c r="B1" t="s">
        <v>24</v>
      </c>
    </row>
    <row r="2" spans="1:13" x14ac:dyDescent="0.25">
      <c r="A2" s="5">
        <v>27</v>
      </c>
      <c r="B2" s="5">
        <v>27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5">
        <v>28</v>
      </c>
      <c r="B3" s="5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5">
        <v>32</v>
      </c>
      <c r="B4" s="5">
        <v>28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5">
        <v>27</v>
      </c>
      <c r="B5" s="5">
        <v>31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5">
        <v>31</v>
      </c>
      <c r="B6" s="5">
        <v>33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5">
        <v>33</v>
      </c>
      <c r="B7" s="5">
        <v>26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5">
        <v>28</v>
      </c>
      <c r="B8" s="5">
        <v>33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5">
        <v>37</v>
      </c>
      <c r="B9" s="5">
        <v>31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25">
      <c r="A10" s="5">
        <v>28</v>
      </c>
      <c r="B10" s="5">
        <v>33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A11" s="5">
        <v>27</v>
      </c>
      <c r="B11" s="5">
        <v>23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s="5">
        <v>28</v>
      </c>
      <c r="B12" s="5">
        <v>29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5">
      <c r="A13" s="5">
        <v>30</v>
      </c>
      <c r="B13" s="5">
        <v>23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s="5">
        <v>30</v>
      </c>
      <c r="B14" s="5">
        <v>30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5">
      <c r="A15" s="5">
        <v>37</v>
      </c>
      <c r="B15" s="5">
        <v>26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5">
      <c r="A16" s="5">
        <v>29</v>
      </c>
      <c r="B16" s="5">
        <v>25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5">
        <v>33</v>
      </c>
      <c r="B17" s="5">
        <v>28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5">
        <v>29</v>
      </c>
      <c r="B18" s="5">
        <v>28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5">
        <v>30</v>
      </c>
      <c r="B19" s="5">
        <v>27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5">
        <v>29</v>
      </c>
      <c r="B20" s="5">
        <v>29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5">
        <v>26</v>
      </c>
      <c r="B21" s="5">
        <v>30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5">
        <v>24</v>
      </c>
      <c r="B22" s="5">
        <v>29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5">
        <v>28</v>
      </c>
      <c r="B23" s="5">
        <v>31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5">
        <v>28</v>
      </c>
      <c r="B24" s="5">
        <v>30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5">
        <v>34</v>
      </c>
      <c r="B25" s="5">
        <v>32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5">
        <v>28</v>
      </c>
      <c r="B26" s="5">
        <v>27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25">
      <c r="A27" s="5">
        <v>38</v>
      </c>
      <c r="B27" s="5">
        <v>32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5">
      <c r="A28" s="5">
        <v>31</v>
      </c>
      <c r="B28" s="5">
        <v>30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25">
      <c r="A29" s="5">
        <v>27</v>
      </c>
      <c r="B29" s="5">
        <v>26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25">
      <c r="A30" s="5">
        <v>28</v>
      </c>
      <c r="B30" s="5">
        <v>28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25">
      <c r="A31" s="5">
        <v>25</v>
      </c>
      <c r="B31" s="5">
        <v>26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25">
      <c r="A32" s="5">
        <v>29</v>
      </c>
      <c r="B32" s="5">
        <v>29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25">
      <c r="A33" s="5">
        <v>28</v>
      </c>
      <c r="B33" s="5">
        <v>27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25">
      <c r="A34" s="5">
        <v>28</v>
      </c>
      <c r="B34" s="5">
        <v>33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25">
      <c r="A35" s="5">
        <v>27</v>
      </c>
      <c r="B35" s="5">
        <v>30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25">
      <c r="A36" s="5">
        <v>30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25">
      <c r="A37" s="5">
        <v>29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25">
      <c r="A38" s="5">
        <v>29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25">
      <c r="A39" s="5">
        <v>32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x14ac:dyDescent="0.25">
      <c r="A40" s="5">
        <v>34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x14ac:dyDescent="0.25">
      <c r="A41" s="5">
        <v>31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x14ac:dyDescent="0.25">
      <c r="A42" s="5">
        <v>32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x14ac:dyDescent="0.25">
      <c r="A43" s="5">
        <v>31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x14ac:dyDescent="0.25">
      <c r="A44" s="5">
        <v>30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x14ac:dyDescent="0.25">
      <c r="A45" s="5">
        <v>28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x14ac:dyDescent="0.25">
      <c r="A46" s="5">
        <v>29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x14ac:dyDescent="0.25">
      <c r="A47" s="5">
        <v>29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x14ac:dyDescent="0.25">
      <c r="A48" s="5">
        <v>23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x14ac:dyDescent="0.25">
      <c r="A49" s="5">
        <v>30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x14ac:dyDescent="0.25">
      <c r="A50" s="5">
        <v>38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x14ac:dyDescent="0.25">
      <c r="A51" s="5">
        <v>34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x14ac:dyDescent="0.25">
      <c r="A52" s="5">
        <v>27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x14ac:dyDescent="0.25">
      <c r="A53" s="5">
        <v>31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x14ac:dyDescent="0.25">
      <c r="A54" s="5">
        <v>31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5">
        <v>27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x14ac:dyDescent="0.25">
      <c r="A56" s="5">
        <v>28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x14ac:dyDescent="0.25">
      <c r="A57" s="5">
        <v>28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x14ac:dyDescent="0.25">
      <c r="A58" s="5">
        <v>28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x14ac:dyDescent="0.25">
      <c r="A59" s="5">
        <v>26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x14ac:dyDescent="0.25">
      <c r="A60" s="5">
        <v>32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x14ac:dyDescent="0.25">
      <c r="A61" s="5">
        <v>30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x14ac:dyDescent="0.25">
      <c r="A62" s="5">
        <v>31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x14ac:dyDescent="0.25">
      <c r="A63" s="5">
        <v>29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x14ac:dyDescent="0.25">
      <c r="A64" s="5">
        <v>31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x14ac:dyDescent="0.25">
      <c r="A65" s="5">
        <v>29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x14ac:dyDescent="0.25">
      <c r="A66" s="5">
        <v>29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x14ac:dyDescent="0.25">
      <c r="A67" s="5">
        <v>26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x14ac:dyDescent="0.25">
      <c r="A68" s="5">
        <v>28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x14ac:dyDescent="0.25">
      <c r="A69" s="5">
        <v>28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x14ac:dyDescent="0.25">
      <c r="A70" s="5">
        <v>25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x14ac:dyDescent="0.25">
      <c r="A71" s="5">
        <v>29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x14ac:dyDescent="0.25">
      <c r="A72" s="5">
        <v>33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x14ac:dyDescent="0.25">
      <c r="A73" s="5">
        <v>32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x14ac:dyDescent="0.25">
      <c r="A74" s="5">
        <v>28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x14ac:dyDescent="0.25">
      <c r="A75" s="5">
        <v>33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 x14ac:dyDescent="0.25">
      <c r="A76" s="5">
        <v>30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x14ac:dyDescent="0.25">
      <c r="A77" s="5">
        <v>29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x14ac:dyDescent="0.25">
      <c r="A78" s="5">
        <v>23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 x14ac:dyDescent="0.25">
      <c r="A79" s="5">
        <v>26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 x14ac:dyDescent="0.25">
      <c r="A80" s="5">
        <v>21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1:13" x14ac:dyDescent="0.25">
      <c r="A81" s="5">
        <v>22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 x14ac:dyDescent="0.25">
      <c r="A82" s="5">
        <v>20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3" x14ac:dyDescent="0.25">
      <c r="A83" s="5">
        <v>20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25">
      <c r="A84" s="5">
        <v>20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3" x14ac:dyDescent="0.25">
      <c r="A85" s="5">
        <v>20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1:13" x14ac:dyDescent="0.25">
      <c r="A86" s="5">
        <v>26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 x14ac:dyDescent="0.25">
      <c r="A87" s="5">
        <v>29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1:13" x14ac:dyDescent="0.25">
      <c r="A88" s="5">
        <v>24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1:13" x14ac:dyDescent="0.25">
      <c r="A89" s="5">
        <v>23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 x14ac:dyDescent="0.25">
      <c r="A90" s="5">
        <v>19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spans="1:13" x14ac:dyDescent="0.25">
      <c r="A91" s="5">
        <v>20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1:13" x14ac:dyDescent="0.25">
      <c r="A92" s="5">
        <v>31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spans="1:13" x14ac:dyDescent="0.25">
      <c r="A93" s="5">
        <v>31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1:13" x14ac:dyDescent="0.25">
      <c r="A94" s="5">
        <v>26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 x14ac:dyDescent="0.25">
      <c r="A95" s="5">
        <v>26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 x14ac:dyDescent="0.25">
      <c r="A96" s="5">
        <v>27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1:13" x14ac:dyDescent="0.25">
      <c r="A97" s="5">
        <v>32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1:13" x14ac:dyDescent="0.25">
      <c r="A98" s="5">
        <v>25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 x14ac:dyDescent="0.25">
      <c r="A99" s="5">
        <v>30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1:13" x14ac:dyDescent="0.25">
      <c r="A100" s="5">
        <v>22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1:13" x14ac:dyDescent="0.25">
      <c r="A101" s="5">
        <v>30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 x14ac:dyDescent="0.25">
      <c r="A102" s="5">
        <v>20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1:13" x14ac:dyDescent="0.25">
      <c r="A103" s="5">
        <v>25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1:13" x14ac:dyDescent="0.25">
      <c r="A104" s="5">
        <v>30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 x14ac:dyDescent="0.25">
      <c r="A105" s="5">
        <v>26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 x14ac:dyDescent="0.25">
      <c r="A106" s="5">
        <v>22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5">
        <v>22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 x14ac:dyDescent="0.25">
      <c r="A108" s="5">
        <v>21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1:13" x14ac:dyDescent="0.25">
      <c r="A109" s="5">
        <v>20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 x14ac:dyDescent="0.25">
      <c r="A110" s="5">
        <v>21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13" x14ac:dyDescent="0.25">
      <c r="A111" s="5">
        <v>22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 x14ac:dyDescent="0.25">
      <c r="A112" s="5">
        <v>22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 x14ac:dyDescent="0.25">
      <c r="A113" s="5">
        <v>20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 x14ac:dyDescent="0.25">
      <c r="A114" s="5">
        <v>22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 x14ac:dyDescent="0.25">
      <c r="A115" s="5">
        <v>21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1:1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1:1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1:1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spans="1:1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1:1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spans="1:1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spans="1:1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spans="1:1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1:1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1:1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spans="1:1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1:1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spans="1:1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spans="1:1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1:1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1:1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1:1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1:1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1:1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1:1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spans="1:1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spans="1:1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spans="1:1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spans="1:1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spans="1:1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spans="1:1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spans="1:1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1:1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spans="1:1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spans="1:1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spans="1:1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spans="1:1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spans="1:1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1:1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spans="1:1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spans="1:1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spans="1:1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1:1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spans="1:1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spans="1:1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spans="1:1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spans="1:1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spans="1:1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1:1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spans="1:1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spans="1:1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spans="1:1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1:1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1:1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1:1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1:1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1:1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1:1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1:1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1:1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1:1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1:1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1:1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1:1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1:1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1:1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1:1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1:1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1:1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1:1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1:1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1:1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1:1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1:1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1:1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1:1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1:1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1:1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1:1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1:1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1:1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1:1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1:1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1:1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1:1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1:1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1:1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1:1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1:1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1:1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1:1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1:1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1:1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1:1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1:1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1:1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1:1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1:1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1:1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1:1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1:1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1:1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1:1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1:1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1:1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1:1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1:1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1:1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1:1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1:1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1:1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1:1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1:1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1:1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1:1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1:1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1:1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1:1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1:1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1:1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1:1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1:1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1:1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1:1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1:1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1:1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1:1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spans="1:1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1:1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1:1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1:1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1:1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spans="1:1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1:1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1:1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1:1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1:1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spans="1:1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1:1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1:1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1:1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1:1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spans="1:1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1:1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1:1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1:1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1:1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spans="1:1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1:1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1:1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1:1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1:1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spans="1:1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1:1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1:1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1:1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1:1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spans="1:1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1:1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1:1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1:1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1:1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1:1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1:1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1:1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1:1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1:1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spans="1:1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1:1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1:1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1:1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1:1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spans="1:1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1:1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1:1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1:1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1:1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spans="1:1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1:1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1:1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1:1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1:1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spans="1:1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1:1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1:1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1:1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1:1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spans="1:1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1:1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1:1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1:1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1:1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spans="1:1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L28"/>
  <sheetViews>
    <sheetView topLeftCell="A4" workbookViewId="0">
      <selection activeCell="E23" sqref="E23:L28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8.85546875" bestFit="1" customWidth="1"/>
  </cols>
  <sheetData>
    <row r="3" spans="1:3" x14ac:dyDescent="0.25">
      <c r="A3" s="2" t="s">
        <v>6</v>
      </c>
      <c r="B3" t="s">
        <v>184</v>
      </c>
      <c r="C3" t="s">
        <v>183</v>
      </c>
    </row>
    <row r="4" spans="1:3" x14ac:dyDescent="0.25">
      <c r="A4" s="4">
        <v>19</v>
      </c>
      <c r="B4" s="3"/>
      <c r="C4" s="3">
        <v>1</v>
      </c>
    </row>
    <row r="5" spans="1:3" x14ac:dyDescent="0.25">
      <c r="A5" s="4">
        <v>20</v>
      </c>
      <c r="B5" s="3"/>
      <c r="C5" s="3">
        <v>8</v>
      </c>
    </row>
    <row r="6" spans="1:3" x14ac:dyDescent="0.25">
      <c r="A6" s="4">
        <v>21</v>
      </c>
      <c r="B6" s="3"/>
      <c r="C6" s="3">
        <v>4</v>
      </c>
    </row>
    <row r="7" spans="1:3" x14ac:dyDescent="0.25">
      <c r="A7" s="4">
        <v>22</v>
      </c>
      <c r="B7" s="3"/>
      <c r="C7" s="3">
        <v>7</v>
      </c>
    </row>
    <row r="8" spans="1:3" x14ac:dyDescent="0.25">
      <c r="A8" s="4">
        <v>23</v>
      </c>
      <c r="B8" s="3"/>
      <c r="C8" s="3">
        <v>3</v>
      </c>
    </row>
    <row r="9" spans="1:3" x14ac:dyDescent="0.25">
      <c r="A9" s="4">
        <v>24</v>
      </c>
      <c r="B9" s="3">
        <v>1</v>
      </c>
      <c r="C9" s="3">
        <v>2</v>
      </c>
    </row>
    <row r="10" spans="1:3" x14ac:dyDescent="0.25">
      <c r="A10" s="4">
        <v>25</v>
      </c>
      <c r="B10" s="3">
        <v>1</v>
      </c>
      <c r="C10" s="3">
        <v>4</v>
      </c>
    </row>
    <row r="11" spans="1:3" x14ac:dyDescent="0.25">
      <c r="A11" s="4">
        <v>26</v>
      </c>
      <c r="B11" s="3">
        <v>1</v>
      </c>
      <c r="C11" s="3">
        <v>8</v>
      </c>
    </row>
    <row r="12" spans="1:3" x14ac:dyDescent="0.25">
      <c r="A12" s="4">
        <v>27</v>
      </c>
      <c r="B12" s="3">
        <v>5</v>
      </c>
      <c r="C12" s="3">
        <v>8</v>
      </c>
    </row>
    <row r="13" spans="1:3" x14ac:dyDescent="0.25">
      <c r="A13" s="4">
        <v>28</v>
      </c>
      <c r="B13" s="3">
        <v>10</v>
      </c>
      <c r="C13" s="3">
        <v>17</v>
      </c>
    </row>
    <row r="14" spans="1:3" x14ac:dyDescent="0.25">
      <c r="A14" s="4">
        <v>29</v>
      </c>
      <c r="B14" s="3">
        <v>4</v>
      </c>
      <c r="C14" s="3">
        <v>14</v>
      </c>
    </row>
    <row r="15" spans="1:3" x14ac:dyDescent="0.25">
      <c r="A15" s="4">
        <v>30</v>
      </c>
      <c r="B15" s="3">
        <v>3</v>
      </c>
      <c r="C15" s="3">
        <v>11</v>
      </c>
    </row>
    <row r="16" spans="1:3" x14ac:dyDescent="0.25">
      <c r="A16" s="4">
        <v>31</v>
      </c>
      <c r="B16" s="3">
        <v>2</v>
      </c>
      <c r="C16" s="3">
        <v>10</v>
      </c>
    </row>
    <row r="17" spans="1:12" x14ac:dyDescent="0.25">
      <c r="A17" s="4">
        <v>32</v>
      </c>
      <c r="B17" s="3">
        <v>1</v>
      </c>
      <c r="C17" s="3">
        <v>6</v>
      </c>
    </row>
    <row r="18" spans="1:12" x14ac:dyDescent="0.25">
      <c r="A18" s="4">
        <v>33</v>
      </c>
      <c r="B18" s="3">
        <v>2</v>
      </c>
      <c r="C18" s="3">
        <v>4</v>
      </c>
    </row>
    <row r="19" spans="1:12" x14ac:dyDescent="0.25">
      <c r="A19" s="4">
        <v>34</v>
      </c>
      <c r="B19" s="3">
        <v>1</v>
      </c>
      <c r="C19" s="3">
        <v>3</v>
      </c>
    </row>
    <row r="20" spans="1:12" x14ac:dyDescent="0.25">
      <c r="A20" s="4">
        <v>37</v>
      </c>
      <c r="B20" s="3">
        <v>2</v>
      </c>
      <c r="C20" s="3">
        <v>2</v>
      </c>
    </row>
    <row r="21" spans="1:12" x14ac:dyDescent="0.25">
      <c r="A21" s="4">
        <v>38</v>
      </c>
      <c r="B21" s="3">
        <v>1</v>
      </c>
      <c r="C21" s="3">
        <v>2</v>
      </c>
    </row>
    <row r="22" spans="1:12" x14ac:dyDescent="0.25">
      <c r="A22" s="4" t="s">
        <v>4</v>
      </c>
      <c r="B22" s="3"/>
      <c r="C22" s="3"/>
    </row>
    <row r="23" spans="1:12" x14ac:dyDescent="0.25">
      <c r="A23" s="4" t="s">
        <v>5</v>
      </c>
      <c r="B23" s="3">
        <v>34</v>
      </c>
      <c r="C23" s="3">
        <v>114</v>
      </c>
      <c r="F23" t="s">
        <v>261</v>
      </c>
      <c r="I23" t="s">
        <v>24</v>
      </c>
    </row>
    <row r="24" spans="1:12" x14ac:dyDescent="0.25">
      <c r="E24" t="s">
        <v>259</v>
      </c>
    </row>
    <row r="25" spans="1:12" x14ac:dyDescent="0.25">
      <c r="E25" t="s">
        <v>260</v>
      </c>
      <c r="F25">
        <f>28/114</f>
        <v>0.24561403508771928</v>
      </c>
      <c r="G25">
        <f>15*F25</f>
        <v>3.6842105263157894</v>
      </c>
      <c r="H25">
        <v>4</v>
      </c>
      <c r="I25" t="s">
        <v>263</v>
      </c>
      <c r="J25" s="41">
        <f>8/34</f>
        <v>0.23529411764705882</v>
      </c>
      <c r="K25" s="41">
        <f>5*J25</f>
        <v>1.1764705882352942</v>
      </c>
      <c r="L25">
        <v>1</v>
      </c>
    </row>
    <row r="26" spans="1:12" x14ac:dyDescent="0.25">
      <c r="E26" t="s">
        <v>62</v>
      </c>
      <c r="F26">
        <f>33/114</f>
        <v>0.28947368421052633</v>
      </c>
      <c r="G26">
        <f>15*F26</f>
        <v>4.3421052631578947</v>
      </c>
      <c r="H26">
        <v>4</v>
      </c>
      <c r="I26" t="s">
        <v>196</v>
      </c>
      <c r="J26" s="41">
        <f>17/24</f>
        <v>0.70833333333333337</v>
      </c>
      <c r="K26" s="41">
        <f>5*J26</f>
        <v>3.541666666666667</v>
      </c>
      <c r="L26">
        <v>3</v>
      </c>
    </row>
    <row r="27" spans="1:12" x14ac:dyDescent="0.25">
      <c r="E27" t="s">
        <v>63</v>
      </c>
      <c r="F27">
        <f>35/114</f>
        <v>0.30701754385964913</v>
      </c>
      <c r="G27">
        <f>15*F27</f>
        <v>4.6052631578947372</v>
      </c>
      <c r="H27">
        <v>5</v>
      </c>
      <c r="I27" t="s">
        <v>156</v>
      </c>
      <c r="J27" s="41">
        <f>9/34</f>
        <v>0.26470588235294118</v>
      </c>
      <c r="K27" s="41">
        <f>5*J27</f>
        <v>1.3235294117647058</v>
      </c>
      <c r="L27">
        <v>1</v>
      </c>
    </row>
    <row r="28" spans="1:12" x14ac:dyDescent="0.25">
      <c r="E28" t="s">
        <v>262</v>
      </c>
      <c r="F28">
        <f>17/114</f>
        <v>0.14912280701754385</v>
      </c>
      <c r="G28">
        <f>15*F28</f>
        <v>2.236842105263158</v>
      </c>
      <c r="H28">
        <v>2</v>
      </c>
      <c r="J28" s="41"/>
      <c r="K28" s="41"/>
    </row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31"/>
  <sheetViews>
    <sheetView zoomScale="80" zoomScaleNormal="80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11.5703125" bestFit="1" customWidth="1"/>
    <col min="2" max="2" width="25.7109375" customWidth="1"/>
    <col min="3" max="3" width="7.140625" bestFit="1" customWidth="1"/>
    <col min="4" max="4" width="7.140625" customWidth="1"/>
    <col min="5" max="5" width="10.140625" customWidth="1"/>
    <col min="6" max="6" width="10.5703125" bestFit="1" customWidth="1"/>
    <col min="8" max="8" width="12.42578125" bestFit="1" customWidth="1"/>
    <col min="9" max="9" width="11.5703125" bestFit="1" customWidth="1"/>
  </cols>
  <sheetData>
    <row r="1" spans="1:19" x14ac:dyDescent="0.25">
      <c r="A1" t="s">
        <v>180</v>
      </c>
      <c r="B1" t="s">
        <v>248</v>
      </c>
      <c r="C1" t="s">
        <v>24</v>
      </c>
      <c r="D1" t="s">
        <v>247</v>
      </c>
      <c r="E1" t="s">
        <v>248</v>
      </c>
      <c r="F1" t="s">
        <v>181</v>
      </c>
      <c r="G1" t="s">
        <v>182</v>
      </c>
      <c r="H1" t="s">
        <v>256</v>
      </c>
    </row>
    <row r="2" spans="1:19" x14ac:dyDescent="0.25">
      <c r="A2" s="5">
        <v>26</v>
      </c>
      <c r="B2" s="5"/>
      <c r="C2" s="5">
        <v>32</v>
      </c>
      <c r="D2" s="5">
        <v>1</v>
      </c>
      <c r="E2" s="5"/>
      <c r="F2" s="5">
        <f>COUNT(A2:A266)</f>
        <v>194</v>
      </c>
      <c r="G2" s="5">
        <f>COUNT(C2:C136)</f>
        <v>122</v>
      </c>
      <c r="H2" s="5">
        <f>SUM(F2:G2)</f>
        <v>316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5">
      <c r="A3" s="5">
        <v>29</v>
      </c>
      <c r="B3" s="5" t="s">
        <v>150</v>
      </c>
      <c r="C3" s="5">
        <v>31</v>
      </c>
      <c r="D3" s="5">
        <v>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x14ac:dyDescent="0.25">
      <c r="A4" s="5">
        <v>28</v>
      </c>
      <c r="B4" s="5" t="s">
        <v>65</v>
      </c>
      <c r="C4" s="5">
        <v>25</v>
      </c>
      <c r="D4" s="5"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5">
      <c r="A5" s="5">
        <v>34</v>
      </c>
      <c r="B5" s="5"/>
      <c r="C5" s="5">
        <v>27</v>
      </c>
      <c r="D5" s="5">
        <v>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A6" s="5">
        <v>30</v>
      </c>
      <c r="B6" s="5"/>
      <c r="C6" s="5">
        <v>28</v>
      </c>
      <c r="D6" s="5" t="s">
        <v>264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>
        <v>27</v>
      </c>
      <c r="B7" s="5"/>
      <c r="C7" s="5">
        <v>31</v>
      </c>
      <c r="D7" s="5" t="s">
        <v>264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>
        <v>31</v>
      </c>
      <c r="B8" s="5"/>
      <c r="C8" s="5">
        <v>32</v>
      </c>
      <c r="D8" s="5">
        <v>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25">
      <c r="A9" s="5">
        <v>27</v>
      </c>
      <c r="B9" s="5" t="s">
        <v>150</v>
      </c>
      <c r="C9" s="5">
        <v>31</v>
      </c>
      <c r="D9" s="5" t="s">
        <v>264</v>
      </c>
      <c r="E9" s="5" t="s">
        <v>265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5">
      <c r="A10" s="5">
        <v>31</v>
      </c>
      <c r="B10" s="5"/>
      <c r="C10" s="5">
        <v>30</v>
      </c>
      <c r="D10" s="5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25">
      <c r="A11" s="5">
        <v>20</v>
      </c>
      <c r="B11" s="5"/>
      <c r="C11" s="5">
        <v>25</v>
      </c>
      <c r="D11" s="5">
        <v>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5">
      <c r="A12" s="5">
        <v>28</v>
      </c>
      <c r="B12" s="5"/>
      <c r="C12" s="5">
        <v>29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5">
      <c r="A13" s="5">
        <v>32</v>
      </c>
      <c r="B13" s="5"/>
      <c r="C13" s="5">
        <v>29</v>
      </c>
      <c r="D13" s="5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5">
      <c r="A14" s="5">
        <v>30</v>
      </c>
      <c r="B14" s="5"/>
      <c r="C14" s="5">
        <v>29</v>
      </c>
      <c r="D14" s="5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25">
      <c r="A15" s="5">
        <v>25</v>
      </c>
      <c r="B15" s="5" t="s">
        <v>150</v>
      </c>
      <c r="C15" s="5">
        <v>31</v>
      </c>
      <c r="D15" s="5">
        <v>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5">
      <c r="A16" s="5">
        <v>29</v>
      </c>
      <c r="B16" s="5"/>
      <c r="C16" s="5">
        <v>30</v>
      </c>
      <c r="D16" s="5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5">
      <c r="A17" s="5">
        <v>28</v>
      </c>
      <c r="B17" s="5"/>
      <c r="C17" s="5">
        <v>30</v>
      </c>
      <c r="D17" s="5">
        <v>3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25">
      <c r="A18" s="5">
        <v>25</v>
      </c>
      <c r="B18" s="5"/>
      <c r="C18" s="5">
        <v>28</v>
      </c>
      <c r="D18" s="5">
        <v>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5">
      <c r="A19" s="5">
        <v>22</v>
      </c>
      <c r="B19" s="5"/>
      <c r="C19" s="5">
        <v>29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5">
      <c r="A20" s="5">
        <v>27</v>
      </c>
      <c r="B20" s="5"/>
      <c r="C20" s="5">
        <v>32</v>
      </c>
      <c r="D20" s="5">
        <v>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5">
      <c r="A21" s="5">
        <v>28</v>
      </c>
      <c r="B21" s="5"/>
      <c r="C21" s="5">
        <v>27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5">
      <c r="A22" s="5">
        <v>27</v>
      </c>
      <c r="B22" s="5"/>
      <c r="C22" s="5">
        <v>33</v>
      </c>
      <c r="D22" s="5">
        <v>2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5">
      <c r="A23" s="5">
        <v>26</v>
      </c>
      <c r="B23" s="5"/>
      <c r="C23" s="5">
        <v>27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5">
      <c r="A24" s="5">
        <v>28</v>
      </c>
      <c r="B24" s="5"/>
      <c r="C24" s="5">
        <v>33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25">
      <c r="A25" s="5">
        <v>28</v>
      </c>
      <c r="B25" s="5"/>
      <c r="C25" s="5">
        <v>36</v>
      </c>
      <c r="D25" s="5">
        <v>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25">
      <c r="A26" s="5">
        <v>29</v>
      </c>
      <c r="B26" s="5"/>
      <c r="C26" s="5">
        <v>28</v>
      </c>
      <c r="D26" s="5">
        <v>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25">
      <c r="A27" s="5">
        <v>29</v>
      </c>
      <c r="B27" s="5" t="s">
        <v>150</v>
      </c>
      <c r="C27" s="5">
        <v>28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5">
      <c r="A28" s="5">
        <v>31</v>
      </c>
      <c r="B28" s="5"/>
      <c r="C28" s="5">
        <v>28</v>
      </c>
      <c r="D28" s="5">
        <v>2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5">
      <c r="A29" s="5">
        <v>24</v>
      </c>
      <c r="B29" s="5"/>
      <c r="C29" s="5">
        <v>31</v>
      </c>
      <c r="D29" s="5">
        <v>3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5">
      <c r="A30" s="5">
        <v>31</v>
      </c>
      <c r="B30" s="5" t="s">
        <v>150</v>
      </c>
      <c r="C30" s="5">
        <v>29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5">
      <c r="A31" s="5">
        <v>29</v>
      </c>
      <c r="B31" s="5"/>
      <c r="C31" s="5">
        <v>30</v>
      </c>
      <c r="D31" s="5">
        <v>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5">
      <c r="A32" s="5">
        <v>30</v>
      </c>
      <c r="B32" s="5"/>
      <c r="C32" s="5">
        <v>28</v>
      </c>
      <c r="D32" s="5">
        <v>2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25">
      <c r="A33" s="5">
        <v>25</v>
      </c>
      <c r="B33" s="5" t="s">
        <v>249</v>
      </c>
      <c r="C33" s="5">
        <v>32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5">
      <c r="A34" s="5">
        <v>20</v>
      </c>
      <c r="B34" s="5"/>
      <c r="C34" s="5">
        <v>29</v>
      </c>
      <c r="D34" s="5">
        <v>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5">
      <c r="A35" s="5">
        <v>28</v>
      </c>
      <c r="B35" s="5"/>
      <c r="C35" s="5">
        <v>30</v>
      </c>
      <c r="D35" s="5">
        <v>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5">
      <c r="A36" s="5">
        <v>30</v>
      </c>
      <c r="B36" s="5"/>
      <c r="C36" s="5">
        <v>30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5">
      <c r="A37" s="5">
        <v>27</v>
      </c>
      <c r="B37" s="5" t="s">
        <v>253</v>
      </c>
      <c r="C37" s="5">
        <v>31</v>
      </c>
      <c r="D37" s="5">
        <v>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5">
      <c r="A38" s="5">
        <v>22</v>
      </c>
      <c r="B38" s="5"/>
      <c r="C38" s="5">
        <v>26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5">
      <c r="A39" s="5">
        <v>32</v>
      </c>
      <c r="B39" s="5"/>
      <c r="C39" s="5">
        <v>29</v>
      </c>
      <c r="D39" s="5">
        <v>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5">
      <c r="A40" s="5">
        <v>32</v>
      </c>
      <c r="B40" s="5" t="s">
        <v>150</v>
      </c>
      <c r="C40" s="5">
        <v>27</v>
      </c>
      <c r="D40" s="5">
        <v>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5">
      <c r="A41" s="5">
        <v>23</v>
      </c>
      <c r="B41" s="5"/>
      <c r="C41" s="5">
        <v>33</v>
      </c>
      <c r="D41" s="5">
        <v>3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5">
      <c r="A42" s="5">
        <v>29</v>
      </c>
      <c r="B42" s="5"/>
      <c r="C42" s="5">
        <v>30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25">
      <c r="A43" s="5">
        <v>29</v>
      </c>
      <c r="B43" s="5"/>
      <c r="C43" s="5">
        <v>30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x14ac:dyDescent="0.25">
      <c r="A44" s="5">
        <v>32</v>
      </c>
      <c r="B44" s="5"/>
      <c r="C44" s="5">
        <v>29</v>
      </c>
      <c r="D44" s="5">
        <v>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25">
      <c r="A45" s="5">
        <v>27</v>
      </c>
      <c r="B45" s="5"/>
      <c r="C45" s="5">
        <v>29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x14ac:dyDescent="0.25">
      <c r="A46" s="5">
        <v>31</v>
      </c>
      <c r="B46" s="5" t="s">
        <v>266</v>
      </c>
      <c r="C46" s="5">
        <v>25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x14ac:dyDescent="0.25">
      <c r="A47" s="5">
        <v>27</v>
      </c>
      <c r="B47" s="5"/>
      <c r="C47" s="5">
        <v>29</v>
      </c>
      <c r="D47" s="5"/>
      <c r="E47" s="5" t="s">
        <v>249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x14ac:dyDescent="0.25">
      <c r="A48" s="5">
        <v>29</v>
      </c>
      <c r="B48" s="5"/>
      <c r="C48" s="5">
        <v>30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25">
      <c r="A49" s="5">
        <v>32</v>
      </c>
      <c r="B49" s="5" t="s">
        <v>150</v>
      </c>
      <c r="C49" s="5">
        <v>27</v>
      </c>
      <c r="D49" s="5">
        <v>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5">
      <c r="A50" s="5">
        <v>30</v>
      </c>
      <c r="B50" s="5"/>
      <c r="C50" s="5">
        <v>30</v>
      </c>
      <c r="D50" s="5"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x14ac:dyDescent="0.25">
      <c r="A51" s="5">
        <v>30</v>
      </c>
      <c r="B51" s="5"/>
      <c r="C51" s="5">
        <v>30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x14ac:dyDescent="0.25">
      <c r="A52" s="5">
        <v>39</v>
      </c>
      <c r="B52" s="5"/>
      <c r="C52" s="5">
        <v>31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x14ac:dyDescent="0.25">
      <c r="A53" s="5">
        <v>33</v>
      </c>
      <c r="B53" s="5"/>
      <c r="C53" s="5">
        <v>30</v>
      </c>
      <c r="D53" s="5">
        <v>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x14ac:dyDescent="0.25">
      <c r="A54" s="5">
        <v>29</v>
      </c>
      <c r="B54" s="5"/>
      <c r="C54" s="5">
        <v>31</v>
      </c>
      <c r="D54" s="5">
        <v>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x14ac:dyDescent="0.25">
      <c r="A55" s="5">
        <v>30</v>
      </c>
      <c r="B55" s="5"/>
      <c r="C55" s="5">
        <v>23</v>
      </c>
      <c r="D55" s="5">
        <v>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x14ac:dyDescent="0.25">
      <c r="A56" s="5">
        <v>30</v>
      </c>
      <c r="B56" s="5"/>
      <c r="C56" s="5">
        <v>31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x14ac:dyDescent="0.25">
      <c r="A57" s="5">
        <v>27</v>
      </c>
      <c r="B57" s="5" t="s">
        <v>150</v>
      </c>
      <c r="C57" s="5">
        <v>28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x14ac:dyDescent="0.25">
      <c r="A58" s="5">
        <v>26</v>
      </c>
      <c r="B58" s="5" t="s">
        <v>249</v>
      </c>
      <c r="C58" s="5">
        <v>31</v>
      </c>
      <c r="D58" s="5">
        <v>3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 x14ac:dyDescent="0.25">
      <c r="A59" s="5">
        <v>31</v>
      </c>
      <c r="B59" s="5"/>
      <c r="C59" s="5">
        <v>31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x14ac:dyDescent="0.25">
      <c r="A60" s="5">
        <v>29</v>
      </c>
      <c r="B60" s="5"/>
      <c r="C60" s="5">
        <v>28</v>
      </c>
      <c r="D60" s="5">
        <v>3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 x14ac:dyDescent="0.25">
      <c r="A61" s="5">
        <v>32</v>
      </c>
      <c r="B61" s="5" t="s">
        <v>150</v>
      </c>
      <c r="C61" s="5">
        <v>24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 x14ac:dyDescent="0.25">
      <c r="A62" s="5">
        <v>20</v>
      </c>
      <c r="B62" s="5"/>
      <c r="C62" s="5">
        <v>31</v>
      </c>
      <c r="D62" s="5">
        <v>3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 x14ac:dyDescent="0.25">
      <c r="A63" s="5">
        <v>32</v>
      </c>
      <c r="B63" s="5"/>
      <c r="C63" s="5">
        <v>27</v>
      </c>
      <c r="D63" s="5">
        <v>3</v>
      </c>
      <c r="E63" s="5" t="s">
        <v>249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1:19" x14ac:dyDescent="0.25">
      <c r="A64" s="5">
        <v>21</v>
      </c>
      <c r="B64" s="5"/>
      <c r="C64" s="5">
        <v>27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1:19" x14ac:dyDescent="0.25">
      <c r="A65" s="5">
        <v>21</v>
      </c>
      <c r="B65" s="5"/>
      <c r="C65" s="5">
        <v>26</v>
      </c>
      <c r="D65" s="5">
        <v>1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1:19" x14ac:dyDescent="0.25">
      <c r="A66" s="5">
        <v>29</v>
      </c>
      <c r="B66" s="5"/>
      <c r="C66" s="5">
        <v>28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19" x14ac:dyDescent="0.25">
      <c r="A67" s="5">
        <v>22</v>
      </c>
      <c r="B67" s="5"/>
      <c r="C67" s="5">
        <v>29</v>
      </c>
      <c r="D67" s="5">
        <v>2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1:19" x14ac:dyDescent="0.25">
      <c r="A68" s="5">
        <v>26</v>
      </c>
      <c r="B68" s="5" t="s">
        <v>267</v>
      </c>
      <c r="C68" s="5">
        <v>32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19" x14ac:dyDescent="0.25">
      <c r="A69" s="5">
        <v>33</v>
      </c>
      <c r="B69" s="5" t="s">
        <v>150</v>
      </c>
      <c r="C69" s="5">
        <v>31</v>
      </c>
      <c r="D69" s="5">
        <v>1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1:19" x14ac:dyDescent="0.25">
      <c r="A70" s="5">
        <v>22</v>
      </c>
      <c r="B70" s="5"/>
      <c r="C70" s="5">
        <v>29</v>
      </c>
      <c r="D70" s="5">
        <v>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19" x14ac:dyDescent="0.25">
      <c r="A71" s="5">
        <v>32</v>
      </c>
      <c r="B71" s="5" t="s">
        <v>65</v>
      </c>
      <c r="C71" s="5">
        <v>27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spans="1:19" x14ac:dyDescent="0.25">
      <c r="A72" s="5">
        <v>23</v>
      </c>
      <c r="B72" s="5"/>
      <c r="C72" s="5">
        <v>31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1:19" x14ac:dyDescent="0.25">
      <c r="A73" s="5">
        <v>35</v>
      </c>
      <c r="B73" s="5" t="s">
        <v>65</v>
      </c>
      <c r="C73" s="5">
        <v>23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spans="1:19" x14ac:dyDescent="0.25">
      <c r="A74" s="5">
        <v>27</v>
      </c>
      <c r="B74" s="5"/>
      <c r="C74" s="5">
        <v>26</v>
      </c>
      <c r="D74" s="5">
        <v>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1:19" x14ac:dyDescent="0.25">
      <c r="A75" s="5">
        <v>30</v>
      </c>
      <c r="B75" s="5"/>
      <c r="C75" s="5">
        <v>32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 x14ac:dyDescent="0.25">
      <c r="A76" s="5">
        <v>29</v>
      </c>
      <c r="B76" s="5" t="s">
        <v>150</v>
      </c>
      <c r="C76" s="5">
        <v>29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 x14ac:dyDescent="0.25">
      <c r="A77" s="5">
        <v>34</v>
      </c>
      <c r="B77" s="5" t="s">
        <v>65</v>
      </c>
      <c r="C77" s="5">
        <v>31</v>
      </c>
      <c r="D77" s="5">
        <v>2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19" x14ac:dyDescent="0.25">
      <c r="A78" s="5">
        <v>30</v>
      </c>
      <c r="B78" s="5" t="s">
        <v>150</v>
      </c>
      <c r="C78" s="5">
        <v>29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 x14ac:dyDescent="0.25">
      <c r="A79" s="5">
        <v>32</v>
      </c>
      <c r="B79" s="5"/>
      <c r="C79" s="5">
        <v>29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 x14ac:dyDescent="0.25">
      <c r="A80" s="5">
        <v>32</v>
      </c>
      <c r="B80" s="5" t="s">
        <v>65</v>
      </c>
      <c r="C80" s="5">
        <v>31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 x14ac:dyDescent="0.25">
      <c r="A81" s="5">
        <v>32</v>
      </c>
      <c r="B81" s="5" t="s">
        <v>258</v>
      </c>
      <c r="C81" s="5">
        <v>33</v>
      </c>
      <c r="D81" s="5">
        <v>3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 x14ac:dyDescent="0.25">
      <c r="A82" s="5">
        <v>31</v>
      </c>
      <c r="B82" s="5" t="s">
        <v>65</v>
      </c>
      <c r="C82" s="5">
        <v>23</v>
      </c>
      <c r="D82" s="5">
        <v>2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1:19" x14ac:dyDescent="0.25">
      <c r="A83" s="5">
        <v>33</v>
      </c>
      <c r="B83" s="5"/>
      <c r="C83" s="5">
        <v>30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1:19" x14ac:dyDescent="0.25">
      <c r="A84" s="5">
        <v>25</v>
      </c>
      <c r="B84" s="5" t="s">
        <v>65</v>
      </c>
      <c r="C84" s="5">
        <v>28</v>
      </c>
      <c r="D84" s="5">
        <v>2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1:19" x14ac:dyDescent="0.25">
      <c r="A85" s="5">
        <v>31</v>
      </c>
      <c r="B85" s="5"/>
      <c r="C85" s="5">
        <v>30</v>
      </c>
      <c r="D85" s="5">
        <v>1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1:19" x14ac:dyDescent="0.25">
      <c r="A86" s="5">
        <v>28</v>
      </c>
      <c r="B86" s="5"/>
      <c r="C86" s="5">
        <v>30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1:19" x14ac:dyDescent="0.25">
      <c r="A87" s="5">
        <v>29</v>
      </c>
      <c r="B87" s="5"/>
      <c r="C87" s="5">
        <v>30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1:19" x14ac:dyDescent="0.25">
      <c r="A88" s="5">
        <v>23</v>
      </c>
      <c r="B88" s="5"/>
      <c r="C88" s="5">
        <v>33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1:19" x14ac:dyDescent="0.25">
      <c r="A89" s="5">
        <v>27</v>
      </c>
      <c r="B89" s="5"/>
      <c r="C89" s="5">
        <v>32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1:19" x14ac:dyDescent="0.25">
      <c r="A90" s="5">
        <v>27</v>
      </c>
      <c r="B90" s="5"/>
      <c r="C90" s="5">
        <v>31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 x14ac:dyDescent="0.25">
      <c r="A91" s="5">
        <v>26</v>
      </c>
      <c r="B91" s="5" t="s">
        <v>65</v>
      </c>
      <c r="C91" s="5">
        <v>30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 x14ac:dyDescent="0.25">
      <c r="A92" s="5">
        <v>27</v>
      </c>
      <c r="B92" s="5"/>
      <c r="C92" s="5">
        <v>29</v>
      </c>
      <c r="D92" s="5">
        <v>3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 x14ac:dyDescent="0.25">
      <c r="A93" s="5">
        <v>32</v>
      </c>
      <c r="B93" s="5" t="s">
        <v>65</v>
      </c>
      <c r="C93" s="5">
        <v>30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1:19" x14ac:dyDescent="0.25">
      <c r="A94" s="5">
        <v>34</v>
      </c>
      <c r="B94" s="5" t="s">
        <v>150</v>
      </c>
      <c r="C94" s="5">
        <v>31</v>
      </c>
      <c r="D94" s="5">
        <v>3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1:19" x14ac:dyDescent="0.25">
      <c r="A95" s="5">
        <v>27</v>
      </c>
      <c r="B95" s="5"/>
      <c r="C95" s="5">
        <v>27</v>
      </c>
      <c r="D95" s="5">
        <v>2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1:19" x14ac:dyDescent="0.25">
      <c r="A96" s="5">
        <v>21</v>
      </c>
      <c r="B96" s="5"/>
      <c r="C96" s="5">
        <v>31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1:19" x14ac:dyDescent="0.25">
      <c r="A97" s="5">
        <v>31</v>
      </c>
      <c r="B97" s="5"/>
      <c r="C97" s="5">
        <v>30</v>
      </c>
      <c r="D97" s="5"/>
      <c r="E97" s="5" t="s">
        <v>265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spans="1:19" x14ac:dyDescent="0.25">
      <c r="A98" s="5">
        <v>28</v>
      </c>
      <c r="B98" s="5"/>
      <c r="C98" s="5">
        <v>29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spans="1:19" x14ac:dyDescent="0.25">
      <c r="A99" s="5">
        <v>32</v>
      </c>
      <c r="B99" s="5" t="s">
        <v>150</v>
      </c>
      <c r="C99" s="5">
        <v>29</v>
      </c>
      <c r="D99" s="5"/>
      <c r="E99" s="5" t="s">
        <v>265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spans="1:19" x14ac:dyDescent="0.25">
      <c r="A100" s="5">
        <v>26</v>
      </c>
      <c r="B100" s="5"/>
      <c r="C100" s="5">
        <v>31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1:19" x14ac:dyDescent="0.25">
      <c r="A101" s="5">
        <v>31</v>
      </c>
      <c r="B101" s="5" t="s">
        <v>253</v>
      </c>
      <c r="C101" s="5">
        <v>28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spans="1:19" x14ac:dyDescent="0.25">
      <c r="A102" s="5">
        <v>30</v>
      </c>
      <c r="B102" s="5"/>
      <c r="C102" s="5">
        <v>28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 x14ac:dyDescent="0.25">
      <c r="A103" s="5">
        <v>24</v>
      </c>
      <c r="B103" s="5"/>
      <c r="C103" s="5">
        <v>34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 x14ac:dyDescent="0.25">
      <c r="A104" s="5">
        <v>28</v>
      </c>
      <c r="B104" s="5"/>
      <c r="C104" s="5">
        <v>27</v>
      </c>
      <c r="D104" s="5">
        <v>1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1:19" x14ac:dyDescent="0.25">
      <c r="A105" s="5">
        <v>32</v>
      </c>
      <c r="B105" s="5"/>
      <c r="C105" s="5">
        <v>30</v>
      </c>
      <c r="D105" s="5"/>
      <c r="E105" s="5" t="s">
        <v>265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spans="1:19" x14ac:dyDescent="0.25">
      <c r="A106" s="5">
        <v>30</v>
      </c>
      <c r="B106" s="5"/>
      <c r="C106" s="5">
        <v>29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1:19" x14ac:dyDescent="0.25">
      <c r="A107" s="5">
        <v>27</v>
      </c>
      <c r="B107" s="5"/>
      <c r="C107" s="5">
        <v>26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spans="1:19" x14ac:dyDescent="0.25">
      <c r="A108" s="5">
        <v>28</v>
      </c>
      <c r="B108" s="5"/>
      <c r="C108" s="5">
        <v>31</v>
      </c>
      <c r="D108" s="5">
        <v>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1:19" x14ac:dyDescent="0.25">
      <c r="A109" s="5">
        <v>29</v>
      </c>
      <c r="B109" s="5"/>
      <c r="C109" s="5">
        <v>28</v>
      </c>
      <c r="D109" s="5">
        <v>2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1:19" x14ac:dyDescent="0.25">
      <c r="A110" s="5">
        <v>27</v>
      </c>
      <c r="B110" s="5"/>
      <c r="C110" s="5">
        <v>30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spans="1:19" x14ac:dyDescent="0.25">
      <c r="A111" s="5">
        <v>25</v>
      </c>
      <c r="B111" s="5"/>
      <c r="C111" s="5">
        <v>29</v>
      </c>
      <c r="D111" s="5">
        <v>2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spans="1:19" x14ac:dyDescent="0.25">
      <c r="A112" s="5">
        <v>27</v>
      </c>
      <c r="B112" s="5"/>
      <c r="C112" s="5">
        <v>28</v>
      </c>
      <c r="D112" s="5"/>
      <c r="E112" s="5" t="s">
        <v>249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spans="1:19" x14ac:dyDescent="0.25">
      <c r="A113" s="5">
        <v>25</v>
      </c>
      <c r="B113" s="5"/>
      <c r="C113" s="5">
        <v>27</v>
      </c>
      <c r="D113" s="5">
        <v>1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1:19" x14ac:dyDescent="0.25">
      <c r="A114" s="5">
        <v>31</v>
      </c>
      <c r="B114" s="5"/>
      <c r="C114" s="5">
        <v>31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 x14ac:dyDescent="0.25">
      <c r="A115" s="5">
        <v>26</v>
      </c>
      <c r="B115" s="5" t="s">
        <v>150</v>
      </c>
      <c r="C115" s="5">
        <v>31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 x14ac:dyDescent="0.25">
      <c r="A116" s="5">
        <v>33</v>
      </c>
      <c r="B116" s="5" t="s">
        <v>65</v>
      </c>
      <c r="C116" s="5">
        <v>31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1:19" x14ac:dyDescent="0.25">
      <c r="A117" s="5">
        <v>26</v>
      </c>
      <c r="B117" s="5"/>
      <c r="C117" s="5">
        <v>29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1:19" x14ac:dyDescent="0.25">
      <c r="A118" s="5">
        <v>30</v>
      </c>
      <c r="B118" s="5"/>
      <c r="C118" s="5">
        <v>30</v>
      </c>
      <c r="D118" s="5"/>
      <c r="E118" s="5" t="s">
        <v>249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1:19" x14ac:dyDescent="0.25">
      <c r="A119" s="5">
        <v>28</v>
      </c>
      <c r="B119" s="5"/>
      <c r="C119" s="5">
        <v>27</v>
      </c>
      <c r="D119" s="5"/>
      <c r="E119" s="5" t="s">
        <v>249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1:19" x14ac:dyDescent="0.25">
      <c r="A120" s="5">
        <v>28</v>
      </c>
      <c r="B120" s="5"/>
      <c r="C120" s="5">
        <v>28</v>
      </c>
      <c r="D120" s="5"/>
      <c r="E120" s="5" t="s">
        <v>249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1:19" x14ac:dyDescent="0.25">
      <c r="A121" s="5">
        <v>26</v>
      </c>
      <c r="B121" s="5"/>
      <c r="C121" s="5">
        <v>23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1:19" x14ac:dyDescent="0.25">
      <c r="A122" s="5">
        <v>21</v>
      </c>
      <c r="B122" s="5"/>
      <c r="C122" s="5">
        <v>29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1:19" x14ac:dyDescent="0.25">
      <c r="A123" s="5">
        <v>28</v>
      </c>
      <c r="B123" s="5"/>
      <c r="C123" s="5">
        <v>30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1:19" x14ac:dyDescent="0.25">
      <c r="A124" s="5">
        <v>27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1:19" x14ac:dyDescent="0.25">
      <c r="A125" s="5">
        <v>28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 x14ac:dyDescent="0.25">
      <c r="A126" s="5">
        <v>29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spans="1:19" x14ac:dyDescent="0.25">
      <c r="A127" s="5">
        <v>27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spans="1:19" x14ac:dyDescent="0.25">
      <c r="A128" s="5">
        <v>22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spans="1:19" x14ac:dyDescent="0.25">
      <c r="A129" s="5">
        <v>30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 spans="1:19" x14ac:dyDescent="0.25">
      <c r="A130" s="5">
        <v>22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 spans="1:19" x14ac:dyDescent="0.25">
      <c r="A131" s="5">
        <v>21</v>
      </c>
      <c r="B131" s="5" t="s">
        <v>249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 spans="1:19" x14ac:dyDescent="0.25">
      <c r="A132" s="5">
        <v>27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spans="1:19" x14ac:dyDescent="0.25">
      <c r="A133" s="5">
        <v>21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spans="1:19" x14ac:dyDescent="0.25">
      <c r="A134" s="5">
        <v>29</v>
      </c>
      <c r="B134" s="5" t="s">
        <v>65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1:19" x14ac:dyDescent="0.25">
      <c r="A135" s="5">
        <v>26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1:19" x14ac:dyDescent="0.25">
      <c r="A136" s="5">
        <v>27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1:19" x14ac:dyDescent="0.25">
      <c r="A137" s="5">
        <v>30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1:19" x14ac:dyDescent="0.25">
      <c r="A138" s="5">
        <v>28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1:19" x14ac:dyDescent="0.25">
      <c r="A139" s="5">
        <v>29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1:19" x14ac:dyDescent="0.25">
      <c r="A140" s="5">
        <v>32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1:19" x14ac:dyDescent="0.25">
      <c r="A141" s="5">
        <v>28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19" x14ac:dyDescent="0.25">
      <c r="A142" s="5">
        <v>28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1:19" x14ac:dyDescent="0.25">
      <c r="A143" s="5">
        <v>31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1:19" x14ac:dyDescent="0.25">
      <c r="A144" s="5">
        <v>23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1:19" x14ac:dyDescent="0.25">
      <c r="A145" s="5">
        <v>21</v>
      </c>
      <c r="B145" s="5" t="s">
        <v>249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19" x14ac:dyDescent="0.25">
      <c r="A146" s="5">
        <v>27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1:19" x14ac:dyDescent="0.25">
      <c r="A147" s="5">
        <v>29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1:19" x14ac:dyDescent="0.25">
      <c r="A148" s="5">
        <v>29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 spans="1:19" x14ac:dyDescent="0.25">
      <c r="A149" s="5">
        <v>32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 spans="1:19" x14ac:dyDescent="0.25">
      <c r="A150" s="5">
        <v>39</v>
      </c>
      <c r="B150" s="5" t="s">
        <v>65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 spans="1:19" x14ac:dyDescent="0.25">
      <c r="A151" s="5">
        <v>32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 spans="1:19" x14ac:dyDescent="0.25">
      <c r="A152" s="5">
        <v>29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r="153" spans="1:19" x14ac:dyDescent="0.25">
      <c r="A153" s="5">
        <v>28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4" spans="1:19" x14ac:dyDescent="0.25">
      <c r="A154" s="5">
        <v>26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 spans="1:19" x14ac:dyDescent="0.25">
      <c r="A155" s="5">
        <v>29</v>
      </c>
      <c r="B155" s="5" t="s">
        <v>249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 spans="1:19" x14ac:dyDescent="0.25">
      <c r="A156" s="5">
        <v>29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spans="1:19" x14ac:dyDescent="0.25">
      <c r="A157" s="5">
        <v>30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 spans="1:19" x14ac:dyDescent="0.25">
      <c r="A158" s="5">
        <v>32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 spans="1:19" x14ac:dyDescent="0.25">
      <c r="A159" s="5">
        <v>33</v>
      </c>
      <c r="B159" s="5" t="s">
        <v>268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 spans="1:19" x14ac:dyDescent="0.25">
      <c r="A160" s="5">
        <v>26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 spans="1:19" x14ac:dyDescent="0.25">
      <c r="A161" s="5">
        <v>31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r="162" spans="1:19" x14ac:dyDescent="0.25">
      <c r="A162" s="5">
        <v>28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</row>
    <row r="163" spans="1:19" x14ac:dyDescent="0.25">
      <c r="A163" s="5">
        <v>28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</row>
    <row r="164" spans="1:19" x14ac:dyDescent="0.25">
      <c r="A164" s="5">
        <v>27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</row>
    <row r="165" spans="1:19" x14ac:dyDescent="0.25">
      <c r="A165" s="5">
        <v>30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r="166" spans="1:19" x14ac:dyDescent="0.25">
      <c r="A166" s="5">
        <v>20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</row>
    <row r="167" spans="1:19" x14ac:dyDescent="0.25">
      <c r="A167" s="5">
        <v>31</v>
      </c>
      <c r="B167" s="5" t="s">
        <v>269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 spans="1:19" x14ac:dyDescent="0.25">
      <c r="A168" s="5">
        <v>27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r="169" spans="1:19" x14ac:dyDescent="0.25">
      <c r="A169" s="5">
        <v>32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r="170" spans="1:19" x14ac:dyDescent="0.25">
      <c r="A170" s="5">
        <v>28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</row>
    <row r="171" spans="1:19" x14ac:dyDescent="0.25">
      <c r="A171" s="5">
        <v>22</v>
      </c>
      <c r="B171" s="5" t="s">
        <v>249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r="172" spans="1:19" x14ac:dyDescent="0.25">
      <c r="A172" s="5">
        <v>32</v>
      </c>
      <c r="B172" s="5" t="s">
        <v>65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r="173" spans="1:19" x14ac:dyDescent="0.25">
      <c r="A173" s="5">
        <v>29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</row>
    <row r="174" spans="1:19" x14ac:dyDescent="0.25">
      <c r="A174" s="5">
        <v>30</v>
      </c>
      <c r="B174" s="5" t="s">
        <v>150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r="175" spans="1:19" x14ac:dyDescent="0.25">
      <c r="A175" s="5">
        <v>29</v>
      </c>
      <c r="B175" s="5" t="s">
        <v>150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r="176" spans="1:19" x14ac:dyDescent="0.25">
      <c r="A176" s="5">
        <v>36</v>
      </c>
      <c r="B176" s="5" t="s">
        <v>65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</row>
    <row r="177" spans="1:19" x14ac:dyDescent="0.25">
      <c r="A177" s="5">
        <v>29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r="178" spans="1:19" x14ac:dyDescent="0.25">
      <c r="A178" s="5">
        <v>29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r="179" spans="1:19" x14ac:dyDescent="0.25">
      <c r="A179" s="5">
        <v>27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r="180" spans="1:19" x14ac:dyDescent="0.25">
      <c r="A180" s="5">
        <v>27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</row>
    <row r="181" spans="1:19" x14ac:dyDescent="0.25">
      <c r="A181" s="5">
        <v>31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 spans="1:19" x14ac:dyDescent="0.25">
      <c r="A182" s="5">
        <v>28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r="183" spans="1:19" x14ac:dyDescent="0.25">
      <c r="A183" s="5">
        <v>26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</row>
    <row r="184" spans="1:19" x14ac:dyDescent="0.25">
      <c r="A184" s="5">
        <v>34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r="185" spans="1:19" x14ac:dyDescent="0.25">
      <c r="A185" s="5">
        <v>29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r="186" spans="1:19" x14ac:dyDescent="0.25">
      <c r="A186" s="5">
        <v>30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r="187" spans="1:19" x14ac:dyDescent="0.25">
      <c r="A187" s="5">
        <v>30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8" spans="1:19" x14ac:dyDescent="0.25">
      <c r="A188" s="5">
        <v>20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r="189" spans="1:19" x14ac:dyDescent="0.25">
      <c r="A189" s="5">
        <v>28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r="190" spans="1:19" x14ac:dyDescent="0.25">
      <c r="A190" s="5">
        <v>27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</row>
    <row r="191" spans="1:19" x14ac:dyDescent="0.25">
      <c r="A191" s="5">
        <v>30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</row>
    <row r="192" spans="1:19" x14ac:dyDescent="0.25">
      <c r="A192" s="5">
        <v>27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 spans="1:19" x14ac:dyDescent="0.25">
      <c r="A193" s="5">
        <v>20</v>
      </c>
      <c r="B193" s="5" t="s">
        <v>249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r="194" spans="1:19" x14ac:dyDescent="0.25">
      <c r="A194" s="5">
        <v>34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r="195" spans="1:19" x14ac:dyDescent="0.25">
      <c r="A195" s="5">
        <v>23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</row>
    <row r="196" spans="1:19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</row>
    <row r="197" spans="1:19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</row>
    <row r="198" spans="1:19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</row>
    <row r="199" spans="1:19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</row>
    <row r="200" spans="1:19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r="201" spans="1:19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</row>
    <row r="202" spans="1:19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</row>
    <row r="203" spans="1:19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r="204" spans="1:19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</row>
    <row r="205" spans="1:19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</row>
    <row r="206" spans="1:19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</row>
    <row r="207" spans="1:19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r="208" spans="1:19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</row>
    <row r="209" spans="1:19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</row>
    <row r="210" spans="1:19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r="211" spans="1:19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</row>
    <row r="212" spans="1:19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</row>
    <row r="213" spans="1:19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</row>
    <row r="214" spans="1:19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</row>
    <row r="215" spans="1:19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</row>
    <row r="216" spans="1:19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</row>
    <row r="217" spans="1:19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</row>
    <row r="218" spans="1:19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</row>
    <row r="219" spans="1:19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</row>
    <row r="220" spans="1:19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r="221" spans="1:19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</row>
    <row r="222" spans="1:19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</row>
    <row r="223" spans="1:19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</row>
    <row r="224" spans="1:19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</row>
    <row r="225" spans="1:19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</row>
    <row r="226" spans="1:19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</row>
    <row r="227" spans="1:19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</row>
    <row r="228" spans="1:19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</row>
    <row r="229" spans="1:19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</row>
    <row r="230" spans="1:19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</row>
    <row r="231" spans="1:19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</row>
    <row r="232" spans="1:19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</row>
    <row r="233" spans="1:19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</row>
    <row r="234" spans="1:19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</row>
    <row r="235" spans="1:19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</row>
    <row r="236" spans="1:19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</row>
    <row r="237" spans="1:19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</row>
    <row r="238" spans="1:19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</row>
    <row r="239" spans="1:19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r="240" spans="1:19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</row>
    <row r="241" spans="1:19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</row>
    <row r="242" spans="1:19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r="243" spans="1:19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</row>
    <row r="244" spans="1:19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r="245" spans="1:19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</row>
    <row r="246" spans="1:19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</row>
    <row r="247" spans="1:19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</row>
    <row r="248" spans="1:19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</row>
    <row r="249" spans="1:19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</row>
    <row r="250" spans="1:19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</row>
    <row r="251" spans="1:19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</row>
    <row r="252" spans="1:19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</row>
    <row r="253" spans="1:19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</row>
    <row r="254" spans="1:19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</row>
    <row r="255" spans="1:19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</row>
    <row r="256" spans="1:19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</row>
    <row r="257" spans="1:19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</row>
    <row r="258" spans="1:19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</row>
    <row r="259" spans="1:19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</row>
    <row r="260" spans="1:19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</row>
    <row r="261" spans="1:19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</row>
    <row r="262" spans="1:19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</row>
    <row r="263" spans="1:19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r="264" spans="1:19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</row>
    <row r="265" spans="1:19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</row>
    <row r="266" spans="1:19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r="267" spans="1:19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</row>
    <row r="268" spans="1:19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</row>
    <row r="269" spans="1:19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</row>
    <row r="270" spans="1:19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</row>
    <row r="271" spans="1:19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</row>
    <row r="272" spans="1:19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</row>
    <row r="273" spans="1:19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</row>
    <row r="274" spans="1:19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</row>
    <row r="275" spans="1:19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</row>
    <row r="276" spans="1:19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</row>
    <row r="277" spans="1:19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</row>
    <row r="278" spans="1:19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</row>
    <row r="279" spans="1:19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</row>
    <row r="280" spans="1:19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</row>
    <row r="281" spans="1:19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</row>
    <row r="282" spans="1:19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</row>
    <row r="283" spans="1:19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</row>
    <row r="284" spans="1:19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</row>
    <row r="285" spans="1:19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</row>
    <row r="286" spans="1:19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r="287" spans="1:19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</row>
    <row r="288" spans="1:19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</row>
    <row r="289" spans="1:19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</row>
    <row r="290" spans="1:19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</row>
    <row r="291" spans="1:19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</row>
    <row r="292" spans="1:19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r="293" spans="1:19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</row>
    <row r="294" spans="1:19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</row>
    <row r="295" spans="1:19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</row>
    <row r="296" spans="1:19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</row>
    <row r="297" spans="1:19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</row>
    <row r="298" spans="1:19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</row>
    <row r="299" spans="1:19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</row>
    <row r="300" spans="1:19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</row>
    <row r="301" spans="1:19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</row>
    <row r="302" spans="1:19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</row>
    <row r="303" spans="1:19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</row>
    <row r="304" spans="1:19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</row>
    <row r="305" spans="1:19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</row>
    <row r="306" spans="1:19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</row>
    <row r="307" spans="1:19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r="308" spans="1:19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</row>
    <row r="309" spans="1:19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</row>
    <row r="310" spans="1:19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</row>
    <row r="311" spans="1:19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</row>
    <row r="312" spans="1:19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</row>
    <row r="313" spans="1:19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</row>
    <row r="314" spans="1:19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r="315" spans="1:19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r="316" spans="1:19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r="317" spans="1:19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r="318" spans="1:19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r="319" spans="1:19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</row>
    <row r="320" spans="1:19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</row>
    <row r="321" spans="1:19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r="322" spans="1:19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r="323" spans="1:19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r="324" spans="1:19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r="325" spans="1:19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r="326" spans="1:19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r="327" spans="1:19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r="328" spans="1:19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</row>
    <row r="329" spans="1:19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</row>
    <row r="330" spans="1:19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</row>
    <row r="331" spans="1:19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Round 4a (5-29-18)</vt:lpstr>
      <vt:lpstr>Round 4a histogram</vt:lpstr>
      <vt:lpstr>Round 4b (5-31-18)</vt:lpstr>
      <vt:lpstr>Round 4b histogram</vt:lpstr>
      <vt:lpstr>Round 4 reef assignment 5-30-18</vt:lpstr>
      <vt:lpstr>Round 5 (7-2-18)</vt:lpstr>
      <vt:lpstr>Round 5 (7-2-18) for pivot tabl</vt:lpstr>
      <vt:lpstr>Round 5 pivot table and hist</vt:lpstr>
      <vt:lpstr>Round 5b (7-3-18)</vt:lpstr>
      <vt:lpstr>Round 5b for pivot and hist</vt:lpstr>
      <vt:lpstr>Round 5b pivot table and hist</vt:lpstr>
      <vt:lpstr>Trial.5.reef.stocking</vt:lpstr>
      <vt:lpstr>length.biomass.curve2018.leftov</vt:lpstr>
      <vt:lpstr>trial.6.only.sex.size.ratio</vt:lpstr>
      <vt:lpstr>pivot.table.trial.6.only</vt:lpstr>
      <vt:lpstr>8-7-2018 collections-2x4divers-</vt:lpstr>
      <vt:lpstr>8-7-2018 pivot table DRAFT</vt:lpstr>
      <vt:lpstr>8-7-2018 finalpivot table.graph</vt:lpstr>
      <vt:lpstr>trial 6 reef stocking</vt:lpstr>
      <vt:lpstr>from here over 2017 data</vt:lpstr>
      <vt:lpstr>Reef stocking (tagged only)</vt:lpstr>
      <vt:lpstr>BEG</vt:lpstr>
      <vt:lpstr>Sheet3</vt:lpstr>
      <vt:lpstr>collections 7-28</vt:lpstr>
      <vt:lpstr>pivot and histogram 2</vt:lpstr>
      <vt:lpstr>Reef stocking round 2</vt:lpstr>
      <vt:lpstr>Collections 3 (8_14_17)</vt:lpstr>
      <vt:lpstr>Collections 3 (8_15_17)</vt:lpstr>
      <vt:lpstr>Reef stocking round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Jarvis</dc:creator>
  <cp:lastModifiedBy>George Jarvis</cp:lastModifiedBy>
  <dcterms:created xsi:type="dcterms:W3CDTF">2017-03-20T14:06:00Z</dcterms:created>
  <dcterms:modified xsi:type="dcterms:W3CDTF">2019-02-21T21:56:31Z</dcterms:modified>
</cp:coreProperties>
</file>