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na\Documents\Sports\Orienteering\SART 2016\"/>
    </mc:Choice>
  </mc:AlternateContent>
  <bookViews>
    <workbookView xWindow="0" yWindow="0" windowWidth="28800" windowHeight="12420" tabRatio="982" activeTab="13"/>
  </bookViews>
  <sheets>
    <sheet name="Bracket" sheetId="1" r:id="rId1"/>
    <sheet name="Calc Data 1" sheetId="3" r:id="rId2"/>
    <sheet name="Trial Results IMP" sheetId="14" r:id="rId3"/>
    <sheet name="Rnd1 Class EXP" sheetId="9" r:id="rId4"/>
    <sheet name="Rnd1 Results IMP" sheetId="4" r:id="rId5"/>
    <sheet name="Rnd2 Class EXP" sheetId="10" r:id="rId6"/>
    <sheet name="Rnd2 Results IMP" sheetId="5" r:id="rId7"/>
    <sheet name="Rnd3 Class EXP" sheetId="11" r:id="rId8"/>
    <sheet name="Rnd3 Results IMP" sheetId="6" r:id="rId9"/>
    <sheet name="Rnd4 Class EXP" sheetId="12" r:id="rId10"/>
    <sheet name="Rnd4 Results IMP" sheetId="7" r:id="rId11"/>
    <sheet name="Rnd5 Class EXP" sheetId="8" r:id="rId12"/>
    <sheet name="Rnd5 Results IMP" sheetId="13" r:id="rId13"/>
    <sheet name="MostImprovedResult" sheetId="15" r:id="rId14"/>
  </sheets>
  <externalReferences>
    <externalReference r:id="rId15"/>
  </externalReferences>
  <definedNames>
    <definedName name="Table1" localSheetId="13">#REF!</definedName>
    <definedName name="Table1">#REF!</definedName>
    <definedName name="Table2" localSheetId="13">#REF!</definedName>
    <definedName name="Table2">#REF!</definedName>
    <definedName name="Table3" localSheetId="13">#REF!</definedName>
    <definedName name="Table3">#REF!</definedName>
    <definedName name="TEST">#REF!</definedName>
    <definedName name="TEST2">#REF!</definedName>
  </definedNames>
  <calcPr calcId="152511"/>
</workbook>
</file>

<file path=xl/calcChain.xml><?xml version="1.0" encoding="utf-8"?>
<calcChain xmlns="http://schemas.openxmlformats.org/spreadsheetml/2006/main">
  <c r="J82" i="15" l="1"/>
  <c r="I82" i="15"/>
  <c r="K82" i="15" s="1"/>
  <c r="K81" i="15"/>
  <c r="J81" i="15"/>
  <c r="I81" i="15"/>
  <c r="J80" i="15"/>
  <c r="K80" i="15" s="1"/>
  <c r="I80" i="15"/>
  <c r="J79" i="15"/>
  <c r="I79" i="15"/>
  <c r="K79" i="15" s="1"/>
  <c r="J78" i="15"/>
  <c r="I78" i="15"/>
  <c r="K78" i="15" s="1"/>
  <c r="K77" i="15"/>
  <c r="J77" i="15"/>
  <c r="I77" i="15"/>
  <c r="J76" i="15"/>
  <c r="K76" i="15" s="1"/>
  <c r="I76" i="15"/>
  <c r="J75" i="15"/>
  <c r="I75" i="15"/>
  <c r="K75" i="15" s="1"/>
  <c r="J74" i="15"/>
  <c r="I74" i="15"/>
  <c r="K74" i="15" s="1"/>
  <c r="K73" i="15"/>
  <c r="J73" i="15"/>
  <c r="I73" i="15"/>
  <c r="J72" i="15"/>
  <c r="K72" i="15" s="1"/>
  <c r="I72" i="15"/>
  <c r="J71" i="15"/>
  <c r="I71" i="15"/>
  <c r="K71" i="15" s="1"/>
  <c r="J70" i="15"/>
  <c r="I70" i="15"/>
  <c r="K70" i="15" s="1"/>
  <c r="K69" i="15"/>
  <c r="J69" i="15"/>
  <c r="I69" i="15"/>
  <c r="J68" i="15"/>
  <c r="K68" i="15" s="1"/>
  <c r="I68" i="15"/>
  <c r="J67" i="15"/>
  <c r="I67" i="15"/>
  <c r="K67" i="15" s="1"/>
  <c r="J66" i="15"/>
  <c r="I66" i="15"/>
  <c r="K66" i="15" s="1"/>
  <c r="K65" i="15"/>
  <c r="J65" i="15"/>
  <c r="I65" i="15"/>
  <c r="J64" i="15"/>
  <c r="K64" i="15" s="1"/>
  <c r="I64" i="15"/>
  <c r="J63" i="15"/>
  <c r="I63" i="15"/>
  <c r="K63" i="15" s="1"/>
  <c r="J62" i="15"/>
  <c r="I62" i="15"/>
  <c r="K62" i="15" s="1"/>
  <c r="K61" i="15"/>
  <c r="J61" i="15"/>
  <c r="I61" i="15"/>
  <c r="J60" i="15"/>
  <c r="K60" i="15" s="1"/>
  <c r="I60" i="15"/>
  <c r="J59" i="15"/>
  <c r="I59" i="15"/>
  <c r="K59" i="15" s="1"/>
  <c r="J58" i="15"/>
  <c r="I58" i="15"/>
  <c r="K58" i="15" s="1"/>
  <c r="K57" i="15"/>
  <c r="J57" i="15"/>
  <c r="I57" i="15"/>
  <c r="J56" i="15"/>
  <c r="K56" i="15" s="1"/>
  <c r="I56" i="15"/>
  <c r="J55" i="15"/>
  <c r="I55" i="15"/>
  <c r="K55" i="15" s="1"/>
  <c r="J54" i="15"/>
  <c r="I54" i="15"/>
  <c r="K54" i="15" s="1"/>
  <c r="K53" i="15"/>
  <c r="J53" i="15"/>
  <c r="I53" i="15"/>
  <c r="J52" i="15"/>
  <c r="K52" i="15" s="1"/>
  <c r="I52" i="15"/>
  <c r="J51" i="15"/>
  <c r="I51" i="15"/>
  <c r="K51" i="15" s="1"/>
  <c r="J50" i="15"/>
  <c r="I50" i="15"/>
  <c r="K50" i="15" s="1"/>
  <c r="K49" i="15"/>
  <c r="J49" i="15"/>
  <c r="I49" i="15"/>
  <c r="J48" i="15"/>
  <c r="K48" i="15" s="1"/>
  <c r="I48" i="15"/>
  <c r="J47" i="15"/>
  <c r="I47" i="15"/>
  <c r="K47" i="15" s="1"/>
  <c r="J46" i="15"/>
  <c r="I46" i="15"/>
  <c r="K46" i="15" s="1"/>
  <c r="K45" i="15"/>
  <c r="J45" i="15"/>
  <c r="I45" i="15"/>
  <c r="J44" i="15"/>
  <c r="K44" i="15" s="1"/>
  <c r="I44" i="15"/>
  <c r="J43" i="15"/>
  <c r="I43" i="15"/>
  <c r="K43" i="15" s="1"/>
  <c r="J42" i="15"/>
  <c r="I42" i="15"/>
  <c r="K42" i="15" s="1"/>
  <c r="K41" i="15"/>
  <c r="J41" i="15"/>
  <c r="I41" i="15"/>
  <c r="J40" i="15"/>
  <c r="K40" i="15" s="1"/>
  <c r="I40" i="15"/>
  <c r="J39" i="15"/>
  <c r="I39" i="15"/>
  <c r="K39" i="15" s="1"/>
  <c r="J38" i="15"/>
  <c r="I38" i="15"/>
  <c r="K38" i="15" s="1"/>
  <c r="K37" i="15"/>
  <c r="J37" i="15"/>
  <c r="I37" i="15"/>
  <c r="J36" i="15"/>
  <c r="K36" i="15" s="1"/>
  <c r="I36" i="15"/>
  <c r="J35" i="15"/>
  <c r="I35" i="15"/>
  <c r="K35" i="15" s="1"/>
  <c r="J34" i="15"/>
  <c r="I34" i="15"/>
  <c r="K34" i="15" s="1"/>
  <c r="K33" i="15"/>
  <c r="J33" i="15"/>
  <c r="I33" i="15"/>
  <c r="J32" i="15"/>
  <c r="K32" i="15" s="1"/>
  <c r="I32" i="15"/>
  <c r="J31" i="15"/>
  <c r="I31" i="15"/>
  <c r="K31" i="15" s="1"/>
  <c r="J30" i="15"/>
  <c r="I30" i="15"/>
  <c r="K30" i="15" s="1"/>
  <c r="K29" i="15"/>
  <c r="J29" i="15"/>
  <c r="I29" i="15"/>
  <c r="J28" i="15"/>
  <c r="K28" i="15" s="1"/>
  <c r="I28" i="15"/>
  <c r="J27" i="15"/>
  <c r="I27" i="15"/>
  <c r="K27" i="15" s="1"/>
  <c r="J26" i="15"/>
  <c r="I26" i="15"/>
  <c r="K26" i="15" s="1"/>
  <c r="K25" i="15"/>
  <c r="J25" i="15"/>
  <c r="I25" i="15"/>
  <c r="J24" i="15"/>
  <c r="K24" i="15" s="1"/>
  <c r="I24" i="15"/>
  <c r="J23" i="15"/>
  <c r="I23" i="15"/>
  <c r="K23" i="15" s="1"/>
  <c r="J22" i="15"/>
  <c r="I22" i="15"/>
  <c r="K22" i="15" s="1"/>
  <c r="K21" i="15"/>
  <c r="J21" i="15"/>
  <c r="I21" i="15"/>
  <c r="J20" i="15"/>
  <c r="K20" i="15" s="1"/>
  <c r="I20" i="15"/>
  <c r="J19" i="15"/>
  <c r="I19" i="15"/>
  <c r="K19" i="15" s="1"/>
  <c r="J18" i="15"/>
  <c r="I18" i="15"/>
  <c r="K18" i="15" s="1"/>
  <c r="K17" i="15"/>
  <c r="J17" i="15"/>
  <c r="I17" i="15"/>
  <c r="J16" i="15"/>
  <c r="K16" i="15" s="1"/>
  <c r="I16" i="15"/>
  <c r="J15" i="15"/>
  <c r="I15" i="15"/>
  <c r="K15" i="15" s="1"/>
  <c r="J14" i="15"/>
  <c r="I14" i="15"/>
  <c r="K14" i="15" s="1"/>
  <c r="K13" i="15"/>
  <c r="J13" i="15"/>
  <c r="I13" i="15"/>
  <c r="J12" i="15"/>
  <c r="K12" i="15" s="1"/>
  <c r="I12" i="15"/>
  <c r="J11" i="15"/>
  <c r="I11" i="15"/>
  <c r="K11" i="15" s="1"/>
  <c r="J10" i="15"/>
  <c r="I10" i="15"/>
  <c r="K10" i="15" s="1"/>
  <c r="K9" i="15"/>
  <c r="J9" i="15"/>
  <c r="I9" i="15"/>
  <c r="J8" i="15"/>
  <c r="K8" i="15" s="1"/>
  <c r="I8" i="15"/>
  <c r="J7" i="15"/>
  <c r="I7" i="15"/>
  <c r="K7" i="15" s="1"/>
  <c r="J6" i="15"/>
  <c r="I6" i="15"/>
  <c r="K6" i="15" s="1"/>
  <c r="K5" i="15"/>
  <c r="J5" i="15"/>
  <c r="I5" i="15"/>
  <c r="J4" i="15"/>
  <c r="K4" i="15" s="1"/>
  <c r="I4" i="15"/>
  <c r="J3" i="15"/>
  <c r="I3" i="15"/>
  <c r="K3" i="15" s="1"/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3" i="13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3" i="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3" i="14"/>
  <c r="F81" i="4" l="1"/>
  <c r="F82" i="4"/>
  <c r="J7" i="1"/>
  <c r="J8" i="1"/>
  <c r="J9" i="1"/>
  <c r="J10" i="1"/>
  <c r="J12" i="1"/>
  <c r="J13" i="1"/>
  <c r="J14" i="1"/>
  <c r="J15" i="1"/>
  <c r="J18" i="1"/>
  <c r="J19" i="1"/>
  <c r="J20" i="1"/>
  <c r="J21" i="1"/>
  <c r="J22" i="1"/>
  <c r="J24" i="1"/>
  <c r="J25" i="1"/>
  <c r="J26" i="1"/>
  <c r="J27" i="1"/>
  <c r="J28" i="1"/>
  <c r="J30" i="1"/>
  <c r="J31" i="1"/>
  <c r="J32" i="1"/>
  <c r="J33" i="1"/>
  <c r="J34" i="1"/>
  <c r="J36" i="1"/>
  <c r="J37" i="1"/>
  <c r="J38" i="1"/>
  <c r="J39" i="1"/>
  <c r="J42" i="1"/>
  <c r="J43" i="1"/>
  <c r="J44" i="1"/>
  <c r="J45" i="1"/>
  <c r="J46" i="1"/>
  <c r="J48" i="1"/>
  <c r="J49" i="1"/>
  <c r="J50" i="1"/>
  <c r="J51" i="1"/>
  <c r="J52" i="1"/>
  <c r="J54" i="1"/>
  <c r="J55" i="1"/>
  <c r="J56" i="1"/>
  <c r="J57" i="1"/>
  <c r="J58" i="1"/>
  <c r="J60" i="1"/>
  <c r="J61" i="1"/>
  <c r="J62" i="1"/>
  <c r="J63" i="1"/>
  <c r="J66" i="1"/>
  <c r="J67" i="1"/>
  <c r="J68" i="1"/>
  <c r="J69" i="1"/>
  <c r="J70" i="1"/>
  <c r="J72" i="1"/>
  <c r="J73" i="1"/>
  <c r="J74" i="1"/>
  <c r="J75" i="1"/>
  <c r="J76" i="1"/>
  <c r="J78" i="1"/>
  <c r="J79" i="1"/>
  <c r="J80" i="1"/>
  <c r="J81" i="1"/>
  <c r="J82" i="1"/>
  <c r="J84" i="1"/>
  <c r="J85" i="1"/>
  <c r="J86" i="1"/>
  <c r="J87" i="1"/>
  <c r="J90" i="1"/>
  <c r="J91" i="1"/>
  <c r="J92" i="1"/>
  <c r="J93" i="1"/>
  <c r="J94" i="1"/>
  <c r="J96" i="1"/>
  <c r="J97" i="1"/>
  <c r="J98" i="1"/>
  <c r="J99" i="1"/>
  <c r="J100" i="1"/>
  <c r="J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4" i="1"/>
  <c r="D85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4" i="1"/>
  <c r="C85" i="1"/>
  <c r="C6" i="1"/>
  <c r="B95" i="12" l="1"/>
  <c r="B96" i="12"/>
  <c r="B97" i="12"/>
  <c r="B98" i="12"/>
  <c r="B94" i="12"/>
  <c r="B89" i="12"/>
  <c r="B90" i="12"/>
  <c r="B91" i="12"/>
  <c r="B92" i="12"/>
  <c r="B88" i="12"/>
  <c r="B83" i="12"/>
  <c r="B84" i="12"/>
  <c r="B85" i="12"/>
  <c r="B86" i="12"/>
  <c r="B82" i="12"/>
  <c r="B77" i="12"/>
  <c r="B78" i="12"/>
  <c r="B79" i="12"/>
  <c r="B80" i="12"/>
  <c r="B76" i="12"/>
  <c r="B71" i="12"/>
  <c r="B72" i="12"/>
  <c r="B73" i="12"/>
  <c r="B74" i="12"/>
  <c r="B70" i="12"/>
  <c r="B65" i="12"/>
  <c r="B66" i="12"/>
  <c r="B67" i="12"/>
  <c r="B68" i="12"/>
  <c r="B64" i="12"/>
  <c r="B59" i="12"/>
  <c r="B60" i="12"/>
  <c r="B61" i="12"/>
  <c r="B62" i="12"/>
  <c r="B58" i="12"/>
  <c r="B53" i="12"/>
  <c r="B54" i="12"/>
  <c r="B55" i="12"/>
  <c r="B56" i="12"/>
  <c r="B52" i="12"/>
  <c r="B47" i="12"/>
  <c r="B48" i="12"/>
  <c r="B49" i="12"/>
  <c r="B50" i="12"/>
  <c r="B46" i="12"/>
  <c r="B41" i="12"/>
  <c r="B42" i="12"/>
  <c r="B43" i="12"/>
  <c r="B44" i="12"/>
  <c r="B40" i="12"/>
  <c r="B35" i="12"/>
  <c r="B36" i="12"/>
  <c r="B37" i="12"/>
  <c r="B38" i="12"/>
  <c r="B34" i="12"/>
  <c r="B29" i="12"/>
  <c r="B30" i="12"/>
  <c r="B31" i="12"/>
  <c r="B32" i="12"/>
  <c r="B28" i="12"/>
  <c r="B23" i="12"/>
  <c r="B24" i="12"/>
  <c r="B25" i="12"/>
  <c r="B26" i="12"/>
  <c r="B22" i="12"/>
  <c r="B17" i="12"/>
  <c r="B18" i="12"/>
  <c r="B19" i="12"/>
  <c r="B20" i="12"/>
  <c r="B16" i="12"/>
  <c r="B11" i="12"/>
  <c r="B12" i="12"/>
  <c r="B13" i="12"/>
  <c r="B14" i="12"/>
  <c r="B10" i="12"/>
  <c r="B5" i="12"/>
  <c r="B6" i="12"/>
  <c r="B7" i="12"/>
  <c r="B8" i="12"/>
  <c r="B4" i="12"/>
  <c r="B4" i="11"/>
  <c r="B95" i="11" l="1"/>
  <c r="B96" i="11"/>
  <c r="B97" i="11"/>
  <c r="B98" i="11"/>
  <c r="B94" i="11"/>
  <c r="B89" i="11"/>
  <c r="B90" i="11"/>
  <c r="B91" i="11"/>
  <c r="B92" i="11"/>
  <c r="B88" i="11"/>
  <c r="B83" i="11"/>
  <c r="B84" i="11"/>
  <c r="B85" i="11"/>
  <c r="B86" i="11"/>
  <c r="B82" i="11"/>
  <c r="B77" i="11"/>
  <c r="B78" i="11"/>
  <c r="B79" i="11"/>
  <c r="B80" i="11"/>
  <c r="B76" i="11"/>
  <c r="B71" i="11"/>
  <c r="B72" i="11"/>
  <c r="B73" i="11"/>
  <c r="B74" i="11"/>
  <c r="B70" i="11"/>
  <c r="B65" i="11"/>
  <c r="B66" i="11"/>
  <c r="B67" i="11"/>
  <c r="B68" i="11"/>
  <c r="B64" i="11"/>
  <c r="B59" i="11"/>
  <c r="B60" i="11"/>
  <c r="B61" i="11"/>
  <c r="B62" i="11"/>
  <c r="B58" i="11"/>
  <c r="B53" i="11"/>
  <c r="B54" i="11"/>
  <c r="B55" i="11"/>
  <c r="B56" i="11"/>
  <c r="B52" i="11"/>
  <c r="B47" i="11"/>
  <c r="B48" i="11"/>
  <c r="B49" i="11"/>
  <c r="B50" i="11"/>
  <c r="B41" i="11"/>
  <c r="B42" i="11"/>
  <c r="B43" i="11"/>
  <c r="B44" i="11"/>
  <c r="B46" i="11"/>
  <c r="B40" i="11"/>
  <c r="B35" i="11"/>
  <c r="B36" i="11"/>
  <c r="B37" i="11"/>
  <c r="B38" i="11"/>
  <c r="B34" i="11"/>
  <c r="B29" i="11"/>
  <c r="B30" i="11"/>
  <c r="B31" i="11"/>
  <c r="B32" i="11"/>
  <c r="B28" i="11"/>
  <c r="B23" i="11"/>
  <c r="B24" i="11"/>
  <c r="B25" i="11"/>
  <c r="B26" i="11"/>
  <c r="B22" i="11"/>
  <c r="B17" i="11"/>
  <c r="B18" i="11"/>
  <c r="B19" i="11"/>
  <c r="B20" i="11"/>
  <c r="B16" i="11"/>
  <c r="B11" i="11"/>
  <c r="B12" i="11"/>
  <c r="B13" i="11"/>
  <c r="B14" i="11"/>
  <c r="B10" i="11"/>
  <c r="B5" i="11"/>
  <c r="B6" i="11"/>
  <c r="B7" i="11"/>
  <c r="B8" i="11"/>
  <c r="B95" i="10"/>
  <c r="B96" i="10"/>
  <c r="B97" i="10"/>
  <c r="B98" i="10"/>
  <c r="B94" i="10"/>
  <c r="B89" i="10"/>
  <c r="B90" i="10"/>
  <c r="B91" i="10"/>
  <c r="B92" i="10"/>
  <c r="B88" i="10"/>
  <c r="B83" i="10"/>
  <c r="B84" i="10"/>
  <c r="B85" i="10"/>
  <c r="B86" i="10"/>
  <c r="B82" i="10"/>
  <c r="B77" i="10"/>
  <c r="B78" i="10"/>
  <c r="B79" i="10"/>
  <c r="B80" i="10"/>
  <c r="B76" i="10"/>
  <c r="B71" i="10"/>
  <c r="B72" i="10"/>
  <c r="B73" i="10"/>
  <c r="B74" i="10"/>
  <c r="B70" i="10"/>
  <c r="B65" i="10"/>
  <c r="B66" i="10"/>
  <c r="B67" i="10"/>
  <c r="B68" i="10"/>
  <c r="B64" i="10"/>
  <c r="B59" i="10"/>
  <c r="B60" i="10"/>
  <c r="B61" i="10"/>
  <c r="B62" i="10"/>
  <c r="B58" i="10"/>
  <c r="B53" i="10"/>
  <c r="B54" i="10"/>
  <c r="B55" i="10"/>
  <c r="B56" i="10"/>
  <c r="B52" i="10"/>
  <c r="B47" i="10"/>
  <c r="B48" i="10"/>
  <c r="B49" i="10"/>
  <c r="B50" i="10"/>
  <c r="B46" i="10"/>
  <c r="B41" i="10"/>
  <c r="B42" i="10"/>
  <c r="B43" i="10"/>
  <c r="B44" i="10"/>
  <c r="B40" i="10"/>
  <c r="B35" i="10"/>
  <c r="B36" i="10"/>
  <c r="B37" i="10"/>
  <c r="B38" i="10"/>
  <c r="B34" i="10"/>
  <c r="B29" i="10"/>
  <c r="B30" i="10"/>
  <c r="B31" i="10"/>
  <c r="B32" i="10"/>
  <c r="B28" i="10"/>
  <c r="B23" i="10"/>
  <c r="B24" i="10"/>
  <c r="B25" i="10"/>
  <c r="B26" i="10"/>
  <c r="B22" i="10"/>
  <c r="B17" i="10"/>
  <c r="B18" i="10"/>
  <c r="B19" i="10"/>
  <c r="B20" i="10"/>
  <c r="B16" i="10"/>
  <c r="B11" i="10"/>
  <c r="B12" i="10"/>
  <c r="B13" i="10"/>
  <c r="B14" i="10"/>
  <c r="B10" i="10"/>
  <c r="B5" i="10"/>
  <c r="B6" i="10"/>
  <c r="B7" i="10"/>
  <c r="B8" i="10"/>
  <c r="B4" i="10"/>
  <c r="B95" i="9"/>
  <c r="B96" i="9"/>
  <c r="B97" i="9"/>
  <c r="B98" i="9"/>
  <c r="B94" i="9"/>
  <c r="B89" i="9"/>
  <c r="B90" i="9"/>
  <c r="B91" i="9"/>
  <c r="B92" i="9"/>
  <c r="B88" i="9"/>
  <c r="B83" i="9"/>
  <c r="B84" i="9"/>
  <c r="B85" i="9"/>
  <c r="B86" i="9"/>
  <c r="B82" i="9"/>
  <c r="B77" i="9"/>
  <c r="B78" i="9"/>
  <c r="B79" i="9"/>
  <c r="B80" i="9"/>
  <c r="B76" i="9"/>
  <c r="B71" i="9"/>
  <c r="B72" i="9"/>
  <c r="B73" i="9"/>
  <c r="B74" i="9"/>
  <c r="B70" i="9"/>
  <c r="B65" i="9"/>
  <c r="B66" i="9"/>
  <c r="B67" i="9"/>
  <c r="B68" i="9"/>
  <c r="B64" i="9"/>
  <c r="B59" i="9"/>
  <c r="B60" i="9"/>
  <c r="B61" i="9"/>
  <c r="B62" i="9"/>
  <c r="B58" i="9"/>
  <c r="B56" i="9"/>
  <c r="B53" i="9"/>
  <c r="B54" i="9"/>
  <c r="B55" i="9"/>
  <c r="B52" i="9"/>
  <c r="B47" i="9"/>
  <c r="B48" i="9"/>
  <c r="B49" i="9"/>
  <c r="B50" i="9"/>
  <c r="B46" i="9"/>
  <c r="B41" i="9"/>
  <c r="B42" i="9"/>
  <c r="B43" i="9"/>
  <c r="B44" i="9"/>
  <c r="B40" i="9"/>
  <c r="B35" i="9"/>
  <c r="B36" i="9"/>
  <c r="B37" i="9"/>
  <c r="B38" i="9"/>
  <c r="B34" i="9"/>
  <c r="B29" i="9"/>
  <c r="B30" i="9"/>
  <c r="B31" i="9"/>
  <c r="B32" i="9"/>
  <c r="B28" i="9"/>
  <c r="B23" i="9"/>
  <c r="B24" i="9"/>
  <c r="B25" i="9"/>
  <c r="B26" i="9"/>
  <c r="B22" i="9"/>
  <c r="B16" i="9"/>
  <c r="B17" i="9"/>
  <c r="B18" i="9"/>
  <c r="B19" i="9"/>
  <c r="B20" i="9"/>
  <c r="B11" i="9"/>
  <c r="B12" i="9"/>
  <c r="B13" i="9"/>
  <c r="B14" i="9"/>
  <c r="B10" i="9"/>
  <c r="B5" i="9"/>
  <c r="B6" i="9"/>
  <c r="B7" i="9"/>
  <c r="B8" i="9"/>
  <c r="B4" i="9"/>
  <c r="B15" i="9"/>
  <c r="F82" i="13" l="1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83" i="1"/>
  <c r="F80" i="14"/>
  <c r="C83" i="1" s="1"/>
  <c r="D82" i="1"/>
  <c r="F79" i="14"/>
  <c r="C82" i="1" s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3" i="4"/>
  <c r="J17" i="1" l="1"/>
  <c r="J29" i="1"/>
  <c r="J95" i="1"/>
  <c r="J65" i="1"/>
  <c r="J47" i="1"/>
  <c r="J59" i="1"/>
  <c r="J71" i="1"/>
  <c r="J83" i="1"/>
  <c r="J41" i="1"/>
  <c r="J77" i="1"/>
  <c r="J11" i="1"/>
  <c r="J23" i="1"/>
  <c r="J35" i="1"/>
  <c r="J64" i="1"/>
  <c r="J89" i="1"/>
  <c r="J16" i="1"/>
  <c r="J53" i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B15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B21" i="10" l="1"/>
  <c r="B27" i="10"/>
  <c r="B51" i="10"/>
  <c r="B69" i="10"/>
  <c r="B75" i="10"/>
  <c r="B93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B39" i="9"/>
  <c r="B51" i="9"/>
  <c r="B63" i="9"/>
  <c r="B75" i="9"/>
  <c r="B87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4" i="9"/>
  <c r="A9" i="9" l="1"/>
  <c r="A15" i="9"/>
  <c r="A21" i="9"/>
  <c r="A27" i="9"/>
  <c r="A33" i="9"/>
  <c r="A39" i="9"/>
  <c r="A45" i="9"/>
  <c r="A51" i="9"/>
  <c r="A57" i="9"/>
  <c r="A63" i="9"/>
  <c r="A69" i="9"/>
  <c r="A75" i="9"/>
  <c r="A81" i="9"/>
  <c r="A87" i="9"/>
  <c r="A93" i="9"/>
  <c r="I100" i="1"/>
  <c r="I99" i="1"/>
  <c r="I98" i="1"/>
  <c r="I97" i="1"/>
  <c r="I96" i="1"/>
  <c r="I94" i="1"/>
  <c r="I93" i="1"/>
  <c r="I92" i="1"/>
  <c r="I91" i="1"/>
  <c r="I90" i="1"/>
  <c r="G90" i="3" s="1"/>
  <c r="I88" i="1"/>
  <c r="J88" i="1" s="1"/>
  <c r="I87" i="1"/>
  <c r="I86" i="1"/>
  <c r="I85" i="1"/>
  <c r="G85" i="3" s="1"/>
  <c r="I84" i="1"/>
  <c r="I82" i="1"/>
  <c r="I81" i="1"/>
  <c r="I80" i="1"/>
  <c r="I79" i="1"/>
  <c r="I78" i="1"/>
  <c r="I76" i="1"/>
  <c r="I75" i="1"/>
  <c r="I74" i="1"/>
  <c r="I73" i="1"/>
  <c r="I72" i="1"/>
  <c r="I70" i="1"/>
  <c r="I69" i="1"/>
  <c r="I68" i="1"/>
  <c r="I67" i="1"/>
  <c r="I66" i="1"/>
  <c r="I64" i="1"/>
  <c r="I63" i="1"/>
  <c r="I62" i="1"/>
  <c r="I61" i="1"/>
  <c r="G61" i="3" s="1"/>
  <c r="I60" i="1"/>
  <c r="I58" i="1"/>
  <c r="I57" i="1"/>
  <c r="I56" i="1"/>
  <c r="I55" i="1"/>
  <c r="I54" i="1"/>
  <c r="I52" i="1"/>
  <c r="I51" i="1"/>
  <c r="I50" i="1"/>
  <c r="I49" i="1"/>
  <c r="I48" i="1"/>
  <c r="I46" i="1"/>
  <c r="I45" i="1"/>
  <c r="I44" i="1"/>
  <c r="I43" i="1"/>
  <c r="I42" i="1"/>
  <c r="G42" i="3" s="1"/>
  <c r="I40" i="1"/>
  <c r="J40" i="1" s="1"/>
  <c r="I39" i="1"/>
  <c r="I38" i="1"/>
  <c r="I37" i="1"/>
  <c r="I36" i="1"/>
  <c r="I34" i="1"/>
  <c r="I33" i="1"/>
  <c r="I32" i="1"/>
  <c r="I31" i="1"/>
  <c r="I30" i="1"/>
  <c r="I28" i="1"/>
  <c r="I27" i="1"/>
  <c r="G27" i="3" s="1"/>
  <c r="I26" i="1"/>
  <c r="I25" i="1"/>
  <c r="I24" i="1"/>
  <c r="I22" i="1"/>
  <c r="G22" i="3" s="1"/>
  <c r="I21" i="1"/>
  <c r="I20" i="1"/>
  <c r="I19" i="1"/>
  <c r="I18" i="1"/>
  <c r="I16" i="1"/>
  <c r="I15" i="1"/>
  <c r="I14" i="1"/>
  <c r="I13" i="1"/>
  <c r="I12" i="1"/>
  <c r="I10" i="1"/>
  <c r="I9" i="1"/>
  <c r="I8" i="1"/>
  <c r="G8" i="3" s="1"/>
  <c r="I7" i="1"/>
  <c r="I6" i="1"/>
  <c r="F85" i="3" l="1"/>
  <c r="A83" i="9" s="1"/>
  <c r="F42" i="3"/>
  <c r="A40" i="9" s="1"/>
  <c r="F22" i="3"/>
  <c r="A20" i="9" s="1"/>
  <c r="F90" i="3"/>
  <c r="A88" i="9" s="1"/>
  <c r="F61" i="3"/>
  <c r="A59" i="9" s="1"/>
  <c r="F9" i="3"/>
  <c r="A7" i="9" s="1"/>
  <c r="G9" i="3"/>
  <c r="F14" i="3"/>
  <c r="A12" i="9" s="1"/>
  <c r="G14" i="3"/>
  <c r="F19" i="3"/>
  <c r="A17" i="9" s="1"/>
  <c r="G19" i="3"/>
  <c r="F24" i="3"/>
  <c r="A22" i="9" s="1"/>
  <c r="G24" i="3"/>
  <c r="F28" i="3"/>
  <c r="A26" i="9" s="1"/>
  <c r="G28" i="3"/>
  <c r="F33" i="3"/>
  <c r="A31" i="9" s="1"/>
  <c r="G33" i="3"/>
  <c r="F38" i="3"/>
  <c r="A36" i="9" s="1"/>
  <c r="G38" i="3"/>
  <c r="F43" i="3"/>
  <c r="A41" i="9" s="1"/>
  <c r="G43" i="3"/>
  <c r="F48" i="3"/>
  <c r="A46" i="9" s="1"/>
  <c r="G48" i="3"/>
  <c r="F52" i="3"/>
  <c r="A50" i="9" s="1"/>
  <c r="G52" i="3"/>
  <c r="F57" i="3"/>
  <c r="A55" i="9" s="1"/>
  <c r="G57" i="3"/>
  <c r="F62" i="3"/>
  <c r="A60" i="9" s="1"/>
  <c r="G62" i="3"/>
  <c r="F67" i="3"/>
  <c r="A65" i="9" s="1"/>
  <c r="G67" i="3"/>
  <c r="F72" i="3"/>
  <c r="A70" i="9" s="1"/>
  <c r="G72" i="3"/>
  <c r="F76" i="3"/>
  <c r="A74" i="9" s="1"/>
  <c r="G76" i="3"/>
  <c r="F81" i="3"/>
  <c r="A79" i="9" s="1"/>
  <c r="G81" i="3"/>
  <c r="F86" i="3"/>
  <c r="A84" i="9" s="1"/>
  <c r="G86" i="3"/>
  <c r="F91" i="3"/>
  <c r="A89" i="9" s="1"/>
  <c r="G91" i="3"/>
  <c r="F96" i="3"/>
  <c r="A94" i="9" s="1"/>
  <c r="G96" i="3"/>
  <c r="F100" i="3"/>
  <c r="A98" i="9" s="1"/>
  <c r="G100" i="3"/>
  <c r="F6" i="3"/>
  <c r="A4" i="9" s="1"/>
  <c r="G6" i="3"/>
  <c r="F10" i="3"/>
  <c r="A8" i="9" s="1"/>
  <c r="G10" i="3"/>
  <c r="F15" i="3"/>
  <c r="A13" i="9" s="1"/>
  <c r="G15" i="3"/>
  <c r="F20" i="3"/>
  <c r="A18" i="9" s="1"/>
  <c r="G20" i="3"/>
  <c r="F25" i="3"/>
  <c r="A23" i="9" s="1"/>
  <c r="G25" i="3"/>
  <c r="F30" i="3"/>
  <c r="A28" i="9" s="1"/>
  <c r="G30" i="3"/>
  <c r="F34" i="3"/>
  <c r="A32" i="9" s="1"/>
  <c r="G34" i="3"/>
  <c r="F39" i="3"/>
  <c r="A37" i="9" s="1"/>
  <c r="G39" i="3"/>
  <c r="F44" i="3"/>
  <c r="A42" i="9" s="1"/>
  <c r="G44" i="3"/>
  <c r="F49" i="3"/>
  <c r="A47" i="9" s="1"/>
  <c r="G49" i="3"/>
  <c r="F54" i="3"/>
  <c r="A52" i="9" s="1"/>
  <c r="G54" i="3"/>
  <c r="F58" i="3"/>
  <c r="A56" i="9" s="1"/>
  <c r="G58" i="3"/>
  <c r="F63" i="3"/>
  <c r="A61" i="9" s="1"/>
  <c r="G63" i="3"/>
  <c r="F68" i="3"/>
  <c r="A66" i="9" s="1"/>
  <c r="G68" i="3"/>
  <c r="F73" i="3"/>
  <c r="A71" i="9" s="1"/>
  <c r="G73" i="3"/>
  <c r="F78" i="3"/>
  <c r="A76" i="9" s="1"/>
  <c r="G78" i="3"/>
  <c r="F82" i="3"/>
  <c r="A80" i="9" s="1"/>
  <c r="G82" i="3"/>
  <c r="F87" i="3"/>
  <c r="A85" i="9" s="1"/>
  <c r="G87" i="3"/>
  <c r="F92" i="3"/>
  <c r="A90" i="9" s="1"/>
  <c r="G92" i="3"/>
  <c r="F97" i="3"/>
  <c r="A95" i="9" s="1"/>
  <c r="G97" i="3"/>
  <c r="F7" i="3"/>
  <c r="A5" i="9" s="1"/>
  <c r="G7" i="3"/>
  <c r="F12" i="3"/>
  <c r="A10" i="9" s="1"/>
  <c r="G12" i="3"/>
  <c r="F16" i="3"/>
  <c r="A14" i="9" s="1"/>
  <c r="G16" i="3"/>
  <c r="F21" i="3"/>
  <c r="A19" i="9" s="1"/>
  <c r="G21" i="3"/>
  <c r="F26" i="3"/>
  <c r="A24" i="9" s="1"/>
  <c r="G26" i="3"/>
  <c r="F31" i="3"/>
  <c r="A29" i="9" s="1"/>
  <c r="G31" i="3"/>
  <c r="F36" i="3"/>
  <c r="A34" i="9" s="1"/>
  <c r="G36" i="3"/>
  <c r="F40" i="3"/>
  <c r="A38" i="9" s="1"/>
  <c r="G40" i="3"/>
  <c r="F45" i="3"/>
  <c r="A43" i="9" s="1"/>
  <c r="G45" i="3"/>
  <c r="F50" i="3"/>
  <c r="A48" i="9" s="1"/>
  <c r="G50" i="3"/>
  <c r="F55" i="3"/>
  <c r="A53" i="9" s="1"/>
  <c r="G55" i="3"/>
  <c r="F60" i="3"/>
  <c r="A58" i="9" s="1"/>
  <c r="G60" i="3"/>
  <c r="F64" i="3"/>
  <c r="A62" i="9" s="1"/>
  <c r="G64" i="3"/>
  <c r="F69" i="3"/>
  <c r="A67" i="9" s="1"/>
  <c r="G69" i="3"/>
  <c r="F74" i="3"/>
  <c r="A72" i="9" s="1"/>
  <c r="G74" i="3"/>
  <c r="F79" i="3"/>
  <c r="A77" i="9" s="1"/>
  <c r="G79" i="3"/>
  <c r="F84" i="3"/>
  <c r="A82" i="9" s="1"/>
  <c r="G84" i="3"/>
  <c r="F88" i="3"/>
  <c r="A86" i="9" s="1"/>
  <c r="G88" i="3"/>
  <c r="F93" i="3"/>
  <c r="A91" i="9" s="1"/>
  <c r="G93" i="3"/>
  <c r="F98" i="3"/>
  <c r="A96" i="9" s="1"/>
  <c r="G98" i="3"/>
  <c r="F13" i="3"/>
  <c r="A11" i="9" s="1"/>
  <c r="G13" i="3"/>
  <c r="F18" i="3"/>
  <c r="A16" i="9" s="1"/>
  <c r="G18" i="3"/>
  <c r="F32" i="3"/>
  <c r="A30" i="9" s="1"/>
  <c r="G32" i="3"/>
  <c r="F37" i="3"/>
  <c r="A35" i="9" s="1"/>
  <c r="G37" i="3"/>
  <c r="F46" i="3"/>
  <c r="A44" i="9" s="1"/>
  <c r="G46" i="3"/>
  <c r="F51" i="3"/>
  <c r="A49" i="9" s="1"/>
  <c r="G51" i="3"/>
  <c r="F56" i="3"/>
  <c r="A54" i="9" s="1"/>
  <c r="G56" i="3"/>
  <c r="F66" i="3"/>
  <c r="A64" i="9" s="1"/>
  <c r="G66" i="3"/>
  <c r="F70" i="3"/>
  <c r="A68" i="9" s="1"/>
  <c r="G70" i="3"/>
  <c r="F75" i="3"/>
  <c r="A73" i="9" s="1"/>
  <c r="G75" i="3"/>
  <c r="F80" i="3"/>
  <c r="A78" i="9" s="1"/>
  <c r="G80" i="3"/>
  <c r="F94" i="3"/>
  <c r="A92" i="9" s="1"/>
  <c r="G94" i="3"/>
  <c r="F99" i="3"/>
  <c r="A97" i="9" s="1"/>
  <c r="G99" i="3"/>
  <c r="F27" i="3"/>
  <c r="A25" i="9" s="1"/>
  <c r="F8" i="3"/>
  <c r="A6" i="9" s="1"/>
  <c r="D94" i="3" l="1"/>
  <c r="D75" i="3"/>
  <c r="D66" i="3"/>
  <c r="D51" i="3"/>
  <c r="D37" i="3"/>
  <c r="D98" i="3"/>
  <c r="D88" i="3"/>
  <c r="D85" i="3"/>
  <c r="D90" i="3"/>
  <c r="D24" i="3"/>
  <c r="D40" i="3"/>
  <c r="D97" i="3"/>
  <c r="D78" i="3"/>
  <c r="D49" i="3"/>
  <c r="D100" i="3"/>
  <c r="D52" i="3"/>
  <c r="D69" i="3"/>
  <c r="D31" i="3"/>
  <c r="D87" i="3"/>
  <c r="D30" i="3"/>
  <c r="D81" i="3"/>
  <c r="D43" i="3"/>
  <c r="D80" i="3"/>
  <c r="D46" i="3"/>
  <c r="D93" i="3"/>
  <c r="D74" i="3"/>
  <c r="D45" i="3"/>
  <c r="D82" i="3"/>
  <c r="D34" i="3"/>
  <c r="D96" i="3"/>
  <c r="D86" i="3"/>
  <c r="D76" i="3"/>
  <c r="D67" i="3"/>
  <c r="D48" i="3"/>
  <c r="D38" i="3"/>
  <c r="D79" i="3"/>
  <c r="D50" i="3"/>
  <c r="D68" i="3"/>
  <c r="D39" i="3"/>
  <c r="D91" i="3"/>
  <c r="D72" i="3"/>
  <c r="D33" i="3"/>
  <c r="D99" i="3"/>
  <c r="D70" i="3"/>
  <c r="D32" i="3"/>
  <c r="D84" i="3"/>
  <c r="D36" i="3"/>
  <c r="D92" i="3"/>
  <c r="D73" i="3"/>
  <c r="D54" i="3"/>
  <c r="D44" i="3"/>
  <c r="D42" i="3"/>
  <c r="D64" i="3"/>
  <c r="D57" i="3"/>
  <c r="D62" i="3"/>
  <c r="D63" i="3"/>
  <c r="D56" i="3"/>
  <c r="D61" i="3"/>
  <c r="D60" i="3"/>
  <c r="D58" i="3"/>
  <c r="D55" i="3"/>
  <c r="D12" i="3"/>
  <c r="D8" i="3"/>
  <c r="D20" i="3"/>
  <c r="D10" i="3"/>
  <c r="D14" i="3"/>
  <c r="D18" i="3"/>
  <c r="D26" i="3"/>
  <c r="D7" i="3"/>
  <c r="D15" i="3"/>
  <c r="D28" i="3"/>
  <c r="D9" i="3"/>
  <c r="D27" i="3"/>
  <c r="D21" i="3"/>
  <c r="D13" i="3"/>
  <c r="D16" i="3"/>
  <c r="D25" i="3"/>
  <c r="D6" i="3"/>
  <c r="D19" i="3"/>
  <c r="D22" i="3"/>
  <c r="H4" i="9"/>
  <c r="I4" i="9" s="1"/>
  <c r="J4" i="9" s="1"/>
  <c r="H11" i="9"/>
  <c r="I11" i="9" s="1"/>
  <c r="J11" i="9" s="1"/>
  <c r="H7" i="9"/>
  <c r="I7" i="9" s="1"/>
  <c r="J7" i="9" s="1"/>
  <c r="H79" i="9"/>
  <c r="I79" i="9" s="1"/>
  <c r="J79" i="9" s="1"/>
  <c r="H45" i="9"/>
  <c r="I45" i="9" s="1"/>
  <c r="J45" i="9" s="1"/>
  <c r="H78" i="9"/>
  <c r="I78" i="9" s="1"/>
  <c r="J78" i="9" s="1"/>
  <c r="H44" i="9"/>
  <c r="I44" i="9" s="1"/>
  <c r="J44" i="9" s="1"/>
  <c r="H75" i="9"/>
  <c r="I75" i="9" s="1"/>
  <c r="J75" i="9" s="1"/>
  <c r="H40" i="9"/>
  <c r="I40" i="9" s="1"/>
  <c r="J40" i="9" s="1"/>
  <c r="H82" i="9"/>
  <c r="I82" i="9" s="1"/>
  <c r="J82" i="9" s="1"/>
  <c r="H49" i="9"/>
  <c r="I49" i="9" s="1"/>
  <c r="J49" i="9" s="1"/>
  <c r="H6" i="9"/>
  <c r="I6" i="9" s="1"/>
  <c r="J6" i="9" s="1"/>
  <c r="H69" i="9"/>
  <c r="I69" i="9" s="1"/>
  <c r="J69" i="9" s="1"/>
  <c r="H53" i="9"/>
  <c r="I53" i="9" s="1"/>
  <c r="J53" i="9" s="1"/>
  <c r="H32" i="9"/>
  <c r="I32" i="9" s="1"/>
  <c r="J32" i="9" s="1"/>
  <c r="H10" i="9"/>
  <c r="I10" i="9" s="1"/>
  <c r="J10" i="9" s="1"/>
  <c r="H72" i="9"/>
  <c r="I72" i="9" s="1"/>
  <c r="J72" i="9" s="1"/>
  <c r="H56" i="9"/>
  <c r="I56" i="9" s="1"/>
  <c r="J56" i="9" s="1"/>
  <c r="H36" i="9"/>
  <c r="I36" i="9" s="1"/>
  <c r="J36" i="9" s="1"/>
  <c r="H14" i="9"/>
  <c r="I14" i="9" s="1"/>
  <c r="J14" i="9" s="1"/>
  <c r="H43" i="9"/>
  <c r="I43" i="9" s="1"/>
  <c r="J43" i="9" s="1"/>
  <c r="H27" i="9"/>
  <c r="I27" i="9" s="1"/>
  <c r="J27" i="9" s="1"/>
  <c r="H33" i="9"/>
  <c r="I33" i="9" s="1"/>
  <c r="J33" i="9" s="1"/>
  <c r="H71" i="9"/>
  <c r="I71" i="9" s="1"/>
  <c r="J71" i="9" s="1"/>
  <c r="H34" i="9"/>
  <c r="I34" i="9" s="1"/>
  <c r="J34" i="9" s="1"/>
  <c r="H70" i="9"/>
  <c r="I70" i="9" s="1"/>
  <c r="J70" i="9" s="1"/>
  <c r="H22" i="9"/>
  <c r="I22" i="9" s="1"/>
  <c r="J22" i="9" s="1"/>
  <c r="H67" i="9"/>
  <c r="I67" i="9" s="1"/>
  <c r="J67" i="9" s="1"/>
  <c r="H29" i="9"/>
  <c r="I29" i="9" s="1"/>
  <c r="J29" i="9" s="1"/>
  <c r="H74" i="9"/>
  <c r="I74" i="9" s="1"/>
  <c r="J74" i="9" s="1"/>
  <c r="H38" i="9"/>
  <c r="I38" i="9" s="1"/>
  <c r="J38" i="9" s="1"/>
  <c r="H81" i="9"/>
  <c r="I81" i="9" s="1"/>
  <c r="J81" i="9" s="1"/>
  <c r="H65" i="9"/>
  <c r="I65" i="9" s="1"/>
  <c r="J65" i="9" s="1"/>
  <c r="H48" i="9"/>
  <c r="I48" i="9" s="1"/>
  <c r="J48" i="9" s="1"/>
  <c r="H26" i="9"/>
  <c r="I26" i="9" s="1"/>
  <c r="J26" i="9" s="1"/>
  <c r="H5" i="9"/>
  <c r="I5" i="9" s="1"/>
  <c r="J5" i="9" s="1"/>
  <c r="H68" i="9"/>
  <c r="I68" i="9" s="1"/>
  <c r="J68" i="9" s="1"/>
  <c r="H52" i="9"/>
  <c r="I52" i="9" s="1"/>
  <c r="J52" i="9" s="1"/>
  <c r="H30" i="9"/>
  <c r="I30" i="9" s="1"/>
  <c r="J30" i="9" s="1"/>
  <c r="H9" i="9"/>
  <c r="I9" i="9" s="1"/>
  <c r="J9" i="9" s="1"/>
  <c r="H39" i="9"/>
  <c r="I39" i="9" s="1"/>
  <c r="J39" i="9" s="1"/>
  <c r="H23" i="9"/>
  <c r="I23" i="9" s="1"/>
  <c r="J23" i="9" s="1"/>
  <c r="H24" i="9"/>
  <c r="I24" i="9" s="1"/>
  <c r="J24" i="9" s="1"/>
  <c r="H62" i="9"/>
  <c r="I62" i="9" s="1"/>
  <c r="J62" i="9" s="1"/>
  <c r="H12" i="9"/>
  <c r="I12" i="9" s="1"/>
  <c r="J12" i="9" s="1"/>
  <c r="H18" i="9"/>
  <c r="I18" i="9" s="1"/>
  <c r="J18" i="9" s="1"/>
  <c r="H66" i="9"/>
  <c r="I66" i="9" s="1"/>
  <c r="J66" i="9" s="1"/>
  <c r="H28" i="9"/>
  <c r="I28" i="9" s="1"/>
  <c r="J28" i="9" s="1"/>
  <c r="H77" i="9"/>
  <c r="I77" i="9" s="1"/>
  <c r="J77" i="9" s="1"/>
  <c r="H61" i="9"/>
  <c r="I61" i="9" s="1"/>
  <c r="J61" i="9" s="1"/>
  <c r="H42" i="9"/>
  <c r="I42" i="9" s="1"/>
  <c r="J42" i="9" s="1"/>
  <c r="H21" i="9"/>
  <c r="I21" i="9" s="1"/>
  <c r="J21" i="9" s="1"/>
  <c r="H80" i="9"/>
  <c r="I80" i="9" s="1"/>
  <c r="J80" i="9" s="1"/>
  <c r="H64" i="9"/>
  <c r="I64" i="9" s="1"/>
  <c r="J64" i="9" s="1"/>
  <c r="H46" i="9"/>
  <c r="I46" i="9" s="1"/>
  <c r="J46" i="9" s="1"/>
  <c r="H25" i="9"/>
  <c r="I25" i="9" s="1"/>
  <c r="J25" i="9" s="1"/>
  <c r="H51" i="9"/>
  <c r="I51" i="9" s="1"/>
  <c r="J51" i="9" s="1"/>
  <c r="H35" i="9"/>
  <c r="I35" i="9" s="1"/>
  <c r="J35" i="9" s="1"/>
  <c r="H19" i="9"/>
  <c r="I19" i="9" s="1"/>
  <c r="J19" i="9" s="1"/>
  <c r="H63" i="9"/>
  <c r="I63" i="9" s="1"/>
  <c r="J63" i="9" s="1"/>
  <c r="H59" i="9"/>
  <c r="I59" i="9" s="1"/>
  <c r="J59" i="9" s="1"/>
  <c r="H15" i="9"/>
  <c r="I15" i="9" s="1"/>
  <c r="J15" i="9" s="1"/>
  <c r="H55" i="9"/>
  <c r="I55" i="9" s="1"/>
  <c r="J55" i="9" s="1"/>
  <c r="H13" i="9"/>
  <c r="I13" i="9" s="1"/>
  <c r="J13" i="9" s="1"/>
  <c r="H54" i="9"/>
  <c r="I54" i="9" s="1"/>
  <c r="J54" i="9" s="1"/>
  <c r="H83" i="9"/>
  <c r="I83" i="9" s="1"/>
  <c r="J83" i="9" s="1"/>
  <c r="H50" i="9"/>
  <c r="I50" i="9" s="1"/>
  <c r="J50" i="9" s="1"/>
  <c r="H8" i="9"/>
  <c r="I8" i="9" s="1"/>
  <c r="J8" i="9" s="1"/>
  <c r="H58" i="9"/>
  <c r="I58" i="9" s="1"/>
  <c r="J58" i="9" s="1"/>
  <c r="H17" i="9"/>
  <c r="I17" i="9" s="1"/>
  <c r="J17" i="9" s="1"/>
  <c r="H73" i="9"/>
  <c r="I73" i="9" s="1"/>
  <c r="J73" i="9" s="1"/>
  <c r="H57" i="9"/>
  <c r="I57" i="9" s="1"/>
  <c r="J57" i="9" s="1"/>
  <c r="H37" i="9"/>
  <c r="I37" i="9" s="1"/>
  <c r="J37" i="9" s="1"/>
  <c r="H16" i="9"/>
  <c r="I16" i="9" s="1"/>
  <c r="J16" i="9" s="1"/>
  <c r="H76" i="9"/>
  <c r="I76" i="9" s="1"/>
  <c r="J76" i="9" s="1"/>
  <c r="H60" i="9"/>
  <c r="I60" i="9" s="1"/>
  <c r="J60" i="9" s="1"/>
  <c r="H41" i="9"/>
  <c r="I41" i="9" s="1"/>
  <c r="J41" i="9" s="1"/>
  <c r="H20" i="9"/>
  <c r="I20" i="9" s="1"/>
  <c r="J20" i="9" s="1"/>
  <c r="H47" i="9"/>
  <c r="I47" i="9" s="1"/>
  <c r="J47" i="9" s="1"/>
  <c r="H31" i="9"/>
  <c r="I31" i="9" s="1"/>
  <c r="J31" i="9" s="1"/>
  <c r="E22" i="3" l="1"/>
  <c r="E58" i="3"/>
  <c r="E70" i="3"/>
  <c r="E79" i="3"/>
  <c r="E92" i="3"/>
  <c r="E99" i="3"/>
  <c r="E100" i="3"/>
  <c r="E91" i="3"/>
  <c r="E96" i="3"/>
  <c r="E98" i="3"/>
  <c r="E97" i="3"/>
  <c r="E93" i="3"/>
  <c r="E95" i="3"/>
  <c r="B93" i="9" s="1"/>
  <c r="E94" i="3"/>
  <c r="E90" i="3"/>
  <c r="E85" i="3"/>
  <c r="E86" i="3"/>
  <c r="E80" i="3"/>
  <c r="E87" i="3"/>
  <c r="E88" i="3"/>
  <c r="E84" i="3"/>
  <c r="E82" i="3"/>
  <c r="E81" i="3"/>
  <c r="E83" i="3"/>
  <c r="B81" i="9" s="1"/>
  <c r="E78" i="3"/>
  <c r="E71" i="3"/>
  <c r="B69" i="9" s="1"/>
  <c r="E76" i="3"/>
  <c r="E68" i="3"/>
  <c r="E74" i="3"/>
  <c r="E75" i="3"/>
  <c r="E63" i="3"/>
  <c r="E73" i="3"/>
  <c r="E72" i="3"/>
  <c r="E67" i="3"/>
  <c r="E69" i="3"/>
  <c r="E66" i="3"/>
  <c r="E60" i="3"/>
  <c r="E62" i="3"/>
  <c r="E61" i="3"/>
  <c r="E57" i="3"/>
  <c r="E59" i="3"/>
  <c r="B57" i="9" s="1"/>
  <c r="E55" i="3"/>
  <c r="E56" i="3"/>
  <c r="E64" i="3"/>
  <c r="E54" i="3"/>
  <c r="E46" i="3"/>
  <c r="E51" i="3"/>
  <c r="E44" i="3"/>
  <c r="E45" i="3"/>
  <c r="E48" i="3"/>
  <c r="E43" i="3"/>
  <c r="E49" i="3"/>
  <c r="E42" i="3"/>
  <c r="E47" i="3"/>
  <c r="B45" i="9" s="1"/>
  <c r="E52" i="3"/>
  <c r="E50" i="3"/>
  <c r="E9" i="3"/>
  <c r="E16" i="3"/>
  <c r="E30" i="3"/>
  <c r="E35" i="3"/>
  <c r="B33" i="9" s="1"/>
  <c r="E36" i="3"/>
  <c r="E39" i="3"/>
  <c r="E38" i="3"/>
  <c r="E40" i="3"/>
  <c r="E33" i="3"/>
  <c r="E31" i="3"/>
  <c r="E32" i="3"/>
  <c r="E34" i="3"/>
  <c r="E37" i="3"/>
  <c r="E26" i="3"/>
  <c r="E19" i="3"/>
  <c r="E28" i="3"/>
  <c r="E23" i="3"/>
  <c r="B21" i="9" s="1"/>
  <c r="E21" i="3"/>
  <c r="E24" i="3"/>
  <c r="E20" i="3"/>
  <c r="E25" i="3"/>
  <c r="E27" i="3"/>
  <c r="E18" i="3"/>
  <c r="E6" i="3"/>
  <c r="E13" i="3"/>
  <c r="E8" i="3"/>
  <c r="E15" i="3"/>
  <c r="E14" i="3"/>
  <c r="E12" i="3"/>
  <c r="E7" i="3"/>
  <c r="E10" i="3"/>
  <c r="B27" i="9"/>
  <c r="B9" i="9"/>
  <c r="Q7" i="1" l="1"/>
  <c r="R7" i="1" s="1"/>
  <c r="Q11" i="1"/>
  <c r="Q15" i="1"/>
  <c r="R15" i="1" s="1"/>
  <c r="Q19" i="1"/>
  <c r="R19" i="1" s="1"/>
  <c r="Q23" i="1"/>
  <c r="Q27" i="1"/>
  <c r="R27" i="1" s="1"/>
  <c r="Q31" i="1"/>
  <c r="R31" i="1" s="1"/>
  <c r="Q35" i="1"/>
  <c r="Q39" i="1"/>
  <c r="R39" i="1" s="1"/>
  <c r="Q43" i="1"/>
  <c r="R43" i="1" s="1"/>
  <c r="Q47" i="1"/>
  <c r="Q51" i="1"/>
  <c r="R51" i="1" s="1"/>
  <c r="Q55" i="1"/>
  <c r="R55" i="1" s="1"/>
  <c r="Q59" i="1"/>
  <c r="Q63" i="1"/>
  <c r="R63" i="1" s="1"/>
  <c r="Q67" i="1"/>
  <c r="R67" i="1" s="1"/>
  <c r="Q71" i="1"/>
  <c r="Q75" i="1"/>
  <c r="R75" i="1" s="1"/>
  <c r="Q79" i="1"/>
  <c r="R79" i="1" s="1"/>
  <c r="Q83" i="1"/>
  <c r="Q87" i="1"/>
  <c r="R87" i="1" s="1"/>
  <c r="Q91" i="1"/>
  <c r="R91" i="1" s="1"/>
  <c r="Q95" i="1"/>
  <c r="Q99" i="1"/>
  <c r="R99" i="1" s="1"/>
  <c r="Q13" i="1"/>
  <c r="R13" i="1" s="1"/>
  <c r="Q17" i="1"/>
  <c r="Q25" i="1"/>
  <c r="R25" i="1" s="1"/>
  <c r="Q33" i="1"/>
  <c r="R33" i="1" s="1"/>
  <c r="Q41" i="1"/>
  <c r="Q45" i="1"/>
  <c r="R45" i="1" s="1"/>
  <c r="Q53" i="1"/>
  <c r="Q61" i="1"/>
  <c r="R61" i="1" s="1"/>
  <c r="Q69" i="1"/>
  <c r="R69" i="1" s="1"/>
  <c r="Q77" i="1"/>
  <c r="Q85" i="1"/>
  <c r="R85" i="1" s="1"/>
  <c r="Q93" i="1"/>
  <c r="R93" i="1" s="1"/>
  <c r="Q14" i="1"/>
  <c r="R14" i="1" s="1"/>
  <c r="Q18" i="1"/>
  <c r="R18" i="1" s="1"/>
  <c r="Q26" i="1"/>
  <c r="R26" i="1" s="1"/>
  <c r="Q34" i="1"/>
  <c r="R34" i="1" s="1"/>
  <c r="Q42" i="1"/>
  <c r="R42" i="1" s="1"/>
  <c r="Q50" i="1"/>
  <c r="R50" i="1" s="1"/>
  <c r="Q58" i="1"/>
  <c r="R58" i="1" s="1"/>
  <c r="Q66" i="1"/>
  <c r="R66" i="1" s="1"/>
  <c r="Q74" i="1"/>
  <c r="R74" i="1" s="1"/>
  <c r="Q82" i="1"/>
  <c r="R82" i="1" s="1"/>
  <c r="Q90" i="1"/>
  <c r="R90" i="1" s="1"/>
  <c r="Q98" i="1"/>
  <c r="R98" i="1" s="1"/>
  <c r="Q8" i="1"/>
  <c r="R8" i="1" s="1"/>
  <c r="Q12" i="1"/>
  <c r="R12" i="1" s="1"/>
  <c r="Q16" i="1"/>
  <c r="R16" i="1" s="1"/>
  <c r="Q20" i="1"/>
  <c r="R20" i="1" s="1"/>
  <c r="Q24" i="1"/>
  <c r="R24" i="1" s="1"/>
  <c r="Q28" i="1"/>
  <c r="R28" i="1" s="1"/>
  <c r="Q32" i="1"/>
  <c r="R32" i="1" s="1"/>
  <c r="Q36" i="1"/>
  <c r="R36" i="1" s="1"/>
  <c r="Q40" i="1"/>
  <c r="R40" i="1" s="1"/>
  <c r="Q44" i="1"/>
  <c r="R44" i="1" s="1"/>
  <c r="Q48" i="1"/>
  <c r="R48" i="1" s="1"/>
  <c r="Q52" i="1"/>
  <c r="R52" i="1" s="1"/>
  <c r="Q56" i="1"/>
  <c r="R56" i="1" s="1"/>
  <c r="Q60" i="1"/>
  <c r="R60" i="1" s="1"/>
  <c r="Q64" i="1"/>
  <c r="R64" i="1" s="1"/>
  <c r="Q68" i="1"/>
  <c r="R68" i="1" s="1"/>
  <c r="Q72" i="1"/>
  <c r="R72" i="1" s="1"/>
  <c r="Q76" i="1"/>
  <c r="R76" i="1" s="1"/>
  <c r="Q80" i="1"/>
  <c r="R80" i="1" s="1"/>
  <c r="Q84" i="1"/>
  <c r="R84" i="1" s="1"/>
  <c r="Q88" i="1"/>
  <c r="R88" i="1" s="1"/>
  <c r="Q92" i="1"/>
  <c r="R92" i="1" s="1"/>
  <c r="Q96" i="1"/>
  <c r="R96" i="1" s="1"/>
  <c r="Q100" i="1"/>
  <c r="R100" i="1" s="1"/>
  <c r="Q9" i="1"/>
  <c r="R9" i="1" s="1"/>
  <c r="Q21" i="1"/>
  <c r="R21" i="1" s="1"/>
  <c r="Q29" i="1"/>
  <c r="Q37" i="1"/>
  <c r="R37" i="1" s="1"/>
  <c r="Q49" i="1"/>
  <c r="R49" i="1" s="1"/>
  <c r="Q57" i="1"/>
  <c r="R57" i="1" s="1"/>
  <c r="Q65" i="1"/>
  <c r="Q73" i="1"/>
  <c r="R73" i="1" s="1"/>
  <c r="Q81" i="1"/>
  <c r="R81" i="1" s="1"/>
  <c r="Q89" i="1"/>
  <c r="Q97" i="1"/>
  <c r="R97" i="1" s="1"/>
  <c r="Q10" i="1"/>
  <c r="R10" i="1" s="1"/>
  <c r="Q22" i="1"/>
  <c r="R22" i="1" s="1"/>
  <c r="Q30" i="1"/>
  <c r="R30" i="1" s="1"/>
  <c r="Q38" i="1"/>
  <c r="R38" i="1" s="1"/>
  <c r="Q46" i="1"/>
  <c r="R46" i="1" s="1"/>
  <c r="Q54" i="1"/>
  <c r="R54" i="1" s="1"/>
  <c r="Q62" i="1"/>
  <c r="R62" i="1" s="1"/>
  <c r="Q70" i="1"/>
  <c r="R70" i="1" s="1"/>
  <c r="Q78" i="1"/>
  <c r="R78" i="1" s="1"/>
  <c r="Q86" i="1"/>
  <c r="R86" i="1" s="1"/>
  <c r="Q94" i="1"/>
  <c r="R94" i="1" s="1"/>
  <c r="Q6" i="1"/>
  <c r="R89" i="1" l="1"/>
  <c r="O89" i="3" s="1"/>
  <c r="N89" i="3"/>
  <c r="A87" i="10" s="1"/>
  <c r="R95" i="1"/>
  <c r="O95" i="3" s="1"/>
  <c r="N95" i="3"/>
  <c r="A93" i="10" s="1"/>
  <c r="R17" i="1"/>
  <c r="O17" i="3" s="1"/>
  <c r="N17" i="3"/>
  <c r="A15" i="10" s="1"/>
  <c r="R59" i="1"/>
  <c r="O59" i="3" s="1"/>
  <c r="N59" i="3"/>
  <c r="A57" i="10" s="1"/>
  <c r="R11" i="1"/>
  <c r="O11" i="3" s="1"/>
  <c r="N11" i="3"/>
  <c r="A9" i="10" s="1"/>
  <c r="R77" i="1"/>
  <c r="O77" i="3" s="1"/>
  <c r="N77" i="3"/>
  <c r="A75" i="10" s="1"/>
  <c r="R41" i="1"/>
  <c r="O41" i="3" s="1"/>
  <c r="N41" i="3"/>
  <c r="A39" i="10" s="1"/>
  <c r="R71" i="1"/>
  <c r="O71" i="3" s="1"/>
  <c r="N71" i="3"/>
  <c r="A69" i="10" s="1"/>
  <c r="R23" i="1"/>
  <c r="O23" i="3" s="1"/>
  <c r="N23" i="3"/>
  <c r="A21" i="10" s="1"/>
  <c r="R29" i="1"/>
  <c r="O29" i="3" s="1"/>
  <c r="N29" i="3"/>
  <c r="A27" i="10" s="1"/>
  <c r="R47" i="1"/>
  <c r="O47" i="3" s="1"/>
  <c r="N47" i="3"/>
  <c r="A45" i="10" s="1"/>
  <c r="R53" i="1"/>
  <c r="O53" i="3" s="1"/>
  <c r="N53" i="3"/>
  <c r="A51" i="10" s="1"/>
  <c r="R65" i="1"/>
  <c r="O65" i="3" s="1"/>
  <c r="N65" i="3"/>
  <c r="A63" i="10" s="1"/>
  <c r="R83" i="1"/>
  <c r="O83" i="3" s="1"/>
  <c r="N83" i="3"/>
  <c r="A81" i="10" s="1"/>
  <c r="R35" i="1"/>
  <c r="O35" i="3" s="1"/>
  <c r="N35" i="3"/>
  <c r="A33" i="10" s="1"/>
  <c r="N56" i="3"/>
  <c r="A54" i="10" s="1"/>
  <c r="N76" i="3"/>
  <c r="A74" i="10" s="1"/>
  <c r="O76" i="3"/>
  <c r="N44" i="3"/>
  <c r="A42" i="10" s="1"/>
  <c r="N19" i="3"/>
  <c r="A17" i="10" s="1"/>
  <c r="O19" i="3"/>
  <c r="N40" i="3"/>
  <c r="A38" i="10" s="1"/>
  <c r="N9" i="3"/>
  <c r="A7" i="10" s="1"/>
  <c r="O9" i="3"/>
  <c r="N46" i="3"/>
  <c r="A44" i="10" s="1"/>
  <c r="N16" i="3"/>
  <c r="A14" i="10" s="1"/>
  <c r="N31" i="3"/>
  <c r="A29" i="10" s="1"/>
  <c r="N33" i="3"/>
  <c r="A31" i="10" s="1"/>
  <c r="N99" i="3"/>
  <c r="A97" i="10" s="1"/>
  <c r="N72" i="3"/>
  <c r="A70" i="10" s="1"/>
  <c r="O72" i="3"/>
  <c r="N54" i="3"/>
  <c r="A52" i="10" s="1"/>
  <c r="O97" i="3"/>
  <c r="N12" i="3"/>
  <c r="A10" i="10" s="1"/>
  <c r="O26" i="3"/>
  <c r="N91" i="3"/>
  <c r="A89" i="10" s="1"/>
  <c r="O60" i="3"/>
  <c r="N50" i="3"/>
  <c r="A48" i="10" s="1"/>
  <c r="O93" i="3"/>
  <c r="O58" i="3"/>
  <c r="N8" i="3"/>
  <c r="A6" i="10" s="1"/>
  <c r="O8" i="3"/>
  <c r="O63" i="3"/>
  <c r="N94" i="3"/>
  <c r="A92" i="10" s="1"/>
  <c r="O94" i="3"/>
  <c r="O30" i="3"/>
  <c r="N61" i="3"/>
  <c r="A59" i="10" s="1"/>
  <c r="O61" i="3"/>
  <c r="N13" i="3"/>
  <c r="A11" i="10" s="1"/>
  <c r="N20" i="3"/>
  <c r="A18" i="10" s="1"/>
  <c r="O27" i="3"/>
  <c r="N74" i="3"/>
  <c r="A72" i="10" s="1"/>
  <c r="O74" i="3"/>
  <c r="N66" i="3"/>
  <c r="A64" i="10" s="1"/>
  <c r="N21" i="3"/>
  <c r="A19" i="10" s="1"/>
  <c r="N48" i="3"/>
  <c r="A46" i="10" s="1"/>
  <c r="N90" i="3"/>
  <c r="A88" i="10" s="1"/>
  <c r="N7" i="3"/>
  <c r="A5" i="10" s="1"/>
  <c r="N24" i="3"/>
  <c r="A22" i="10" s="1"/>
  <c r="O24" i="3"/>
  <c r="N38" i="3"/>
  <c r="A36" i="10" s="1"/>
  <c r="O38" i="3"/>
  <c r="N73" i="3"/>
  <c r="A71" i="10" s="1"/>
  <c r="O73" i="3"/>
  <c r="N79" i="3"/>
  <c r="A77" i="10" s="1"/>
  <c r="N81" i="3"/>
  <c r="A79" i="10" s="1"/>
  <c r="O81" i="3"/>
  <c r="N67" i="3"/>
  <c r="A65" i="10" s="1"/>
  <c r="O67" i="3"/>
  <c r="N98" i="3"/>
  <c r="A96" i="10" s="1"/>
  <c r="O98" i="3"/>
  <c r="N34" i="3"/>
  <c r="A32" i="10" s="1"/>
  <c r="O34" i="3"/>
  <c r="N69" i="3"/>
  <c r="A67" i="10" s="1"/>
  <c r="N68" i="3"/>
  <c r="A66" i="10" s="1"/>
  <c r="N88" i="3"/>
  <c r="A86" i="10" s="1"/>
  <c r="O88" i="3"/>
  <c r="N80" i="3"/>
  <c r="A78" i="10" s="1"/>
  <c r="O80" i="3"/>
  <c r="N39" i="3"/>
  <c r="A37" i="10" s="1"/>
  <c r="O39" i="3"/>
  <c r="N78" i="3"/>
  <c r="A76" i="10" s="1"/>
  <c r="O78" i="3"/>
  <c r="N100" i="3"/>
  <c r="A98" i="10" s="1"/>
  <c r="O100" i="3"/>
  <c r="N37" i="3"/>
  <c r="A35" i="10" s="1"/>
  <c r="O37" i="3"/>
  <c r="O15" i="3"/>
  <c r="N32" i="3"/>
  <c r="A30" i="10" s="1"/>
  <c r="N70" i="3"/>
  <c r="A68" i="10" s="1"/>
  <c r="O70" i="3"/>
  <c r="N25" i="3"/>
  <c r="A23" i="10" s="1"/>
  <c r="N64" i="3"/>
  <c r="A62" i="10" s="1"/>
  <c r="O64" i="3"/>
  <c r="O87" i="3"/>
  <c r="N85" i="3"/>
  <c r="A83" i="10" s="1"/>
  <c r="O85" i="3"/>
  <c r="N75" i="3"/>
  <c r="A73" i="10" s="1"/>
  <c r="O42" i="3"/>
  <c r="O10" i="3"/>
  <c r="N51" i="3"/>
  <c r="A49" i="10" s="1"/>
  <c r="O51" i="3"/>
  <c r="N86" i="3"/>
  <c r="A84" i="10" s="1"/>
  <c r="N22" i="3"/>
  <c r="A20" i="10" s="1"/>
  <c r="O22" i="3"/>
  <c r="O49" i="3"/>
  <c r="O84" i="3"/>
  <c r="N92" i="3"/>
  <c r="A90" i="10" s="1"/>
  <c r="N43" i="3"/>
  <c r="A41" i="10" s="1"/>
  <c r="O43" i="3"/>
  <c r="N82" i="3"/>
  <c r="A80" i="10" s="1"/>
  <c r="O18" i="3"/>
  <c r="O45" i="3"/>
  <c r="N55" i="3"/>
  <c r="A53" i="10" s="1"/>
  <c r="N57" i="3"/>
  <c r="A55" i="10" s="1"/>
  <c r="N28" i="3"/>
  <c r="A26" i="10" s="1"/>
  <c r="O28" i="3"/>
  <c r="O96" i="3"/>
  <c r="N62" i="3"/>
  <c r="A60" i="10" s="1"/>
  <c r="N52" i="3"/>
  <c r="A50" i="10" s="1"/>
  <c r="O36" i="3"/>
  <c r="N14" i="3"/>
  <c r="A12" i="10" s="1"/>
  <c r="N6" i="3"/>
  <c r="A4" i="10" s="1"/>
  <c r="R6" i="1"/>
  <c r="O6" i="3" s="1"/>
  <c r="N58" i="3"/>
  <c r="A56" i="10" s="1"/>
  <c r="N10" i="3"/>
  <c r="A8" i="10" s="1"/>
  <c r="O13" i="3"/>
  <c r="N63" i="3"/>
  <c r="A61" i="10" s="1"/>
  <c r="N15" i="3"/>
  <c r="A13" i="10" s="1"/>
  <c r="O54" i="3"/>
  <c r="N60" i="3"/>
  <c r="A58" i="10" s="1"/>
  <c r="N97" i="3"/>
  <c r="A95" i="10" s="1"/>
  <c r="O91" i="3"/>
  <c r="N93" i="3"/>
  <c r="A91" i="10" s="1"/>
  <c r="O50" i="3"/>
  <c r="N26" i="3"/>
  <c r="A24" i="10" s="1"/>
  <c r="N30" i="3"/>
  <c r="A28" i="10" s="1"/>
  <c r="O31" i="3"/>
  <c r="O12" i="3"/>
  <c r="O14" i="3"/>
  <c r="O33" i="3"/>
  <c r="O99" i="3"/>
  <c r="O48" i="3"/>
  <c r="O46" i="3"/>
  <c r="N87" i="3"/>
  <c r="A85" i="10" s="1"/>
  <c r="O32" i="3"/>
  <c r="O16" i="3"/>
  <c r="N27" i="3"/>
  <c r="A25" i="10" s="1"/>
  <c r="O40" i="3"/>
  <c r="O20" i="3"/>
  <c r="O44" i="3"/>
  <c r="O25" i="3"/>
  <c r="O56" i="3"/>
  <c r="O66" i="3"/>
  <c r="O21" i="3"/>
  <c r="O57" i="3"/>
  <c r="N18" i="3"/>
  <c r="A16" i="10" s="1"/>
  <c r="N49" i="3"/>
  <c r="A47" i="10" s="1"/>
  <c r="N45" i="3"/>
  <c r="A43" i="10" s="1"/>
  <c r="N96" i="3"/>
  <c r="A94" i="10" s="1"/>
  <c r="O92" i="3"/>
  <c r="N84" i="3"/>
  <c r="A82" i="10" s="1"/>
  <c r="O55" i="3"/>
  <c r="N36" i="3"/>
  <c r="A34" i="10" s="1"/>
  <c r="N42" i="3"/>
  <c r="A40" i="10" s="1"/>
  <c r="O7" i="3"/>
  <c r="O86" i="3"/>
  <c r="O82" i="3"/>
  <c r="O79" i="3"/>
  <c r="O52" i="3"/>
  <c r="O62" i="3"/>
  <c r="O75" i="3"/>
  <c r="O69" i="3"/>
  <c r="O90" i="3"/>
  <c r="O68" i="3"/>
  <c r="L90" i="3" l="1"/>
  <c r="L86" i="3"/>
  <c r="L100" i="3"/>
  <c r="L96" i="3"/>
  <c r="L98" i="3"/>
  <c r="L99" i="3"/>
  <c r="L97" i="3"/>
  <c r="L84" i="3"/>
  <c r="L85" i="3"/>
  <c r="L88" i="3"/>
  <c r="L87" i="3"/>
  <c r="L94" i="3"/>
  <c r="L91" i="3"/>
  <c r="L92" i="3"/>
  <c r="L93" i="3"/>
  <c r="L81" i="3"/>
  <c r="L80" i="3"/>
  <c r="L76" i="3"/>
  <c r="L79" i="3"/>
  <c r="L82" i="3"/>
  <c r="L78" i="3"/>
  <c r="L74" i="3"/>
  <c r="L62" i="3"/>
  <c r="L73" i="3"/>
  <c r="L75" i="3"/>
  <c r="L60" i="3"/>
  <c r="L61" i="3"/>
  <c r="L64" i="3"/>
  <c r="L63" i="3"/>
  <c r="L72" i="3"/>
  <c r="L67" i="3"/>
  <c r="L69" i="3"/>
  <c r="L70" i="3"/>
  <c r="L68" i="3"/>
  <c r="L66" i="3"/>
  <c r="L58" i="3"/>
  <c r="L57" i="3"/>
  <c r="L55" i="3"/>
  <c r="L56" i="3"/>
  <c r="L52" i="3"/>
  <c r="L54" i="3"/>
  <c r="L49" i="3"/>
  <c r="L51" i="3"/>
  <c r="L50" i="3"/>
  <c r="L48" i="3"/>
  <c r="L40" i="3"/>
  <c r="L36" i="3"/>
  <c r="L38" i="3"/>
  <c r="L39" i="3"/>
  <c r="L46" i="3"/>
  <c r="L37" i="3"/>
  <c r="L42" i="3"/>
  <c r="L43" i="3"/>
  <c r="L44" i="3"/>
  <c r="L45" i="3"/>
  <c r="L34" i="3"/>
  <c r="L24" i="3"/>
  <c r="L33" i="3"/>
  <c r="L30" i="3"/>
  <c r="L31" i="3"/>
  <c r="L32" i="3"/>
  <c r="L25" i="3"/>
  <c r="L28" i="3"/>
  <c r="L26" i="3"/>
  <c r="L27" i="3"/>
  <c r="L16" i="3"/>
  <c r="L13" i="3"/>
  <c r="L14" i="3"/>
  <c r="L12" i="3"/>
  <c r="L15" i="3"/>
  <c r="L21" i="3"/>
  <c r="L20" i="3"/>
  <c r="L22" i="3"/>
  <c r="L18" i="3"/>
  <c r="L19" i="3"/>
  <c r="L10" i="3"/>
  <c r="L7" i="3"/>
  <c r="L9" i="3"/>
  <c r="L8" i="3"/>
  <c r="L6" i="3"/>
  <c r="H48" i="10"/>
  <c r="I48" i="10" s="1"/>
  <c r="J48" i="10" s="1"/>
  <c r="H69" i="10"/>
  <c r="I69" i="10" s="1"/>
  <c r="J69" i="10" s="1"/>
  <c r="H18" i="10"/>
  <c r="I18" i="10" s="1"/>
  <c r="J18" i="10" s="1"/>
  <c r="H12" i="10"/>
  <c r="I12" i="10" s="1"/>
  <c r="J12" i="10" s="1"/>
  <c r="H49" i="10"/>
  <c r="I49" i="10" s="1"/>
  <c r="J49" i="10" s="1"/>
  <c r="H56" i="10"/>
  <c r="I56" i="10" s="1"/>
  <c r="J56" i="10" s="1"/>
  <c r="H7" i="10"/>
  <c r="I7" i="10" s="1"/>
  <c r="J7" i="10" s="1"/>
  <c r="H27" i="10"/>
  <c r="I27" i="10" s="1"/>
  <c r="J27" i="10" s="1"/>
  <c r="H58" i="10"/>
  <c r="I58" i="10" s="1"/>
  <c r="J58" i="10" s="1"/>
  <c r="H10" i="10"/>
  <c r="I10" i="10" s="1"/>
  <c r="J10" i="10" s="1"/>
  <c r="H83" i="10"/>
  <c r="I83" i="10" s="1"/>
  <c r="J83" i="10" s="1"/>
  <c r="H33" i="10"/>
  <c r="I33" i="10" s="1"/>
  <c r="J33" i="10" s="1"/>
  <c r="H47" i="10"/>
  <c r="I47" i="10" s="1"/>
  <c r="J47" i="10" s="1"/>
  <c r="H62" i="10"/>
  <c r="I62" i="10" s="1"/>
  <c r="J62" i="10" s="1"/>
  <c r="H74" i="10"/>
  <c r="I74" i="10" s="1"/>
  <c r="J74" i="10" s="1"/>
  <c r="H66" i="10"/>
  <c r="I66" i="10" s="1"/>
  <c r="J66" i="10" s="1"/>
  <c r="H68" i="10"/>
  <c r="I68" i="10" s="1"/>
  <c r="J68" i="10" s="1"/>
  <c r="H20" i="10"/>
  <c r="I20" i="10" s="1"/>
  <c r="J20" i="10" s="1"/>
  <c r="H75" i="10"/>
  <c r="I75" i="10" s="1"/>
  <c r="J75" i="10" s="1"/>
  <c r="H63" i="10"/>
  <c r="I63" i="10" s="1"/>
  <c r="J63" i="10" s="1"/>
  <c r="H13" i="10"/>
  <c r="I13" i="10" s="1"/>
  <c r="J13" i="10" s="1"/>
  <c r="H54" i="10"/>
  <c r="I54" i="10" s="1"/>
  <c r="J54" i="10" s="1"/>
  <c r="H29" i="10"/>
  <c r="I29" i="10" s="1"/>
  <c r="J29" i="10" s="1"/>
  <c r="H44" i="10"/>
  <c r="I44" i="10" s="1"/>
  <c r="J44" i="10" s="1"/>
  <c r="H25" i="10"/>
  <c r="I25" i="10" s="1"/>
  <c r="J25" i="10" s="1"/>
  <c r="H26" i="10"/>
  <c r="I26" i="10" s="1"/>
  <c r="J26" i="10" s="1"/>
  <c r="H73" i="10"/>
  <c r="I73" i="10" s="1"/>
  <c r="J73" i="10" s="1"/>
  <c r="H36" i="10"/>
  <c r="I36" i="10" s="1"/>
  <c r="J36" i="10" s="1"/>
  <c r="H77" i="10"/>
  <c r="I77" i="10" s="1"/>
  <c r="J77" i="10" s="1"/>
  <c r="H79" i="10"/>
  <c r="I79" i="10" s="1"/>
  <c r="J79" i="10" s="1"/>
  <c r="H14" i="10"/>
  <c r="I14" i="10" s="1"/>
  <c r="J14" i="10" s="1"/>
  <c r="H4" i="10"/>
  <c r="I4" i="10" s="1"/>
  <c r="J4" i="10" s="1"/>
  <c r="H65" i="10"/>
  <c r="I65" i="10" s="1"/>
  <c r="J65" i="10" s="1"/>
  <c r="H52" i="10"/>
  <c r="I52" i="10" s="1"/>
  <c r="J52" i="10" s="1"/>
  <c r="H55" i="10"/>
  <c r="I55" i="10" s="1"/>
  <c r="J55" i="10" s="1"/>
  <c r="H40" i="10"/>
  <c r="I40" i="10" s="1"/>
  <c r="J40" i="10" s="1"/>
  <c r="H8" i="10"/>
  <c r="I8" i="10" s="1"/>
  <c r="J8" i="10" s="1"/>
  <c r="H11" i="10"/>
  <c r="I11" i="10" s="1"/>
  <c r="J11" i="10" s="1"/>
  <c r="H32" i="10"/>
  <c r="I32" i="10" s="1"/>
  <c r="J32" i="10" s="1"/>
  <c r="H46" i="10"/>
  <c r="I46" i="10" s="1"/>
  <c r="J46" i="10" s="1"/>
  <c r="H31" i="10"/>
  <c r="I31" i="10" s="1"/>
  <c r="J31" i="10" s="1"/>
  <c r="H82" i="10"/>
  <c r="I82" i="10" s="1"/>
  <c r="J82" i="10" s="1"/>
  <c r="H64" i="10"/>
  <c r="I64" i="10" s="1"/>
  <c r="J64" i="10" s="1"/>
  <c r="H45" i="10"/>
  <c r="I45" i="10" s="1"/>
  <c r="J45" i="10" s="1"/>
  <c r="H38" i="10"/>
  <c r="I38" i="10" s="1"/>
  <c r="J38" i="10" s="1"/>
  <c r="H81" i="10"/>
  <c r="I81" i="10" s="1"/>
  <c r="J81" i="10" s="1"/>
  <c r="H43" i="10"/>
  <c r="I43" i="10" s="1"/>
  <c r="J43" i="10" s="1"/>
  <c r="H22" i="10"/>
  <c r="I22" i="10" s="1"/>
  <c r="J22" i="10" s="1"/>
  <c r="H30" i="10"/>
  <c r="I30" i="10" s="1"/>
  <c r="J30" i="10" s="1"/>
  <c r="H76" i="10"/>
  <c r="I76" i="10" s="1"/>
  <c r="J76" i="10" s="1"/>
  <c r="H59" i="10"/>
  <c r="I59" i="10" s="1"/>
  <c r="J59" i="10" s="1"/>
  <c r="H28" i="10"/>
  <c r="I28" i="10" s="1"/>
  <c r="J28" i="10" s="1"/>
  <c r="H42" i="10"/>
  <c r="I42" i="10" s="1"/>
  <c r="J42" i="10" s="1"/>
  <c r="H24" i="10"/>
  <c r="I24" i="10" s="1"/>
  <c r="J24" i="10" s="1"/>
  <c r="H60" i="10"/>
  <c r="I60" i="10" s="1"/>
  <c r="J60" i="10" s="1"/>
  <c r="H5" i="10"/>
  <c r="I5" i="10" s="1"/>
  <c r="J5" i="10" s="1"/>
  <c r="H72" i="10"/>
  <c r="I72" i="10" s="1"/>
  <c r="J72" i="10" s="1"/>
  <c r="H16" i="10"/>
  <c r="I16" i="10" s="1"/>
  <c r="J16" i="10" s="1"/>
  <c r="H67" i="10"/>
  <c r="I67" i="10" s="1"/>
  <c r="J67" i="10" s="1"/>
  <c r="H80" i="10"/>
  <c r="I80" i="10" s="1"/>
  <c r="J80" i="10" s="1"/>
  <c r="H23" i="10"/>
  <c r="I23" i="10" s="1"/>
  <c r="J23" i="10" s="1"/>
  <c r="H34" i="10"/>
  <c r="I34" i="10" s="1"/>
  <c r="J34" i="10" s="1"/>
  <c r="H9" i="10"/>
  <c r="I9" i="10" s="1"/>
  <c r="J9" i="10" s="1"/>
  <c r="H19" i="10"/>
  <c r="I19" i="10" s="1"/>
  <c r="J19" i="10" s="1"/>
  <c r="H78" i="10"/>
  <c r="I78" i="10" s="1"/>
  <c r="J78" i="10" s="1"/>
  <c r="H53" i="10"/>
  <c r="I53" i="10" s="1"/>
  <c r="J53" i="10" s="1"/>
  <c r="H57" i="10"/>
  <c r="I57" i="10" s="1"/>
  <c r="J57" i="10" s="1"/>
  <c r="H35" i="10"/>
  <c r="I35" i="10" s="1"/>
  <c r="J35" i="10" s="1"/>
  <c r="H70" i="10"/>
  <c r="I70" i="10" s="1"/>
  <c r="J70" i="10" s="1"/>
  <c r="H17" i="10"/>
  <c r="I17" i="10" s="1"/>
  <c r="J17" i="10" s="1"/>
  <c r="H37" i="10"/>
  <c r="I37" i="10" s="1"/>
  <c r="J37" i="10" s="1"/>
  <c r="H39" i="10"/>
  <c r="I39" i="10" s="1"/>
  <c r="J39" i="10" s="1"/>
  <c r="H71" i="10"/>
  <c r="I71" i="10" s="1"/>
  <c r="J71" i="10" s="1"/>
  <c r="H61" i="10"/>
  <c r="I61" i="10" s="1"/>
  <c r="J61" i="10" s="1"/>
  <c r="H51" i="10"/>
  <c r="I51" i="10" s="1"/>
  <c r="J51" i="10" s="1"/>
  <c r="H50" i="10"/>
  <c r="I50" i="10" s="1"/>
  <c r="J50" i="10" s="1"/>
  <c r="H21" i="10"/>
  <c r="I21" i="10" s="1"/>
  <c r="J21" i="10" s="1"/>
  <c r="H6" i="10"/>
  <c r="I6" i="10" s="1"/>
  <c r="J6" i="10" s="1"/>
  <c r="H41" i="10"/>
  <c r="I41" i="10" s="1"/>
  <c r="J41" i="10" s="1"/>
  <c r="H15" i="10"/>
  <c r="I15" i="10" s="1"/>
  <c r="J15" i="10" s="1"/>
  <c r="M84" i="3" l="1"/>
  <c r="M97" i="3"/>
  <c r="M100" i="3"/>
  <c r="M99" i="3"/>
  <c r="M98" i="3"/>
  <c r="M96" i="3"/>
  <c r="M93" i="3"/>
  <c r="M92" i="3"/>
  <c r="M94" i="3"/>
  <c r="M91" i="3"/>
  <c r="M90" i="3"/>
  <c r="M82" i="3"/>
  <c r="M87" i="3"/>
  <c r="M88" i="3"/>
  <c r="M86" i="3"/>
  <c r="M85" i="3"/>
  <c r="M81" i="3"/>
  <c r="M79" i="3"/>
  <c r="M80" i="3"/>
  <c r="M58" i="3"/>
  <c r="M73" i="3"/>
  <c r="M78" i="3"/>
  <c r="M69" i="3"/>
  <c r="M74" i="3"/>
  <c r="M76" i="3"/>
  <c r="M75" i="3"/>
  <c r="M72" i="3"/>
  <c r="M67" i="3"/>
  <c r="M68" i="3"/>
  <c r="M70" i="3"/>
  <c r="M64" i="3"/>
  <c r="M66" i="3"/>
  <c r="M61" i="3"/>
  <c r="M62" i="3"/>
  <c r="M63" i="3"/>
  <c r="M60" i="3"/>
  <c r="M56" i="3"/>
  <c r="M55" i="3"/>
  <c r="M50" i="3"/>
  <c r="M57" i="3"/>
  <c r="M54" i="3"/>
  <c r="M52" i="3"/>
  <c r="M51" i="3"/>
  <c r="M49" i="3"/>
  <c r="M48" i="3"/>
  <c r="M45" i="3"/>
  <c r="M44" i="3"/>
  <c r="M46" i="3"/>
  <c r="M43" i="3"/>
  <c r="M6" i="3"/>
  <c r="M14" i="3"/>
  <c r="M31" i="3"/>
  <c r="M42" i="3"/>
  <c r="M38" i="3"/>
  <c r="M37" i="3"/>
  <c r="M40" i="3"/>
  <c r="M39" i="3"/>
  <c r="M36" i="3"/>
  <c r="M34" i="3"/>
  <c r="M33" i="3"/>
  <c r="M26" i="3"/>
  <c r="M32" i="3"/>
  <c r="M30" i="3"/>
  <c r="M28" i="3"/>
  <c r="M25" i="3"/>
  <c r="M27" i="3"/>
  <c r="M24" i="3"/>
  <c r="M19" i="3"/>
  <c r="M21" i="3"/>
  <c r="M20" i="3"/>
  <c r="M22" i="3"/>
  <c r="M18" i="3"/>
  <c r="M13" i="3"/>
  <c r="M15" i="3"/>
  <c r="M16" i="3"/>
  <c r="M10" i="3"/>
  <c r="M12" i="3"/>
  <c r="M8" i="3"/>
  <c r="M9" i="3"/>
  <c r="M7" i="3"/>
  <c r="B81" i="10"/>
  <c r="B87" i="10"/>
  <c r="B57" i="10"/>
  <c r="B63" i="10"/>
  <c r="B33" i="10"/>
  <c r="B15" i="10"/>
  <c r="AA7" i="1" l="1"/>
  <c r="AB7" i="1" s="1"/>
  <c r="W7" i="3" s="1"/>
  <c r="AA9" i="1"/>
  <c r="AB9" i="1" s="1"/>
  <c r="AA11" i="1"/>
  <c r="AB11" i="1" s="1"/>
  <c r="AA13" i="1"/>
  <c r="AB13" i="1" s="1"/>
  <c r="AA15" i="1"/>
  <c r="AB15" i="1" s="1"/>
  <c r="AA17" i="1"/>
  <c r="AB17" i="1" s="1"/>
  <c r="AA19" i="1"/>
  <c r="AB19" i="1" s="1"/>
  <c r="W19" i="3" s="1"/>
  <c r="AA21" i="1"/>
  <c r="AB21" i="1" s="1"/>
  <c r="AA23" i="1"/>
  <c r="AB23" i="1" s="1"/>
  <c r="AA25" i="1"/>
  <c r="AB25" i="1" s="1"/>
  <c r="AA27" i="1"/>
  <c r="AB27" i="1" s="1"/>
  <c r="AA29" i="1"/>
  <c r="AB29" i="1" s="1"/>
  <c r="AA31" i="1"/>
  <c r="AB31" i="1" s="1"/>
  <c r="AA33" i="1"/>
  <c r="AB33" i="1" s="1"/>
  <c r="AA35" i="1"/>
  <c r="AB35" i="1" s="1"/>
  <c r="AA37" i="1"/>
  <c r="AB37" i="1" s="1"/>
  <c r="AA39" i="1"/>
  <c r="AB39" i="1" s="1"/>
  <c r="AA41" i="1"/>
  <c r="AB41" i="1" s="1"/>
  <c r="AA43" i="1"/>
  <c r="AB43" i="1" s="1"/>
  <c r="AA45" i="1"/>
  <c r="AB45" i="1" s="1"/>
  <c r="AA47" i="1"/>
  <c r="AB47" i="1" s="1"/>
  <c r="AA49" i="1"/>
  <c r="AB49" i="1" s="1"/>
  <c r="W49" i="3" s="1"/>
  <c r="AA51" i="1"/>
  <c r="AB51" i="1" s="1"/>
  <c r="AA53" i="1"/>
  <c r="AB53" i="1" s="1"/>
  <c r="AA55" i="1"/>
  <c r="AB55" i="1" s="1"/>
  <c r="W55" i="3" s="1"/>
  <c r="AA57" i="1"/>
  <c r="AB57" i="1" s="1"/>
  <c r="W57" i="3" s="1"/>
  <c r="AA59" i="1"/>
  <c r="AB59" i="1" s="1"/>
  <c r="AA61" i="1"/>
  <c r="AB61" i="1" s="1"/>
  <c r="AA63" i="1"/>
  <c r="AB63" i="1" s="1"/>
  <c r="AA65" i="1"/>
  <c r="AB65" i="1" s="1"/>
  <c r="AA67" i="1"/>
  <c r="AB67" i="1" s="1"/>
  <c r="W67" i="3" s="1"/>
  <c r="AA69" i="1"/>
  <c r="AB69" i="1" s="1"/>
  <c r="AA71" i="1"/>
  <c r="AB71" i="1" s="1"/>
  <c r="AA73" i="1"/>
  <c r="AB73" i="1" s="1"/>
  <c r="W73" i="3" s="1"/>
  <c r="AA75" i="1"/>
  <c r="AB75" i="1" s="1"/>
  <c r="AA77" i="1"/>
  <c r="AB77" i="1" s="1"/>
  <c r="AA79" i="1"/>
  <c r="AB79" i="1" s="1"/>
  <c r="AA81" i="1"/>
  <c r="AB81" i="1" s="1"/>
  <c r="W81" i="3" s="1"/>
  <c r="AA83" i="1"/>
  <c r="AB83" i="1" s="1"/>
  <c r="AA85" i="1"/>
  <c r="AB85" i="1" s="1"/>
  <c r="W85" i="3" s="1"/>
  <c r="AA87" i="1"/>
  <c r="AB87" i="1" s="1"/>
  <c r="W87" i="3" s="1"/>
  <c r="AA89" i="1"/>
  <c r="AB89" i="1" s="1"/>
  <c r="AA8" i="1"/>
  <c r="AB8" i="1" s="1"/>
  <c r="W8" i="3" s="1"/>
  <c r="AA12" i="1"/>
  <c r="AB12" i="1" s="1"/>
  <c r="AA14" i="1"/>
  <c r="AB14" i="1" s="1"/>
  <c r="W14" i="3" s="1"/>
  <c r="AA18" i="1"/>
  <c r="AB18" i="1" s="1"/>
  <c r="AA20" i="1"/>
  <c r="AB20" i="1" s="1"/>
  <c r="AA24" i="1"/>
  <c r="AB24" i="1" s="1"/>
  <c r="AA28" i="1"/>
  <c r="AB28" i="1" s="1"/>
  <c r="AA32" i="1"/>
  <c r="AB32" i="1" s="1"/>
  <c r="AA36" i="1"/>
  <c r="AB36" i="1" s="1"/>
  <c r="AA40" i="1"/>
  <c r="AB40" i="1" s="1"/>
  <c r="W40" i="3" s="1"/>
  <c r="AA42" i="1"/>
  <c r="AB42" i="1" s="1"/>
  <c r="W42" i="3" s="1"/>
  <c r="AA46" i="1"/>
  <c r="AB46" i="1" s="1"/>
  <c r="W46" i="3" s="1"/>
  <c r="AA50" i="1"/>
  <c r="AB50" i="1" s="1"/>
  <c r="AA54" i="1"/>
  <c r="AB54" i="1" s="1"/>
  <c r="AA58" i="1"/>
  <c r="AB58" i="1" s="1"/>
  <c r="AA60" i="1"/>
  <c r="AB60" i="1" s="1"/>
  <c r="AA64" i="1"/>
  <c r="AB64" i="1" s="1"/>
  <c r="AA68" i="1"/>
  <c r="AB68" i="1" s="1"/>
  <c r="AA72" i="1"/>
  <c r="AB72" i="1" s="1"/>
  <c r="W72" i="3" s="1"/>
  <c r="AA76" i="1"/>
  <c r="AB76" i="1" s="1"/>
  <c r="AA78" i="1"/>
  <c r="AB78" i="1" s="1"/>
  <c r="W78" i="3" s="1"/>
  <c r="AA82" i="1"/>
  <c r="AB82" i="1" s="1"/>
  <c r="AA86" i="1"/>
  <c r="AB86" i="1" s="1"/>
  <c r="W86" i="3" s="1"/>
  <c r="AA90" i="1"/>
  <c r="AB90" i="1" s="1"/>
  <c r="AA94" i="1"/>
  <c r="AB94" i="1" s="1"/>
  <c r="W94" i="3" s="1"/>
  <c r="AA98" i="1"/>
  <c r="AB98" i="1" s="1"/>
  <c r="AA10" i="1"/>
  <c r="AB10" i="1" s="1"/>
  <c r="AA16" i="1"/>
  <c r="AB16" i="1" s="1"/>
  <c r="W16" i="3" s="1"/>
  <c r="AA22" i="1"/>
  <c r="AB22" i="1" s="1"/>
  <c r="W22" i="3" s="1"/>
  <c r="AA26" i="1"/>
  <c r="AB26" i="1" s="1"/>
  <c r="AA30" i="1"/>
  <c r="AB30" i="1" s="1"/>
  <c r="W30" i="3" s="1"/>
  <c r="AA34" i="1"/>
  <c r="AB34" i="1" s="1"/>
  <c r="AA38" i="1"/>
  <c r="AB38" i="1" s="1"/>
  <c r="AA44" i="1"/>
  <c r="AB44" i="1" s="1"/>
  <c r="AA48" i="1"/>
  <c r="AB48" i="1" s="1"/>
  <c r="W48" i="3" s="1"/>
  <c r="AA52" i="1"/>
  <c r="AB52" i="1" s="1"/>
  <c r="W52" i="3" s="1"/>
  <c r="AA56" i="1"/>
  <c r="AB56" i="1" s="1"/>
  <c r="W56" i="3" s="1"/>
  <c r="AA62" i="1"/>
  <c r="AB62" i="1" s="1"/>
  <c r="W62" i="3" s="1"/>
  <c r="AA66" i="1"/>
  <c r="AB66" i="1" s="1"/>
  <c r="AA70" i="1"/>
  <c r="AB70" i="1" s="1"/>
  <c r="AA74" i="1"/>
  <c r="AB74" i="1" s="1"/>
  <c r="AA80" i="1"/>
  <c r="AB80" i="1" s="1"/>
  <c r="AA84" i="1"/>
  <c r="AB84" i="1" s="1"/>
  <c r="W84" i="3" s="1"/>
  <c r="AA88" i="1"/>
  <c r="AB88" i="1" s="1"/>
  <c r="W88" i="3" s="1"/>
  <c r="AA92" i="1"/>
  <c r="AB92" i="1" s="1"/>
  <c r="W92" i="3" s="1"/>
  <c r="AA96" i="1"/>
  <c r="AB96" i="1" s="1"/>
  <c r="AA100" i="1"/>
  <c r="AB100" i="1" s="1"/>
  <c r="AA91" i="1"/>
  <c r="AB91" i="1" s="1"/>
  <c r="W91" i="3" s="1"/>
  <c r="AA93" i="1"/>
  <c r="AB93" i="1" s="1"/>
  <c r="AA97" i="1"/>
  <c r="AB97" i="1" s="1"/>
  <c r="W97" i="3" s="1"/>
  <c r="AA95" i="1"/>
  <c r="AB95" i="1" s="1"/>
  <c r="AA99" i="1"/>
  <c r="AB99" i="1" s="1"/>
  <c r="W99" i="3" s="1"/>
  <c r="AA6" i="1"/>
  <c r="AB6" i="1" s="1"/>
  <c r="W6" i="3" s="1"/>
  <c r="W15" i="3"/>
  <c r="V9" i="3" l="1"/>
  <c r="A7" i="11" s="1"/>
  <c r="V25" i="3"/>
  <c r="A23" i="11" s="1"/>
  <c r="V33" i="3"/>
  <c r="A31" i="11" s="1"/>
  <c r="V18" i="3"/>
  <c r="A16" i="11" s="1"/>
  <c r="V60" i="3"/>
  <c r="A58" i="11" s="1"/>
  <c r="V39" i="3"/>
  <c r="A37" i="11" s="1"/>
  <c r="V31" i="3"/>
  <c r="A29" i="11" s="1"/>
  <c r="V38" i="3"/>
  <c r="A36" i="11" s="1"/>
  <c r="V46" i="3"/>
  <c r="A44" i="11" s="1"/>
  <c r="V90" i="3"/>
  <c r="A88" i="11" s="1"/>
  <c r="V79" i="3"/>
  <c r="A77" i="11" s="1"/>
  <c r="V100" i="3"/>
  <c r="A98" i="11" s="1"/>
  <c r="V30" i="3"/>
  <c r="A28" i="11" s="1"/>
  <c r="V63" i="3"/>
  <c r="A61" i="11" s="1"/>
  <c r="V94" i="3"/>
  <c r="A92" i="11" s="1"/>
  <c r="V64" i="3"/>
  <c r="A62" i="11" s="1"/>
  <c r="V75" i="3"/>
  <c r="A73" i="11" s="1"/>
  <c r="V78" i="3"/>
  <c r="A76" i="11" s="1"/>
  <c r="V51" i="3"/>
  <c r="A49" i="11" s="1"/>
  <c r="V74" i="3"/>
  <c r="A72" i="11" s="1"/>
  <c r="V61" i="3"/>
  <c r="A59" i="11" s="1"/>
  <c r="V62" i="3"/>
  <c r="A60" i="11" s="1"/>
  <c r="V80" i="3"/>
  <c r="A78" i="11" s="1"/>
  <c r="V12" i="3"/>
  <c r="A10" i="11" s="1"/>
  <c r="V82" i="3"/>
  <c r="A80" i="11" s="1"/>
  <c r="V37" i="3"/>
  <c r="A35" i="11" s="1"/>
  <c r="V68" i="3"/>
  <c r="A66" i="11" s="1"/>
  <c r="V98" i="3"/>
  <c r="A96" i="11" s="1"/>
  <c r="V58" i="3"/>
  <c r="A56" i="11" s="1"/>
  <c r="V44" i="3"/>
  <c r="A42" i="11" s="1"/>
  <c r="V36" i="3"/>
  <c r="A34" i="11" s="1"/>
  <c r="V69" i="3"/>
  <c r="A67" i="11" s="1"/>
  <c r="V45" i="3"/>
  <c r="A43" i="11" s="1"/>
  <c r="V21" i="3"/>
  <c r="A19" i="11" s="1"/>
  <c r="V70" i="3"/>
  <c r="A68" i="11" s="1"/>
  <c r="V50" i="3"/>
  <c r="A48" i="11" s="1"/>
  <c r="V34" i="3"/>
  <c r="A32" i="11" s="1"/>
  <c r="V10" i="3"/>
  <c r="A8" i="11" s="1"/>
  <c r="V76" i="3"/>
  <c r="A74" i="11" s="1"/>
  <c r="V32" i="3"/>
  <c r="A30" i="11" s="1"/>
  <c r="V66" i="3"/>
  <c r="A64" i="11" s="1"/>
  <c r="V26" i="3"/>
  <c r="A24" i="11" s="1"/>
  <c r="V93" i="3"/>
  <c r="A91" i="11" s="1"/>
  <c r="V24" i="3"/>
  <c r="A22" i="11" s="1"/>
  <c r="V27" i="3"/>
  <c r="A25" i="11" s="1"/>
  <c r="V99" i="3"/>
  <c r="A97" i="11" s="1"/>
  <c r="T84" i="3"/>
  <c r="V57" i="3"/>
  <c r="A55" i="11" s="1"/>
  <c r="V72" i="3"/>
  <c r="A70" i="11" s="1"/>
  <c r="V40" i="3"/>
  <c r="A38" i="11" s="1"/>
  <c r="V6" i="3"/>
  <c r="V97" i="3"/>
  <c r="A95" i="11" s="1"/>
  <c r="W76" i="3"/>
  <c r="T76" i="3" s="1"/>
  <c r="V52" i="3"/>
  <c r="A50" i="11" s="1"/>
  <c r="V56" i="3"/>
  <c r="A54" i="11" s="1"/>
  <c r="V91" i="3"/>
  <c r="A89" i="11" s="1"/>
  <c r="V81" i="3"/>
  <c r="A79" i="11" s="1"/>
  <c r="W32" i="3"/>
  <c r="W39" i="3"/>
  <c r="V16" i="3"/>
  <c r="A14" i="11" s="1"/>
  <c r="W77" i="3"/>
  <c r="V77" i="3"/>
  <c r="A75" i="11" s="1"/>
  <c r="W79" i="3"/>
  <c r="W89" i="3"/>
  <c r="V89" i="3"/>
  <c r="A87" i="11" s="1"/>
  <c r="W59" i="3"/>
  <c r="V59" i="3"/>
  <c r="A57" i="11" s="1"/>
  <c r="W11" i="3"/>
  <c r="V11" i="3"/>
  <c r="A9" i="11" s="1"/>
  <c r="W65" i="3"/>
  <c r="V65" i="3"/>
  <c r="A63" i="11" s="1"/>
  <c r="W47" i="3"/>
  <c r="V47" i="3"/>
  <c r="A45" i="11" s="1"/>
  <c r="W68" i="3"/>
  <c r="W41" i="3"/>
  <c r="V41" i="3"/>
  <c r="A39" i="11" s="1"/>
  <c r="W17" i="3"/>
  <c r="V17" i="3"/>
  <c r="A15" i="11" s="1"/>
  <c r="W71" i="3"/>
  <c r="V71" i="3"/>
  <c r="A69" i="11" s="1"/>
  <c r="W23" i="3"/>
  <c r="V23" i="3"/>
  <c r="A21" i="11" s="1"/>
  <c r="W53" i="3"/>
  <c r="V53" i="3"/>
  <c r="A51" i="11" s="1"/>
  <c r="W29" i="3"/>
  <c r="V29" i="3"/>
  <c r="A27" i="11" s="1"/>
  <c r="W95" i="3"/>
  <c r="V95" i="3"/>
  <c r="A93" i="11" s="1"/>
  <c r="W36" i="3"/>
  <c r="W83" i="3"/>
  <c r="V83" i="3"/>
  <c r="A81" i="11" s="1"/>
  <c r="W35" i="3"/>
  <c r="V35" i="3"/>
  <c r="A33" i="11" s="1"/>
  <c r="W60" i="3"/>
  <c r="W9" i="3"/>
  <c r="V42" i="3"/>
  <c r="A40" i="11" s="1"/>
  <c r="V92" i="3"/>
  <c r="A90" i="11" s="1"/>
  <c r="W50" i="3"/>
  <c r="W58" i="3"/>
  <c r="V15" i="3"/>
  <c r="A13" i="11" s="1"/>
  <c r="W38" i="3"/>
  <c r="W80" i="3"/>
  <c r="W10" i="3"/>
  <c r="W75" i="3"/>
  <c r="W24" i="3"/>
  <c r="V85" i="3"/>
  <c r="A83" i="11" s="1"/>
  <c r="W82" i="3"/>
  <c r="W37" i="3"/>
  <c r="W31" i="3"/>
  <c r="V88" i="3"/>
  <c r="A86" i="11" s="1"/>
  <c r="W70" i="3"/>
  <c r="V22" i="3"/>
  <c r="A20" i="11" s="1"/>
  <c r="W64" i="3"/>
  <c r="W44" i="3"/>
  <c r="V49" i="3"/>
  <c r="A47" i="11" s="1"/>
  <c r="W98" i="3"/>
  <c r="W34" i="3"/>
  <c r="V84" i="3"/>
  <c r="A82" i="11" s="1"/>
  <c r="V87" i="3"/>
  <c r="A85" i="11" s="1"/>
  <c r="W66" i="3"/>
  <c r="W12" i="3"/>
  <c r="V19" i="3"/>
  <c r="A17" i="11" s="1"/>
  <c r="W51" i="3"/>
  <c r="V14" i="3"/>
  <c r="A12" i="11" s="1"/>
  <c r="W61" i="3"/>
  <c r="W21" i="3"/>
  <c r="W33" i="3"/>
  <c r="V67" i="3"/>
  <c r="A65" i="11" s="1"/>
  <c r="W26" i="3"/>
  <c r="V8" i="3"/>
  <c r="A6" i="11" s="1"/>
  <c r="W45" i="3"/>
  <c r="W90" i="3"/>
  <c r="W27" i="3"/>
  <c r="V86" i="3"/>
  <c r="A84" i="11" s="1"/>
  <c r="V55" i="3"/>
  <c r="A53" i="11" s="1"/>
  <c r="W74" i="3"/>
  <c r="V7" i="3"/>
  <c r="A5" i="11" s="1"/>
  <c r="W63" i="3"/>
  <c r="W25" i="3"/>
  <c r="W93" i="3"/>
  <c r="W100" i="3"/>
  <c r="T100" i="3" s="1"/>
  <c r="V48" i="3"/>
  <c r="A46" i="11" s="1"/>
  <c r="V73" i="3"/>
  <c r="A71" i="11" s="1"/>
  <c r="W13" i="3"/>
  <c r="V13" i="3"/>
  <c r="A11" i="11" s="1"/>
  <c r="W28" i="3"/>
  <c r="V28" i="3"/>
  <c r="A26" i="11" s="1"/>
  <c r="W69" i="3"/>
  <c r="V43" i="3"/>
  <c r="A41" i="11" s="1"/>
  <c r="W43" i="3"/>
  <c r="W18" i="3"/>
  <c r="V54" i="3"/>
  <c r="A52" i="11" s="1"/>
  <c r="W54" i="3"/>
  <c r="W96" i="3"/>
  <c r="V96" i="3"/>
  <c r="A94" i="11" s="1"/>
  <c r="W20" i="3"/>
  <c r="V20" i="3"/>
  <c r="A18" i="11" s="1"/>
  <c r="T96" i="3" l="1"/>
  <c r="T98" i="3"/>
  <c r="T99" i="3"/>
  <c r="T54" i="3"/>
  <c r="T97" i="3"/>
  <c r="T90" i="3"/>
  <c r="T75" i="3"/>
  <c r="T72" i="3"/>
  <c r="T74" i="3"/>
  <c r="T73" i="3"/>
  <c r="T63" i="3"/>
  <c r="T92" i="3"/>
  <c r="T91" i="3"/>
  <c r="T69" i="3"/>
  <c r="T93" i="3"/>
  <c r="T94" i="3"/>
  <c r="T67" i="3"/>
  <c r="T70" i="3"/>
  <c r="T68" i="3"/>
  <c r="T66" i="3"/>
  <c r="T88" i="3"/>
  <c r="T85" i="3"/>
  <c r="T86" i="3"/>
  <c r="T87" i="3"/>
  <c r="T62" i="3"/>
  <c r="T61" i="3"/>
  <c r="T64" i="3"/>
  <c r="T60" i="3"/>
  <c r="T82" i="3"/>
  <c r="T78" i="3"/>
  <c r="T79" i="3"/>
  <c r="T80" i="3"/>
  <c r="T81" i="3"/>
  <c r="T57" i="3"/>
  <c r="T55" i="3"/>
  <c r="T58" i="3"/>
  <c r="T56" i="3"/>
  <c r="T48" i="3"/>
  <c r="T50" i="3"/>
  <c r="T51" i="3"/>
  <c r="T49" i="3"/>
  <c r="T52" i="3"/>
  <c r="T28" i="3"/>
  <c r="T27" i="3"/>
  <c r="T26" i="3"/>
  <c r="T25" i="3"/>
  <c r="T24" i="3"/>
  <c r="T44" i="3"/>
  <c r="T42" i="3"/>
  <c r="T43" i="3"/>
  <c r="T45" i="3"/>
  <c r="T46" i="3"/>
  <c r="T20" i="3"/>
  <c r="T18" i="3"/>
  <c r="T19" i="3"/>
  <c r="T21" i="3"/>
  <c r="T22" i="3"/>
  <c r="T40" i="3"/>
  <c r="T37" i="3"/>
  <c r="T39" i="3"/>
  <c r="T38" i="3"/>
  <c r="T36" i="3"/>
  <c r="T13" i="3"/>
  <c r="T16" i="3"/>
  <c r="T15" i="3"/>
  <c r="T14" i="3"/>
  <c r="T12" i="3"/>
  <c r="T30" i="3"/>
  <c r="T31" i="3"/>
  <c r="T33" i="3"/>
  <c r="T34" i="3"/>
  <c r="T32" i="3"/>
  <c r="T10" i="3"/>
  <c r="T6" i="3"/>
  <c r="T9" i="3"/>
  <c r="T8" i="3"/>
  <c r="T7" i="3"/>
  <c r="A4" i="11"/>
  <c r="H72" i="11" s="1"/>
  <c r="I72" i="11" s="1"/>
  <c r="J72" i="11" s="1"/>
  <c r="U100" i="3" l="1"/>
  <c r="U99" i="3"/>
  <c r="U98" i="3"/>
  <c r="U97" i="3"/>
  <c r="U84" i="3"/>
  <c r="U92" i="3"/>
  <c r="U94" i="3"/>
  <c r="U96" i="3"/>
  <c r="U93" i="3"/>
  <c r="U91" i="3"/>
  <c r="U90" i="3"/>
  <c r="U87" i="3"/>
  <c r="U86" i="3"/>
  <c r="U85" i="3"/>
  <c r="U88" i="3"/>
  <c r="U80" i="3"/>
  <c r="U79" i="3"/>
  <c r="U81" i="3"/>
  <c r="U82" i="3"/>
  <c r="U75" i="3"/>
  <c r="U78" i="3"/>
  <c r="U73" i="3"/>
  <c r="U74" i="3"/>
  <c r="U58" i="3"/>
  <c r="U60" i="3"/>
  <c r="U66" i="3"/>
  <c r="U72" i="3"/>
  <c r="U76" i="3"/>
  <c r="U68" i="3"/>
  <c r="U70" i="3"/>
  <c r="U69" i="3"/>
  <c r="U67" i="3"/>
  <c r="U64" i="3"/>
  <c r="U63" i="3"/>
  <c r="U61" i="3"/>
  <c r="U62" i="3"/>
  <c r="U55" i="3"/>
  <c r="U57" i="3"/>
  <c r="U56" i="3"/>
  <c r="U54" i="3"/>
  <c r="U51" i="3"/>
  <c r="U50" i="3"/>
  <c r="U52" i="3"/>
  <c r="U49" i="3"/>
  <c r="U16" i="3"/>
  <c r="U21" i="3"/>
  <c r="U46" i="3"/>
  <c r="U48" i="3"/>
  <c r="U45" i="3"/>
  <c r="U44" i="3"/>
  <c r="U43" i="3"/>
  <c r="U27" i="3"/>
  <c r="U42" i="3"/>
  <c r="U37" i="3"/>
  <c r="U40" i="3"/>
  <c r="U39" i="3"/>
  <c r="U38" i="3"/>
  <c r="U36" i="3"/>
  <c r="U32" i="3"/>
  <c r="U34" i="3"/>
  <c r="U33" i="3"/>
  <c r="U31" i="3"/>
  <c r="U30" i="3"/>
  <c r="U28" i="3"/>
  <c r="U25" i="3"/>
  <c r="U26" i="3"/>
  <c r="U24" i="3"/>
  <c r="U18" i="3"/>
  <c r="U19" i="3"/>
  <c r="U22" i="3"/>
  <c r="U20" i="3"/>
  <c r="U13" i="3"/>
  <c r="U14" i="3"/>
  <c r="U15" i="3"/>
  <c r="U12" i="3"/>
  <c r="U7" i="3"/>
  <c r="U10" i="3"/>
  <c r="U8" i="3"/>
  <c r="U9" i="3"/>
  <c r="U6" i="3"/>
  <c r="H60" i="11"/>
  <c r="I60" i="11" s="1"/>
  <c r="J60" i="11" s="1"/>
  <c r="H50" i="11"/>
  <c r="I50" i="11" s="1"/>
  <c r="J50" i="11" s="1"/>
  <c r="H13" i="11"/>
  <c r="I13" i="11" s="1"/>
  <c r="J13" i="11" s="1"/>
  <c r="H75" i="11"/>
  <c r="I75" i="11" s="1"/>
  <c r="J75" i="11" s="1"/>
  <c r="H51" i="11"/>
  <c r="I51" i="11" s="1"/>
  <c r="J51" i="11" s="1"/>
  <c r="H59" i="11"/>
  <c r="I59" i="11" s="1"/>
  <c r="J59" i="11" s="1"/>
  <c r="H36" i="11"/>
  <c r="I36" i="11" s="1"/>
  <c r="J36" i="11" s="1"/>
  <c r="H23" i="11"/>
  <c r="I23" i="11" s="1"/>
  <c r="J23" i="11" s="1"/>
  <c r="H73" i="11"/>
  <c r="I73" i="11" s="1"/>
  <c r="J73" i="11" s="1"/>
  <c r="H6" i="11"/>
  <c r="I6" i="11" s="1"/>
  <c r="J6" i="11" s="1"/>
  <c r="H71" i="11"/>
  <c r="I71" i="11" s="1"/>
  <c r="J71" i="11" s="1"/>
  <c r="H55" i="11"/>
  <c r="I55" i="11" s="1"/>
  <c r="J55" i="11" s="1"/>
  <c r="H69" i="11"/>
  <c r="I69" i="11" s="1"/>
  <c r="J69" i="11" s="1"/>
  <c r="H14" i="11"/>
  <c r="I14" i="11" s="1"/>
  <c r="J14" i="11" s="1"/>
  <c r="H9" i="11"/>
  <c r="I9" i="11" s="1"/>
  <c r="J9" i="11" s="1"/>
  <c r="H25" i="11"/>
  <c r="I25" i="11" s="1"/>
  <c r="J25" i="11" s="1"/>
  <c r="H52" i="11"/>
  <c r="I52" i="11" s="1"/>
  <c r="J52" i="11" s="1"/>
  <c r="H40" i="11"/>
  <c r="I40" i="11" s="1"/>
  <c r="J40" i="11" s="1"/>
  <c r="H62" i="11"/>
  <c r="I62" i="11" s="1"/>
  <c r="J62" i="11" s="1"/>
  <c r="H42" i="11"/>
  <c r="I42" i="11" s="1"/>
  <c r="J42" i="11" s="1"/>
  <c r="H26" i="11"/>
  <c r="I26" i="11" s="1"/>
  <c r="J26" i="11" s="1"/>
  <c r="H76" i="11"/>
  <c r="I76" i="11" s="1"/>
  <c r="J76" i="11" s="1"/>
  <c r="H34" i="11"/>
  <c r="I34" i="11" s="1"/>
  <c r="J34" i="11" s="1"/>
  <c r="H70" i="11"/>
  <c r="I70" i="11" s="1"/>
  <c r="J70" i="11" s="1"/>
  <c r="H81" i="11"/>
  <c r="I81" i="11" s="1"/>
  <c r="J81" i="11" s="1"/>
  <c r="H53" i="11"/>
  <c r="I53" i="11" s="1"/>
  <c r="J53" i="11" s="1"/>
  <c r="H58" i="11"/>
  <c r="I58" i="11" s="1"/>
  <c r="J58" i="11" s="1"/>
  <c r="H57" i="11"/>
  <c r="I57" i="11" s="1"/>
  <c r="J57" i="11" s="1"/>
  <c r="H65" i="11"/>
  <c r="I65" i="11" s="1"/>
  <c r="J65" i="11" s="1"/>
  <c r="H31" i="11"/>
  <c r="I31" i="11" s="1"/>
  <c r="J31" i="11" s="1"/>
  <c r="H39" i="11"/>
  <c r="I39" i="11" s="1"/>
  <c r="J39" i="11" s="1"/>
  <c r="H38" i="11"/>
  <c r="I38" i="11" s="1"/>
  <c r="J38" i="11" s="1"/>
  <c r="H61" i="11"/>
  <c r="I61" i="11" s="1"/>
  <c r="J61" i="11" s="1"/>
  <c r="H20" i="11"/>
  <c r="I20" i="11" s="1"/>
  <c r="J20" i="11" s="1"/>
  <c r="H28" i="11"/>
  <c r="I28" i="11" s="1"/>
  <c r="J28" i="11" s="1"/>
  <c r="H17" i="11"/>
  <c r="I17" i="11" s="1"/>
  <c r="J17" i="11" s="1"/>
  <c r="H44" i="11"/>
  <c r="I44" i="11" s="1"/>
  <c r="J44" i="11" s="1"/>
  <c r="H66" i="11"/>
  <c r="I66" i="11" s="1"/>
  <c r="J66" i="11" s="1"/>
  <c r="H18" i="11"/>
  <c r="I18" i="11" s="1"/>
  <c r="J18" i="11" s="1"/>
  <c r="H64" i="11"/>
  <c r="I64" i="11" s="1"/>
  <c r="J64" i="11" s="1"/>
  <c r="H47" i="11"/>
  <c r="I47" i="11" s="1"/>
  <c r="J47" i="11" s="1"/>
  <c r="H10" i="11"/>
  <c r="I10" i="11" s="1"/>
  <c r="J10" i="11" s="1"/>
  <c r="H19" i="11"/>
  <c r="I19" i="11" s="1"/>
  <c r="J19" i="11" s="1"/>
  <c r="H77" i="11"/>
  <c r="I77" i="11" s="1"/>
  <c r="J77" i="11" s="1"/>
  <c r="H16" i="11"/>
  <c r="I16" i="11" s="1"/>
  <c r="J16" i="11" s="1"/>
  <c r="H54" i="11"/>
  <c r="I54" i="11" s="1"/>
  <c r="J54" i="11" s="1"/>
  <c r="H5" i="11"/>
  <c r="I5" i="11" s="1"/>
  <c r="J5" i="11" s="1"/>
  <c r="H11" i="11"/>
  <c r="I11" i="11" s="1"/>
  <c r="J11" i="11" s="1"/>
  <c r="H68" i="11"/>
  <c r="I68" i="11" s="1"/>
  <c r="J68" i="11" s="1"/>
  <c r="H82" i="11"/>
  <c r="I82" i="11" s="1"/>
  <c r="J82" i="11" s="1"/>
  <c r="H15" i="11"/>
  <c r="I15" i="11" s="1"/>
  <c r="J15" i="11" s="1"/>
  <c r="H22" i="11"/>
  <c r="I22" i="11" s="1"/>
  <c r="J22" i="11" s="1"/>
  <c r="H8" i="11"/>
  <c r="I8" i="11" s="1"/>
  <c r="J8" i="11" s="1"/>
  <c r="H63" i="11"/>
  <c r="I63" i="11" s="1"/>
  <c r="J63" i="11" s="1"/>
  <c r="H35" i="11"/>
  <c r="I35" i="11" s="1"/>
  <c r="J35" i="11" s="1"/>
  <c r="H30" i="11"/>
  <c r="I30" i="11" s="1"/>
  <c r="J30" i="11" s="1"/>
  <c r="H41" i="11"/>
  <c r="I41" i="11" s="1"/>
  <c r="J41" i="11" s="1"/>
  <c r="H46" i="11"/>
  <c r="I46" i="11" s="1"/>
  <c r="J46" i="11" s="1"/>
  <c r="H67" i="11"/>
  <c r="I67" i="11" s="1"/>
  <c r="J67" i="11" s="1"/>
  <c r="H78" i="11"/>
  <c r="I78" i="11" s="1"/>
  <c r="J78" i="11" s="1"/>
  <c r="H74" i="11"/>
  <c r="I74" i="11" s="1"/>
  <c r="J74" i="11" s="1"/>
  <c r="H48" i="11"/>
  <c r="I48" i="11" s="1"/>
  <c r="J48" i="11" s="1"/>
  <c r="H37" i="11"/>
  <c r="I37" i="11" s="1"/>
  <c r="J37" i="11" s="1"/>
  <c r="H4" i="11"/>
  <c r="I4" i="11" s="1"/>
  <c r="J4" i="11" s="1"/>
  <c r="H79" i="11"/>
  <c r="I79" i="11" s="1"/>
  <c r="J79" i="11" s="1"/>
  <c r="H24" i="11"/>
  <c r="I24" i="11" s="1"/>
  <c r="J24" i="11" s="1"/>
  <c r="H29" i="11"/>
  <c r="I29" i="11" s="1"/>
  <c r="J29" i="11" s="1"/>
  <c r="H33" i="11"/>
  <c r="I33" i="11" s="1"/>
  <c r="J33" i="11" s="1"/>
  <c r="H32" i="11"/>
  <c r="I32" i="11" s="1"/>
  <c r="J32" i="11" s="1"/>
  <c r="H12" i="11"/>
  <c r="I12" i="11" s="1"/>
  <c r="J12" i="11" s="1"/>
  <c r="H21" i="11"/>
  <c r="I21" i="11" s="1"/>
  <c r="J21" i="11" s="1"/>
  <c r="H80" i="11"/>
  <c r="I80" i="11" s="1"/>
  <c r="J80" i="11" s="1"/>
  <c r="H27" i="11"/>
  <c r="I27" i="11" s="1"/>
  <c r="J27" i="11" s="1"/>
  <c r="H45" i="11"/>
  <c r="I45" i="11" s="1"/>
  <c r="J45" i="11" s="1"/>
  <c r="H43" i="11"/>
  <c r="I43" i="11" s="1"/>
  <c r="J43" i="11" s="1"/>
  <c r="H49" i="11"/>
  <c r="I49" i="11" s="1"/>
  <c r="J49" i="11" s="1"/>
  <c r="H56" i="11"/>
  <c r="I56" i="11" s="1"/>
  <c r="J56" i="11" s="1"/>
  <c r="H7" i="11"/>
  <c r="I7" i="11" s="1"/>
  <c r="J7" i="11" s="1"/>
  <c r="H83" i="11"/>
  <c r="I83" i="11" s="1"/>
  <c r="J83" i="11" s="1"/>
  <c r="BA7" i="1" l="1"/>
  <c r="BB7" i="1" s="1"/>
  <c r="BA9" i="1"/>
  <c r="BB9" i="1" s="1"/>
  <c r="BA11" i="1"/>
  <c r="BB11" i="1" s="1"/>
  <c r="BA13" i="1"/>
  <c r="BB13" i="1" s="1"/>
  <c r="AE13" i="3" s="1"/>
  <c r="BA15" i="1"/>
  <c r="BB15" i="1" s="1"/>
  <c r="AE15" i="3" s="1"/>
  <c r="BA17" i="1"/>
  <c r="BB17" i="1" s="1"/>
  <c r="BA19" i="1"/>
  <c r="BB19" i="1" s="1"/>
  <c r="BA21" i="1"/>
  <c r="BB21" i="1" s="1"/>
  <c r="BA23" i="1"/>
  <c r="BB23" i="1" s="1"/>
  <c r="AE23" i="3" s="1"/>
  <c r="BA25" i="1"/>
  <c r="BB25" i="1" s="1"/>
  <c r="BA27" i="1"/>
  <c r="BB27" i="1" s="1"/>
  <c r="BA29" i="1"/>
  <c r="BB29" i="1" s="1"/>
  <c r="AE29" i="3" s="1"/>
  <c r="BA31" i="1"/>
  <c r="BB31" i="1" s="1"/>
  <c r="BA33" i="1"/>
  <c r="BB33" i="1" s="1"/>
  <c r="BA35" i="1"/>
  <c r="BB35" i="1" s="1"/>
  <c r="AE35" i="3" s="1"/>
  <c r="BA37" i="1"/>
  <c r="BB37" i="1" s="1"/>
  <c r="BA39" i="1"/>
  <c r="BB39" i="1" s="1"/>
  <c r="BA41" i="1"/>
  <c r="BB41" i="1" s="1"/>
  <c r="AE41" i="3" s="1"/>
  <c r="BA43" i="1"/>
  <c r="BB43" i="1" s="1"/>
  <c r="BA45" i="1"/>
  <c r="BB45" i="1" s="1"/>
  <c r="AE45" i="3" s="1"/>
  <c r="BA47" i="1"/>
  <c r="BB47" i="1" s="1"/>
  <c r="AE47" i="3" s="1"/>
  <c r="BA49" i="1"/>
  <c r="BB49" i="1" s="1"/>
  <c r="AE49" i="3" s="1"/>
  <c r="BA51" i="1"/>
  <c r="BB51" i="1" s="1"/>
  <c r="AE51" i="3" s="1"/>
  <c r="BA53" i="1"/>
  <c r="BB53" i="1" s="1"/>
  <c r="AE53" i="3" s="1"/>
  <c r="BA55" i="1"/>
  <c r="BB55" i="1" s="1"/>
  <c r="AE55" i="3" s="1"/>
  <c r="BA57" i="1"/>
  <c r="BB57" i="1" s="1"/>
  <c r="BA59" i="1"/>
  <c r="BB59" i="1" s="1"/>
  <c r="BA61" i="1"/>
  <c r="BB61" i="1" s="1"/>
  <c r="AE61" i="3" s="1"/>
  <c r="BA63" i="1"/>
  <c r="BB63" i="1" s="1"/>
  <c r="AE63" i="3" s="1"/>
  <c r="BA65" i="1"/>
  <c r="BB65" i="1" s="1"/>
  <c r="BA67" i="1"/>
  <c r="BB67" i="1" s="1"/>
  <c r="BA69" i="1"/>
  <c r="BB69" i="1" s="1"/>
  <c r="BA71" i="1"/>
  <c r="BB71" i="1" s="1"/>
  <c r="AE71" i="3" s="1"/>
  <c r="BA73" i="1"/>
  <c r="BB73" i="1" s="1"/>
  <c r="BA75" i="1"/>
  <c r="BB75" i="1" s="1"/>
  <c r="AE75" i="3" s="1"/>
  <c r="BA77" i="1"/>
  <c r="BB77" i="1" s="1"/>
  <c r="AE77" i="3" s="1"/>
  <c r="BA79" i="1"/>
  <c r="BB79" i="1" s="1"/>
  <c r="BA81" i="1"/>
  <c r="BB81" i="1" s="1"/>
  <c r="BA83" i="1"/>
  <c r="BB83" i="1" s="1"/>
  <c r="AE83" i="3" s="1"/>
  <c r="BA85" i="1"/>
  <c r="BB85" i="1" s="1"/>
  <c r="BA87" i="1"/>
  <c r="BB87" i="1" s="1"/>
  <c r="AE87" i="3" s="1"/>
  <c r="BA89" i="1"/>
  <c r="BB89" i="1" s="1"/>
  <c r="AE89" i="3" s="1"/>
  <c r="BA91" i="1"/>
  <c r="BB91" i="1" s="1"/>
  <c r="BA93" i="1"/>
  <c r="BB93" i="1" s="1"/>
  <c r="BA95" i="1"/>
  <c r="BB95" i="1" s="1"/>
  <c r="BA97" i="1"/>
  <c r="BB97" i="1" s="1"/>
  <c r="BA99" i="1"/>
  <c r="BB99" i="1" s="1"/>
  <c r="BA54" i="1"/>
  <c r="BB54" i="1" s="1"/>
  <c r="BA60" i="1"/>
  <c r="BB60" i="1" s="1"/>
  <c r="BA64" i="1"/>
  <c r="BB64" i="1" s="1"/>
  <c r="AE64" i="3" s="1"/>
  <c r="BA68" i="1"/>
  <c r="BB68" i="1" s="1"/>
  <c r="BA72" i="1"/>
  <c r="BB72" i="1" s="1"/>
  <c r="AE72" i="3" s="1"/>
  <c r="BA76" i="1"/>
  <c r="BB76" i="1" s="1"/>
  <c r="BA80" i="1"/>
  <c r="BB80" i="1" s="1"/>
  <c r="BA86" i="1"/>
  <c r="BB86" i="1" s="1"/>
  <c r="BA90" i="1"/>
  <c r="BB90" i="1" s="1"/>
  <c r="BA94" i="1"/>
  <c r="BB94" i="1" s="1"/>
  <c r="BA98" i="1"/>
  <c r="BB98" i="1" s="1"/>
  <c r="BA8" i="1"/>
  <c r="BB8" i="1" s="1"/>
  <c r="BA10" i="1"/>
  <c r="BB10" i="1" s="1"/>
  <c r="BA12" i="1"/>
  <c r="BB12" i="1" s="1"/>
  <c r="BA14" i="1"/>
  <c r="BB14" i="1" s="1"/>
  <c r="BA16" i="1"/>
  <c r="BB16" i="1" s="1"/>
  <c r="AE16" i="3" s="1"/>
  <c r="BA18" i="1"/>
  <c r="BB18" i="1" s="1"/>
  <c r="AE18" i="3" s="1"/>
  <c r="BA20" i="1"/>
  <c r="BB20" i="1" s="1"/>
  <c r="AE20" i="3" s="1"/>
  <c r="BA22" i="1"/>
  <c r="BB22" i="1" s="1"/>
  <c r="BA24" i="1"/>
  <c r="BB24" i="1" s="1"/>
  <c r="BA26" i="1"/>
  <c r="BB26" i="1" s="1"/>
  <c r="BA28" i="1"/>
  <c r="BB28" i="1" s="1"/>
  <c r="AE28" i="3" s="1"/>
  <c r="BA30" i="1"/>
  <c r="BB30" i="1" s="1"/>
  <c r="BA32" i="1"/>
  <c r="BB32" i="1" s="1"/>
  <c r="BA34" i="1"/>
  <c r="BB34" i="1" s="1"/>
  <c r="BA36" i="1"/>
  <c r="BB36" i="1" s="1"/>
  <c r="AE36" i="3" s="1"/>
  <c r="BA38" i="1"/>
  <c r="BB38" i="1" s="1"/>
  <c r="AE38" i="3" s="1"/>
  <c r="BA40" i="1"/>
  <c r="BB40" i="1" s="1"/>
  <c r="AE40" i="3" s="1"/>
  <c r="BA42" i="1"/>
  <c r="BB42" i="1" s="1"/>
  <c r="BA44" i="1"/>
  <c r="BB44" i="1" s="1"/>
  <c r="BA46" i="1"/>
  <c r="BB46" i="1" s="1"/>
  <c r="BA48" i="1"/>
  <c r="BB48" i="1" s="1"/>
  <c r="BA50" i="1"/>
  <c r="BB50" i="1" s="1"/>
  <c r="BA52" i="1"/>
  <c r="BB52" i="1" s="1"/>
  <c r="AE52" i="3" s="1"/>
  <c r="BA56" i="1"/>
  <c r="BB56" i="1" s="1"/>
  <c r="AE56" i="3" s="1"/>
  <c r="BA58" i="1"/>
  <c r="BB58" i="1" s="1"/>
  <c r="BA62" i="1"/>
  <c r="BB62" i="1" s="1"/>
  <c r="BA66" i="1"/>
  <c r="BB66" i="1" s="1"/>
  <c r="BA70" i="1"/>
  <c r="BB70" i="1" s="1"/>
  <c r="AE70" i="3" s="1"/>
  <c r="BA74" i="1"/>
  <c r="BB74" i="1" s="1"/>
  <c r="AE74" i="3" s="1"/>
  <c r="BA78" i="1"/>
  <c r="BB78" i="1" s="1"/>
  <c r="BA82" i="1"/>
  <c r="BB82" i="1" s="1"/>
  <c r="AE82" i="3" s="1"/>
  <c r="BA84" i="1"/>
  <c r="BB84" i="1" s="1"/>
  <c r="BA88" i="1"/>
  <c r="BB88" i="1" s="1"/>
  <c r="BA92" i="1"/>
  <c r="BB92" i="1" s="1"/>
  <c r="AE92" i="3" s="1"/>
  <c r="BA96" i="1"/>
  <c r="BB96" i="1" s="1"/>
  <c r="BA100" i="1"/>
  <c r="BB100" i="1" s="1"/>
  <c r="BA6" i="1"/>
  <c r="BB6" i="1" s="1"/>
  <c r="AE6" i="3" s="1"/>
  <c r="AE25" i="3"/>
  <c r="AD31" i="3"/>
  <c r="A29" i="12" s="1"/>
  <c r="AD9" i="3"/>
  <c r="A7" i="12" s="1"/>
  <c r="AE17" i="3"/>
  <c r="AD73" i="3" l="1"/>
  <c r="A71" i="12" s="1"/>
  <c r="AD98" i="3"/>
  <c r="A96" i="12" s="1"/>
  <c r="AD7" i="3"/>
  <c r="A5" i="12" s="1"/>
  <c r="AD14" i="3"/>
  <c r="A12" i="12" s="1"/>
  <c r="AD97" i="3"/>
  <c r="A95" i="12" s="1"/>
  <c r="AD32" i="3"/>
  <c r="A30" i="12" s="1"/>
  <c r="AD66" i="3"/>
  <c r="A64" i="12" s="1"/>
  <c r="AD58" i="3"/>
  <c r="A56" i="12" s="1"/>
  <c r="AD88" i="3"/>
  <c r="A86" i="12" s="1"/>
  <c r="AD48" i="3"/>
  <c r="A46" i="12" s="1"/>
  <c r="AD24" i="3"/>
  <c r="A22" i="12" s="1"/>
  <c r="AD68" i="3"/>
  <c r="A66" i="12" s="1"/>
  <c r="AD84" i="3"/>
  <c r="A82" i="12" s="1"/>
  <c r="AD93" i="3"/>
  <c r="A91" i="12" s="1"/>
  <c r="AD10" i="3"/>
  <c r="A8" i="12" s="1"/>
  <c r="AD34" i="3"/>
  <c r="A32" i="12" s="1"/>
  <c r="AD37" i="3"/>
  <c r="A35" i="12" s="1"/>
  <c r="AD50" i="3"/>
  <c r="A48" i="12" s="1"/>
  <c r="AD45" i="3"/>
  <c r="A43" i="12" s="1"/>
  <c r="AD42" i="3"/>
  <c r="A40" i="12" s="1"/>
  <c r="AD77" i="3"/>
  <c r="A75" i="12" s="1"/>
  <c r="AD69" i="3"/>
  <c r="A67" i="12" s="1"/>
  <c r="AD8" i="3"/>
  <c r="A6" i="12" s="1"/>
  <c r="AD85" i="3"/>
  <c r="A83" i="12" s="1"/>
  <c r="AD67" i="3"/>
  <c r="A65" i="12" s="1"/>
  <c r="AD21" i="3"/>
  <c r="A19" i="12" s="1"/>
  <c r="AD26" i="3"/>
  <c r="A24" i="12" s="1"/>
  <c r="AD90" i="3"/>
  <c r="A88" i="12" s="1"/>
  <c r="AD79" i="3"/>
  <c r="A77" i="12" s="1"/>
  <c r="AD39" i="3"/>
  <c r="A37" i="12" s="1"/>
  <c r="AD96" i="3"/>
  <c r="A94" i="12" s="1"/>
  <c r="AD44" i="3"/>
  <c r="A42" i="12" s="1"/>
  <c r="AD95" i="3"/>
  <c r="A93" i="12" s="1"/>
  <c r="AD6" i="3"/>
  <c r="A4" i="12" s="1"/>
  <c r="AD91" i="3"/>
  <c r="A89" i="12" s="1"/>
  <c r="AD99" i="3"/>
  <c r="A97" i="12" s="1"/>
  <c r="AD35" i="3"/>
  <c r="A33" i="12" s="1"/>
  <c r="AD27" i="3"/>
  <c r="A25" i="12" s="1"/>
  <c r="AD78" i="3"/>
  <c r="A76" i="12" s="1"/>
  <c r="AD60" i="3"/>
  <c r="A58" i="12" s="1"/>
  <c r="AD57" i="3"/>
  <c r="A55" i="12" s="1"/>
  <c r="AD11" i="3"/>
  <c r="A9" i="12" s="1"/>
  <c r="AD54" i="3"/>
  <c r="A52" i="12" s="1"/>
  <c r="AD65" i="3"/>
  <c r="A63" i="12" s="1"/>
  <c r="AD59" i="3"/>
  <c r="A57" i="12" s="1"/>
  <c r="AD22" i="3"/>
  <c r="A20" i="12" s="1"/>
  <c r="AD100" i="3"/>
  <c r="A98" i="12" s="1"/>
  <c r="AD62" i="3"/>
  <c r="A60" i="12" s="1"/>
  <c r="AD19" i="3"/>
  <c r="A17" i="12" s="1"/>
  <c r="AD46" i="3"/>
  <c r="A44" i="12" s="1"/>
  <c r="AD30" i="3"/>
  <c r="A28" i="12" s="1"/>
  <c r="AD12" i="3"/>
  <c r="A10" i="12" s="1"/>
  <c r="AD76" i="3"/>
  <c r="A74" i="12" s="1"/>
  <c r="AD33" i="3"/>
  <c r="A31" i="12" s="1"/>
  <c r="AD86" i="3"/>
  <c r="A84" i="12" s="1"/>
  <c r="AD81" i="3"/>
  <c r="A79" i="12" s="1"/>
  <c r="AD94" i="3"/>
  <c r="A92" i="12" s="1"/>
  <c r="AE22" i="3"/>
  <c r="AE79" i="3"/>
  <c r="AE10" i="3"/>
  <c r="AE27" i="3"/>
  <c r="AE8" i="3"/>
  <c r="AE12" i="3"/>
  <c r="AD64" i="3"/>
  <c r="A62" i="12" s="1"/>
  <c r="AE100" i="3"/>
  <c r="AE59" i="3"/>
  <c r="AE42" i="3"/>
  <c r="AE85" i="3"/>
  <c r="AE69" i="3"/>
  <c r="AD25" i="3"/>
  <c r="A23" i="12" s="1"/>
  <c r="AE60" i="3"/>
  <c r="AE48" i="3"/>
  <c r="AD53" i="3"/>
  <c r="A51" i="12" s="1"/>
  <c r="AE11" i="3"/>
  <c r="AD82" i="3"/>
  <c r="A80" i="12" s="1"/>
  <c r="AE84" i="3"/>
  <c r="AE95" i="3"/>
  <c r="AD17" i="3"/>
  <c r="A15" i="12" s="1"/>
  <c r="AD71" i="3"/>
  <c r="A69" i="12" s="1"/>
  <c r="AD29" i="3"/>
  <c r="A27" i="12" s="1"/>
  <c r="AE90" i="3"/>
  <c r="AD72" i="3"/>
  <c r="A70" i="12" s="1"/>
  <c r="AE78" i="3"/>
  <c r="AE57" i="3"/>
  <c r="AE99" i="3"/>
  <c r="AE54" i="3"/>
  <c r="AD36" i="3"/>
  <c r="A34" i="12" s="1"/>
  <c r="AD75" i="3"/>
  <c r="A73" i="12" s="1"/>
  <c r="AE68" i="3"/>
  <c r="AE32" i="3"/>
  <c r="AE46" i="3"/>
  <c r="AD70" i="3"/>
  <c r="A68" i="12" s="1"/>
  <c r="AE91" i="3"/>
  <c r="AD15" i="3"/>
  <c r="A13" i="12" s="1"/>
  <c r="AD18" i="3"/>
  <c r="A16" i="12" s="1"/>
  <c r="AE26" i="3"/>
  <c r="AE98" i="3"/>
  <c r="AD49" i="3"/>
  <c r="A47" i="12" s="1"/>
  <c r="AE96" i="3"/>
  <c r="AD74" i="3"/>
  <c r="A72" i="12" s="1"/>
  <c r="AD41" i="3"/>
  <c r="A39" i="12" s="1"/>
  <c r="AE50" i="3"/>
  <c r="AE44" i="3"/>
  <c r="AD20" i="3"/>
  <c r="A18" i="12" s="1"/>
  <c r="AD56" i="3"/>
  <c r="A54" i="12" s="1"/>
  <c r="AE21" i="3"/>
  <c r="AE7" i="3"/>
  <c r="AE58" i="3"/>
  <c r="AE81" i="3"/>
  <c r="AD92" i="3"/>
  <c r="A90" i="12" s="1"/>
  <c r="AD83" i="3"/>
  <c r="A81" i="12" s="1"/>
  <c r="AD51" i="3"/>
  <c r="A49" i="12" s="1"/>
  <c r="AE67" i="3"/>
  <c r="AD13" i="3"/>
  <c r="A11" i="12" s="1"/>
  <c r="AD28" i="3"/>
  <c r="A26" i="12" s="1"/>
  <c r="AD38" i="3"/>
  <c r="A36" i="12" s="1"/>
  <c r="AE14" i="3"/>
  <c r="AE94" i="3"/>
  <c r="AD16" i="3"/>
  <c r="A14" i="12" s="1"/>
  <c r="AE9" i="3"/>
  <c r="AE73" i="3"/>
  <c r="AE66" i="3"/>
  <c r="AE34" i="3"/>
  <c r="AD40" i="3"/>
  <c r="A38" i="12" s="1"/>
  <c r="AD52" i="3"/>
  <c r="A50" i="12" s="1"/>
  <c r="AE39" i="3"/>
  <c r="AE19" i="3"/>
  <c r="AE65" i="3"/>
  <c r="AE62" i="3"/>
  <c r="AE88" i="3"/>
  <c r="AE30" i="3"/>
  <c r="AD63" i="3"/>
  <c r="A61" i="12" s="1"/>
  <c r="AD87" i="3"/>
  <c r="A85" i="12" s="1"/>
  <c r="AE76" i="3"/>
  <c r="AD23" i="3"/>
  <c r="A21" i="12" s="1"/>
  <c r="AD89" i="3"/>
  <c r="A87" i="12" s="1"/>
  <c r="AD47" i="3"/>
  <c r="A45" i="12" s="1"/>
  <c r="AD80" i="3"/>
  <c r="A78" i="12" s="1"/>
  <c r="AE80" i="3"/>
  <c r="AD61" i="3"/>
  <c r="A59" i="12" s="1"/>
  <c r="AE93" i="3"/>
  <c r="AE31" i="3"/>
  <c r="AE24" i="3"/>
  <c r="AE33" i="3"/>
  <c r="AE86" i="3"/>
  <c r="AE97" i="3"/>
  <c r="AD43" i="3"/>
  <c r="A41" i="12" s="1"/>
  <c r="AE43" i="3"/>
  <c r="AD55" i="3"/>
  <c r="A53" i="12" s="1"/>
  <c r="AE37" i="3"/>
  <c r="AB93" i="3" l="1"/>
  <c r="AB99" i="3"/>
  <c r="AB100" i="3"/>
  <c r="AB98" i="3"/>
  <c r="AB97" i="3"/>
  <c r="AB96" i="3"/>
  <c r="AB92" i="3"/>
  <c r="AB94" i="3"/>
  <c r="AB91" i="3"/>
  <c r="AB90" i="3"/>
  <c r="AB87" i="3"/>
  <c r="AB85" i="3"/>
  <c r="AB88" i="3"/>
  <c r="AB86" i="3"/>
  <c r="AB84" i="3"/>
  <c r="AB82" i="3"/>
  <c r="AB80" i="3"/>
  <c r="AB79" i="3"/>
  <c r="AB81" i="3"/>
  <c r="AB78" i="3"/>
  <c r="AB76" i="3"/>
  <c r="AB72" i="3"/>
  <c r="AB73" i="3"/>
  <c r="AB75" i="3"/>
  <c r="AB74" i="3"/>
  <c r="AB70" i="3"/>
  <c r="AB67" i="3"/>
  <c r="AB68" i="3"/>
  <c r="AB69" i="3"/>
  <c r="AB66" i="3"/>
  <c r="AB63" i="3"/>
  <c r="AB62" i="3"/>
  <c r="AB64" i="3"/>
  <c r="AB61" i="3"/>
  <c r="AB60" i="3"/>
  <c r="AB55" i="3"/>
  <c r="AB56" i="3"/>
  <c r="AB58" i="3"/>
  <c r="AB57" i="3"/>
  <c r="AB54" i="3"/>
  <c r="AB49" i="3"/>
  <c r="AB50" i="3"/>
  <c r="AB52" i="3"/>
  <c r="AB51" i="3"/>
  <c r="AB48" i="3"/>
  <c r="AB43" i="3"/>
  <c r="AB45" i="3"/>
  <c r="AB44" i="3"/>
  <c r="AB46" i="3"/>
  <c r="AB38" i="3"/>
  <c r="AB42" i="3"/>
  <c r="AB39" i="3"/>
  <c r="AB37" i="3"/>
  <c r="AB40" i="3"/>
  <c r="AB36" i="3"/>
  <c r="AB31" i="3"/>
  <c r="AB32" i="3"/>
  <c r="AB33" i="3"/>
  <c r="AB34" i="3"/>
  <c r="AB30" i="3"/>
  <c r="AB26" i="3"/>
  <c r="AB24" i="3"/>
  <c r="AB28" i="3"/>
  <c r="AB27" i="3"/>
  <c r="AB25" i="3"/>
  <c r="AB18" i="3"/>
  <c r="AB19" i="3"/>
  <c r="AB21" i="3"/>
  <c r="AB20" i="3"/>
  <c r="AB22" i="3"/>
  <c r="AB15" i="3"/>
  <c r="AB8" i="3"/>
  <c r="AB16" i="3"/>
  <c r="AB14" i="3"/>
  <c r="AB13" i="3"/>
  <c r="AB12" i="3"/>
  <c r="AB9" i="3"/>
  <c r="AB10" i="3"/>
  <c r="AB6" i="3"/>
  <c r="AB7" i="3"/>
  <c r="H9" i="12"/>
  <c r="I9" i="12" s="1"/>
  <c r="J9" i="12" s="1"/>
  <c r="H14" i="12"/>
  <c r="I14" i="12" s="1"/>
  <c r="J14" i="12" s="1"/>
  <c r="H76" i="12"/>
  <c r="I76" i="12" s="1"/>
  <c r="J76" i="12" s="1"/>
  <c r="H30" i="12"/>
  <c r="I30" i="12" s="1"/>
  <c r="J30" i="12" s="1"/>
  <c r="H7" i="12"/>
  <c r="I7" i="12" s="1"/>
  <c r="J7" i="12" s="1"/>
  <c r="H72" i="12"/>
  <c r="I72" i="12" s="1"/>
  <c r="J72" i="12" s="1"/>
  <c r="H54" i="12"/>
  <c r="I54" i="12" s="1"/>
  <c r="J54" i="12" s="1"/>
  <c r="H46" i="12"/>
  <c r="I46" i="12" s="1"/>
  <c r="J46" i="12" s="1"/>
  <c r="H15" i="12"/>
  <c r="I15" i="12" s="1"/>
  <c r="J15" i="12" s="1"/>
  <c r="H36" i="12"/>
  <c r="I36" i="12" s="1"/>
  <c r="J36" i="12" s="1"/>
  <c r="H83" i="12"/>
  <c r="I83" i="12" s="1"/>
  <c r="J83" i="12" s="1"/>
  <c r="H68" i="12"/>
  <c r="I68" i="12" s="1"/>
  <c r="J68" i="12" s="1"/>
  <c r="H42" i="12"/>
  <c r="I42" i="12" s="1"/>
  <c r="J42" i="12" s="1"/>
  <c r="H39" i="12"/>
  <c r="I39" i="12" s="1"/>
  <c r="J39" i="12" s="1"/>
  <c r="H45" i="12"/>
  <c r="I45" i="12" s="1"/>
  <c r="J45" i="12" s="1"/>
  <c r="H55" i="12"/>
  <c r="I55" i="12" s="1"/>
  <c r="J55" i="12" s="1"/>
  <c r="H64" i="12"/>
  <c r="I64" i="12" s="1"/>
  <c r="J64" i="12" s="1"/>
  <c r="H5" i="12"/>
  <c r="I5" i="12" s="1"/>
  <c r="J5" i="12" s="1"/>
  <c r="H82" i="12"/>
  <c r="I82" i="12" s="1"/>
  <c r="J82" i="12" s="1"/>
  <c r="H12" i="12"/>
  <c r="I12" i="12" s="1"/>
  <c r="J12" i="12" s="1"/>
  <c r="H67" i="12"/>
  <c r="I67" i="12" s="1"/>
  <c r="J67" i="12" s="1"/>
  <c r="H11" i="12"/>
  <c r="I11" i="12" s="1"/>
  <c r="J11" i="12" s="1"/>
  <c r="H49" i="12"/>
  <c r="I49" i="12" s="1"/>
  <c r="J49" i="12" s="1"/>
  <c r="H21" i="12"/>
  <c r="I21" i="12" s="1"/>
  <c r="J21" i="12" s="1"/>
  <c r="H50" i="12"/>
  <c r="I50" i="12" s="1"/>
  <c r="J50" i="12" s="1"/>
  <c r="H4" i="12"/>
  <c r="I4" i="12" s="1"/>
  <c r="J4" i="12" s="1"/>
  <c r="H77" i="12"/>
  <c r="I77" i="12" s="1"/>
  <c r="J77" i="12" s="1"/>
  <c r="H51" i="12"/>
  <c r="I51" i="12" s="1"/>
  <c r="J51" i="12" s="1"/>
  <c r="H23" i="12"/>
  <c r="I23" i="12" s="1"/>
  <c r="J23" i="12" s="1"/>
  <c r="H78" i="12"/>
  <c r="I78" i="12" s="1"/>
  <c r="J78" i="12" s="1"/>
  <c r="H70" i="12"/>
  <c r="I70" i="12" s="1"/>
  <c r="J70" i="12" s="1"/>
  <c r="H52" i="12"/>
  <c r="I52" i="12" s="1"/>
  <c r="J52" i="12" s="1"/>
  <c r="H65" i="12"/>
  <c r="I65" i="12" s="1"/>
  <c r="J65" i="12" s="1"/>
  <c r="H26" i="12"/>
  <c r="I26" i="12" s="1"/>
  <c r="J26" i="12" s="1"/>
  <c r="H56" i="12"/>
  <c r="I56" i="12" s="1"/>
  <c r="J56" i="12" s="1"/>
  <c r="H73" i="12"/>
  <c r="I73" i="12" s="1"/>
  <c r="J73" i="12" s="1"/>
  <c r="H53" i="12"/>
  <c r="I53" i="12" s="1"/>
  <c r="J53" i="12" s="1"/>
  <c r="H59" i="12"/>
  <c r="I59" i="12" s="1"/>
  <c r="J59" i="12" s="1"/>
  <c r="H63" i="12"/>
  <c r="I63" i="12" s="1"/>
  <c r="J63" i="12" s="1"/>
  <c r="H80" i="12"/>
  <c r="I80" i="12" s="1"/>
  <c r="J80" i="12" s="1"/>
  <c r="H71" i="12"/>
  <c r="I71" i="12" s="1"/>
  <c r="J71" i="12" s="1"/>
  <c r="H16" i="12"/>
  <c r="I16" i="12" s="1"/>
  <c r="J16" i="12" s="1"/>
  <c r="H27" i="12"/>
  <c r="I27" i="12" s="1"/>
  <c r="J27" i="12" s="1"/>
  <c r="H48" i="12"/>
  <c r="I48" i="12" s="1"/>
  <c r="J48" i="12" s="1"/>
  <c r="H34" i="12"/>
  <c r="I34" i="12" s="1"/>
  <c r="J34" i="12" s="1"/>
  <c r="H58" i="12"/>
  <c r="I58" i="12" s="1"/>
  <c r="J58" i="12" s="1"/>
  <c r="H57" i="12"/>
  <c r="I57" i="12" s="1"/>
  <c r="J57" i="12" s="1"/>
  <c r="H61" i="12"/>
  <c r="I61" i="12" s="1"/>
  <c r="J61" i="12" s="1"/>
  <c r="H62" i="12"/>
  <c r="I62" i="12" s="1"/>
  <c r="J62" i="12" s="1"/>
  <c r="H37" i="12"/>
  <c r="I37" i="12" s="1"/>
  <c r="J37" i="12" s="1"/>
  <c r="H44" i="12"/>
  <c r="I44" i="12" s="1"/>
  <c r="J44" i="12" s="1"/>
  <c r="H31" i="12"/>
  <c r="I31" i="12" s="1"/>
  <c r="J31" i="12" s="1"/>
  <c r="H40" i="12"/>
  <c r="I40" i="12" s="1"/>
  <c r="J40" i="12" s="1"/>
  <c r="H38" i="12"/>
  <c r="I38" i="12" s="1"/>
  <c r="J38" i="12" s="1"/>
  <c r="H18" i="12"/>
  <c r="I18" i="12" s="1"/>
  <c r="J18" i="12" s="1"/>
  <c r="H47" i="12"/>
  <c r="I47" i="12" s="1"/>
  <c r="J47" i="12" s="1"/>
  <c r="H41" i="12"/>
  <c r="I41" i="12" s="1"/>
  <c r="J41" i="12" s="1"/>
  <c r="H74" i="12"/>
  <c r="I74" i="12" s="1"/>
  <c r="J74" i="12" s="1"/>
  <c r="H24" i="12"/>
  <c r="I24" i="12" s="1"/>
  <c r="J24" i="12" s="1"/>
  <c r="H13" i="12"/>
  <c r="I13" i="12" s="1"/>
  <c r="J13" i="12" s="1"/>
  <c r="H32" i="12"/>
  <c r="I32" i="12" s="1"/>
  <c r="J32" i="12" s="1"/>
  <c r="H43" i="12"/>
  <c r="I43" i="12" s="1"/>
  <c r="J43" i="12" s="1"/>
  <c r="H75" i="12"/>
  <c r="I75" i="12" s="1"/>
  <c r="J75" i="12" s="1"/>
  <c r="H66" i="12"/>
  <c r="I66" i="12" s="1"/>
  <c r="J66" i="12" s="1"/>
  <c r="H81" i="12"/>
  <c r="I81" i="12" s="1"/>
  <c r="J81" i="12" s="1"/>
  <c r="H20" i="12"/>
  <c r="I20" i="12" s="1"/>
  <c r="J20" i="12" s="1"/>
  <c r="H60" i="12"/>
  <c r="I60" i="12" s="1"/>
  <c r="J60" i="12" s="1"/>
  <c r="H6" i="12"/>
  <c r="I6" i="12" s="1"/>
  <c r="J6" i="12" s="1"/>
  <c r="H25" i="12"/>
  <c r="I25" i="12" s="1"/>
  <c r="J25" i="12" s="1"/>
  <c r="H29" i="12"/>
  <c r="I29" i="12" s="1"/>
  <c r="J29" i="12" s="1"/>
  <c r="H35" i="12"/>
  <c r="I35" i="12" s="1"/>
  <c r="J35" i="12" s="1"/>
  <c r="H19" i="12"/>
  <c r="I19" i="12" s="1"/>
  <c r="J19" i="12" s="1"/>
  <c r="H8" i="12"/>
  <c r="I8" i="12" s="1"/>
  <c r="J8" i="12" s="1"/>
  <c r="H28" i="12"/>
  <c r="I28" i="12" s="1"/>
  <c r="J28" i="12" s="1"/>
  <c r="H69" i="12"/>
  <c r="I69" i="12" s="1"/>
  <c r="J69" i="12" s="1"/>
  <c r="H10" i="12"/>
  <c r="I10" i="12" s="1"/>
  <c r="J10" i="12" s="1"/>
  <c r="H33" i="12"/>
  <c r="I33" i="12" s="1"/>
  <c r="J33" i="12" s="1"/>
  <c r="H17" i="12"/>
  <c r="I17" i="12" s="1"/>
  <c r="J17" i="12" s="1"/>
  <c r="H79" i="12"/>
  <c r="I79" i="12" s="1"/>
  <c r="J79" i="12" s="1"/>
  <c r="H22" i="12"/>
  <c r="I22" i="12" s="1"/>
  <c r="J22" i="12" s="1"/>
  <c r="AC94" i="3" l="1"/>
  <c r="AC98" i="3"/>
  <c r="AC92" i="3"/>
  <c r="AC100" i="3"/>
  <c r="AC95" i="3"/>
  <c r="AC96" i="3"/>
  <c r="AC99" i="3"/>
  <c r="AC91" i="3"/>
  <c r="AC97" i="3"/>
  <c r="AC93" i="3"/>
  <c r="AC90" i="3"/>
  <c r="AC44" i="3"/>
  <c r="AC78" i="3"/>
  <c r="AC81" i="3"/>
  <c r="AC84" i="3"/>
  <c r="AC87" i="3"/>
  <c r="AC82" i="3"/>
  <c r="AC79" i="3"/>
  <c r="AC86" i="3"/>
  <c r="AC85" i="3"/>
  <c r="AC80" i="3"/>
  <c r="AC88" i="3"/>
  <c r="AC68" i="3"/>
  <c r="AC67" i="3"/>
  <c r="AC73" i="3"/>
  <c r="AC70" i="3"/>
  <c r="AC72" i="3"/>
  <c r="AC75" i="3"/>
  <c r="AC69" i="3"/>
  <c r="AC74" i="3"/>
  <c r="AC76" i="3"/>
  <c r="AC66" i="3"/>
  <c r="AC55" i="3"/>
  <c r="AC62" i="3"/>
  <c r="AC57" i="3"/>
  <c r="AC60" i="3"/>
  <c r="AC63" i="3"/>
  <c r="AC58" i="3"/>
  <c r="AC61" i="3"/>
  <c r="AC54" i="3"/>
  <c r="AC56" i="3"/>
  <c r="AC64" i="3"/>
  <c r="AC51" i="3"/>
  <c r="AC45" i="3"/>
  <c r="AC52" i="3"/>
  <c r="AC43" i="3"/>
  <c r="AC50" i="3"/>
  <c r="AC46" i="3"/>
  <c r="AC48" i="3"/>
  <c r="AC49" i="3"/>
  <c r="AC42" i="3"/>
  <c r="AC34" i="3"/>
  <c r="AC33" i="3"/>
  <c r="AC21" i="3"/>
  <c r="AC30" i="3"/>
  <c r="AC31" i="3"/>
  <c r="AC39" i="3"/>
  <c r="AC36" i="3"/>
  <c r="AC40" i="3"/>
  <c r="AC38" i="3"/>
  <c r="AC32" i="3"/>
  <c r="AC37" i="3"/>
  <c r="AC27" i="3"/>
  <c r="AC28" i="3"/>
  <c r="AC24" i="3"/>
  <c r="AC25" i="3"/>
  <c r="AC26" i="3"/>
  <c r="AC19" i="3"/>
  <c r="AC22" i="3"/>
  <c r="AC20" i="3"/>
  <c r="AC7" i="3"/>
  <c r="AC18" i="3"/>
  <c r="AC12" i="3"/>
  <c r="AC13" i="3"/>
  <c r="AC15" i="3"/>
  <c r="AC14" i="3"/>
  <c r="AC16" i="3"/>
  <c r="AC8" i="3"/>
  <c r="AC10" i="3"/>
  <c r="AC9" i="3"/>
  <c r="AC6" i="3"/>
  <c r="B9" i="12"/>
  <c r="BJ7" i="1" l="1"/>
  <c r="BK7" i="1" s="1"/>
  <c r="BJ9" i="1"/>
  <c r="BK9" i="1" s="1"/>
  <c r="AM9" i="3" s="1"/>
  <c r="BJ11" i="1"/>
  <c r="BK11" i="1" s="1"/>
  <c r="BJ13" i="1"/>
  <c r="BK13" i="1" s="1"/>
  <c r="BJ15" i="1"/>
  <c r="BK15" i="1" s="1"/>
  <c r="BJ17" i="1"/>
  <c r="BK17" i="1" s="1"/>
  <c r="BJ19" i="1"/>
  <c r="BK19" i="1" s="1"/>
  <c r="AM19" i="3" s="1"/>
  <c r="BJ21" i="1"/>
  <c r="BK21" i="1" s="1"/>
  <c r="AM21" i="3" s="1"/>
  <c r="BJ23" i="1"/>
  <c r="BK23" i="1" s="1"/>
  <c r="BJ25" i="1"/>
  <c r="BK25" i="1" s="1"/>
  <c r="BJ27" i="1"/>
  <c r="BK27" i="1" s="1"/>
  <c r="AM27" i="3" s="1"/>
  <c r="BJ29" i="1"/>
  <c r="BK29" i="1" s="1"/>
  <c r="BJ31" i="1"/>
  <c r="BK31" i="1" s="1"/>
  <c r="BJ33" i="1"/>
  <c r="BK33" i="1" s="1"/>
  <c r="BJ35" i="1"/>
  <c r="BK35" i="1" s="1"/>
  <c r="BJ37" i="1"/>
  <c r="BK37" i="1" s="1"/>
  <c r="BJ39" i="1"/>
  <c r="BK39" i="1" s="1"/>
  <c r="BJ41" i="1"/>
  <c r="BK41" i="1" s="1"/>
  <c r="BJ43" i="1"/>
  <c r="BK43" i="1" s="1"/>
  <c r="AM43" i="3" s="1"/>
  <c r="BJ45" i="1"/>
  <c r="BK45" i="1" s="1"/>
  <c r="BJ47" i="1"/>
  <c r="BK47" i="1" s="1"/>
  <c r="BJ49" i="1"/>
  <c r="BK49" i="1" s="1"/>
  <c r="AM49" i="3" s="1"/>
  <c r="BJ51" i="1"/>
  <c r="BK51" i="1" s="1"/>
  <c r="AM51" i="3" s="1"/>
  <c r="BJ53" i="1"/>
  <c r="BK53" i="1" s="1"/>
  <c r="BJ55" i="1"/>
  <c r="BK55" i="1" s="1"/>
  <c r="BJ57" i="1"/>
  <c r="BK57" i="1" s="1"/>
  <c r="AM57" i="3" s="1"/>
  <c r="BJ59" i="1"/>
  <c r="BK59" i="1" s="1"/>
  <c r="BJ61" i="1"/>
  <c r="BK61" i="1" s="1"/>
  <c r="BJ63" i="1"/>
  <c r="BK63" i="1" s="1"/>
  <c r="BJ65" i="1"/>
  <c r="BK65" i="1" s="1"/>
  <c r="BJ67" i="1"/>
  <c r="BK67" i="1" s="1"/>
  <c r="BJ69" i="1"/>
  <c r="BK69" i="1" s="1"/>
  <c r="BJ71" i="1"/>
  <c r="BK71" i="1" s="1"/>
  <c r="BJ73" i="1"/>
  <c r="BK73" i="1" s="1"/>
  <c r="AM73" i="3" s="1"/>
  <c r="BJ75" i="1"/>
  <c r="BK75" i="1" s="1"/>
  <c r="AM75" i="3" s="1"/>
  <c r="BJ77" i="1"/>
  <c r="BK77" i="1" s="1"/>
  <c r="BJ79" i="1"/>
  <c r="BK79" i="1" s="1"/>
  <c r="BJ81" i="1"/>
  <c r="BK81" i="1" s="1"/>
  <c r="BJ83" i="1"/>
  <c r="BK83" i="1" s="1"/>
  <c r="BJ85" i="1"/>
  <c r="BK85" i="1" s="1"/>
  <c r="AM85" i="3" s="1"/>
  <c r="BJ87" i="1"/>
  <c r="BK87" i="1" s="1"/>
  <c r="BJ89" i="1"/>
  <c r="BK89" i="1" s="1"/>
  <c r="BJ91" i="1"/>
  <c r="BK91" i="1" s="1"/>
  <c r="BJ93" i="1"/>
  <c r="BK93" i="1" s="1"/>
  <c r="AM93" i="3" s="1"/>
  <c r="BJ95" i="1"/>
  <c r="BK95" i="1" s="1"/>
  <c r="BJ97" i="1"/>
  <c r="BK97" i="1" s="1"/>
  <c r="BJ99" i="1"/>
  <c r="BK99" i="1" s="1"/>
  <c r="AM99" i="3" s="1"/>
  <c r="BJ36" i="1"/>
  <c r="BK36" i="1" s="1"/>
  <c r="AM36" i="3" s="1"/>
  <c r="BJ44" i="1"/>
  <c r="BK44" i="1" s="1"/>
  <c r="BJ46" i="1"/>
  <c r="BK46" i="1" s="1"/>
  <c r="BJ48" i="1"/>
  <c r="BK48" i="1" s="1"/>
  <c r="AM48" i="3" s="1"/>
  <c r="BJ50" i="1"/>
  <c r="BK50" i="1" s="1"/>
  <c r="BJ52" i="1"/>
  <c r="BK52" i="1" s="1"/>
  <c r="BJ54" i="1"/>
  <c r="BK54" i="1" s="1"/>
  <c r="AM54" i="3" s="1"/>
  <c r="BJ56" i="1"/>
  <c r="BK56" i="1" s="1"/>
  <c r="BJ58" i="1"/>
  <c r="BK58" i="1" s="1"/>
  <c r="BJ60" i="1"/>
  <c r="BK60" i="1" s="1"/>
  <c r="AM60" i="3" s="1"/>
  <c r="BJ62" i="1"/>
  <c r="BK62" i="1" s="1"/>
  <c r="AM62" i="3" s="1"/>
  <c r="BJ64" i="1"/>
  <c r="BK64" i="1" s="1"/>
  <c r="BJ66" i="1"/>
  <c r="BK66" i="1" s="1"/>
  <c r="BJ68" i="1"/>
  <c r="BK68" i="1" s="1"/>
  <c r="AM68" i="3" s="1"/>
  <c r="BJ70" i="1"/>
  <c r="BK70" i="1" s="1"/>
  <c r="BJ72" i="1"/>
  <c r="BK72" i="1" s="1"/>
  <c r="BJ74" i="1"/>
  <c r="BK74" i="1" s="1"/>
  <c r="BJ76" i="1"/>
  <c r="BK76" i="1" s="1"/>
  <c r="BJ78" i="1"/>
  <c r="BK78" i="1" s="1"/>
  <c r="BJ80" i="1"/>
  <c r="BK80" i="1" s="1"/>
  <c r="BJ82" i="1"/>
  <c r="BK82" i="1" s="1"/>
  <c r="BJ84" i="1"/>
  <c r="BK84" i="1" s="1"/>
  <c r="BJ86" i="1"/>
  <c r="BK86" i="1" s="1"/>
  <c r="BJ88" i="1"/>
  <c r="BK88" i="1" s="1"/>
  <c r="BJ90" i="1"/>
  <c r="BK90" i="1" s="1"/>
  <c r="AM90" i="3" s="1"/>
  <c r="BJ92" i="1"/>
  <c r="BK92" i="1" s="1"/>
  <c r="BJ94" i="1"/>
  <c r="BK94" i="1" s="1"/>
  <c r="AM94" i="3" s="1"/>
  <c r="BJ96" i="1"/>
  <c r="BK96" i="1" s="1"/>
  <c r="AM96" i="3" s="1"/>
  <c r="BJ98" i="1"/>
  <c r="BK98" i="1" s="1"/>
  <c r="AM98" i="3" s="1"/>
  <c r="BJ100" i="1"/>
  <c r="BK100" i="1" s="1"/>
  <c r="BJ8" i="1"/>
  <c r="BK8" i="1" s="1"/>
  <c r="AM8" i="3" s="1"/>
  <c r="BJ10" i="1"/>
  <c r="BK10" i="1" s="1"/>
  <c r="BJ12" i="1"/>
  <c r="BK12" i="1" s="1"/>
  <c r="AM12" i="3" s="1"/>
  <c r="BJ14" i="1"/>
  <c r="BK14" i="1" s="1"/>
  <c r="AM14" i="3" s="1"/>
  <c r="BJ16" i="1"/>
  <c r="BK16" i="1" s="1"/>
  <c r="BJ18" i="1"/>
  <c r="BK18" i="1" s="1"/>
  <c r="AM18" i="3" s="1"/>
  <c r="BJ20" i="1"/>
  <c r="BK20" i="1" s="1"/>
  <c r="AM20" i="3" s="1"/>
  <c r="BJ22" i="1"/>
  <c r="BK22" i="1" s="1"/>
  <c r="BJ24" i="1"/>
  <c r="BK24" i="1" s="1"/>
  <c r="AM24" i="3" s="1"/>
  <c r="BJ26" i="1"/>
  <c r="BK26" i="1" s="1"/>
  <c r="BJ28" i="1"/>
  <c r="BK28" i="1" s="1"/>
  <c r="AM28" i="3" s="1"/>
  <c r="BJ30" i="1"/>
  <c r="BK30" i="1" s="1"/>
  <c r="BJ32" i="1"/>
  <c r="BK32" i="1" s="1"/>
  <c r="BJ34" i="1"/>
  <c r="BK34" i="1" s="1"/>
  <c r="BJ38" i="1"/>
  <c r="BK38" i="1" s="1"/>
  <c r="AM38" i="3" s="1"/>
  <c r="BJ40" i="1"/>
  <c r="BK40" i="1" s="1"/>
  <c r="AM40" i="3" s="1"/>
  <c r="BJ42" i="1"/>
  <c r="BK42" i="1" s="1"/>
  <c r="AM42" i="3" s="1"/>
  <c r="BJ6" i="1"/>
  <c r="BK6" i="1" s="1"/>
  <c r="AL7" i="3"/>
  <c r="A5" i="8" s="1"/>
  <c r="AL31" i="3"/>
  <c r="A29" i="8" s="1"/>
  <c r="AL25" i="3"/>
  <c r="A23" i="8" s="1"/>
  <c r="AL15" i="3"/>
  <c r="A13" i="8" s="1"/>
  <c r="AL97" i="3" l="1"/>
  <c r="A95" i="8" s="1"/>
  <c r="AL78" i="3"/>
  <c r="A76" i="8" s="1"/>
  <c r="AL55" i="3"/>
  <c r="A53" i="8" s="1"/>
  <c r="AL39" i="3"/>
  <c r="A37" i="8" s="1"/>
  <c r="AL63" i="3"/>
  <c r="A61" i="8" s="1"/>
  <c r="AL87" i="3"/>
  <c r="A85" i="8" s="1"/>
  <c r="AL79" i="3"/>
  <c r="A77" i="8" s="1"/>
  <c r="AL100" i="3"/>
  <c r="A98" i="8" s="1"/>
  <c r="AL84" i="3"/>
  <c r="A82" i="8" s="1"/>
  <c r="AL22" i="3"/>
  <c r="A20" i="8" s="1"/>
  <c r="AL88" i="3"/>
  <c r="A86" i="8" s="1"/>
  <c r="AL98" i="3"/>
  <c r="A96" i="8" s="1"/>
  <c r="AL6" i="3"/>
  <c r="A4" i="8" s="1"/>
  <c r="AL69" i="3"/>
  <c r="A67" i="8" s="1"/>
  <c r="AL91" i="3"/>
  <c r="A89" i="8" s="1"/>
  <c r="AL34" i="3"/>
  <c r="A32" i="8" s="1"/>
  <c r="AL72" i="3"/>
  <c r="A70" i="8" s="1"/>
  <c r="AL66" i="3"/>
  <c r="A64" i="8" s="1"/>
  <c r="AL16" i="3"/>
  <c r="A14" i="8" s="1"/>
  <c r="AL49" i="3"/>
  <c r="A47" i="8" s="1"/>
  <c r="AL32" i="3"/>
  <c r="A30" i="8" s="1"/>
  <c r="AL82" i="3"/>
  <c r="A80" i="8" s="1"/>
  <c r="AL61" i="3"/>
  <c r="A59" i="8" s="1"/>
  <c r="AL20" i="3"/>
  <c r="A18" i="8" s="1"/>
  <c r="AL30" i="3"/>
  <c r="A28" i="8" s="1"/>
  <c r="AL74" i="3"/>
  <c r="A72" i="8" s="1"/>
  <c r="AL45" i="3"/>
  <c r="A43" i="8" s="1"/>
  <c r="AL85" i="3"/>
  <c r="A83" i="8" s="1"/>
  <c r="AL64" i="3"/>
  <c r="A62" i="8" s="1"/>
  <c r="AL46" i="3"/>
  <c r="A44" i="8" s="1"/>
  <c r="AL37" i="3"/>
  <c r="A35" i="8" s="1"/>
  <c r="AL80" i="3"/>
  <c r="A78" i="8" s="1"/>
  <c r="AL75" i="3"/>
  <c r="A73" i="8" s="1"/>
  <c r="AL33" i="3"/>
  <c r="A31" i="8" s="1"/>
  <c r="AL27" i="3"/>
  <c r="A25" i="8" s="1"/>
  <c r="AL58" i="3"/>
  <c r="A56" i="8" s="1"/>
  <c r="AL26" i="3"/>
  <c r="A24" i="8" s="1"/>
  <c r="AL81" i="3"/>
  <c r="A79" i="8" s="1"/>
  <c r="AL92" i="3"/>
  <c r="A90" i="8" s="1"/>
  <c r="AL76" i="3"/>
  <c r="A74" i="8" s="1"/>
  <c r="AL50" i="3"/>
  <c r="A48" i="8" s="1"/>
  <c r="AL70" i="3"/>
  <c r="A68" i="8" s="1"/>
  <c r="AL44" i="3"/>
  <c r="A42" i="8" s="1"/>
  <c r="AL67" i="3"/>
  <c r="A65" i="8" s="1"/>
  <c r="AL43" i="3"/>
  <c r="A41" i="8" s="1"/>
  <c r="AL52" i="3"/>
  <c r="A50" i="8" s="1"/>
  <c r="AM22" i="3"/>
  <c r="AK22" i="3" s="1"/>
  <c r="AM55" i="3"/>
  <c r="AL40" i="3"/>
  <c r="A38" i="8" s="1"/>
  <c r="AL96" i="3"/>
  <c r="A94" i="8" s="1"/>
  <c r="AM25" i="3"/>
  <c r="AM80" i="3"/>
  <c r="AL54" i="3"/>
  <c r="A52" i="8" s="1"/>
  <c r="AL57" i="3"/>
  <c r="A55" i="8" s="1"/>
  <c r="AL60" i="3"/>
  <c r="A58" i="8" s="1"/>
  <c r="AM66" i="3"/>
  <c r="AL42" i="3"/>
  <c r="A40" i="8" s="1"/>
  <c r="AL73" i="3"/>
  <c r="A71" i="8" s="1"/>
  <c r="AL14" i="3"/>
  <c r="A12" i="8" s="1"/>
  <c r="AM72" i="3"/>
  <c r="AL18" i="3"/>
  <c r="A16" i="8" s="1"/>
  <c r="AM61" i="3"/>
  <c r="AL12" i="3"/>
  <c r="A10" i="8" s="1"/>
  <c r="AM44" i="3"/>
  <c r="AM67" i="3"/>
  <c r="AL21" i="3"/>
  <c r="A19" i="8" s="1"/>
  <c r="AL28" i="3"/>
  <c r="A26" i="8" s="1"/>
  <c r="AM6" i="3"/>
  <c r="AM65" i="3"/>
  <c r="AL65" i="3"/>
  <c r="A63" i="8" s="1"/>
  <c r="AM70" i="3"/>
  <c r="AL48" i="3"/>
  <c r="A46" i="8" s="1"/>
  <c r="AM29" i="3"/>
  <c r="AL29" i="3"/>
  <c r="A27" i="8" s="1"/>
  <c r="AM11" i="3"/>
  <c r="AL11" i="3"/>
  <c r="A9" i="8" s="1"/>
  <c r="AM71" i="3"/>
  <c r="AL71" i="3"/>
  <c r="A69" i="8" s="1"/>
  <c r="AM17" i="3"/>
  <c r="AL17" i="3"/>
  <c r="A15" i="8" s="1"/>
  <c r="AM81" i="3"/>
  <c r="AM64" i="3"/>
  <c r="AM91" i="3"/>
  <c r="AM77" i="3"/>
  <c r="AL77" i="3"/>
  <c r="A75" i="8" s="1"/>
  <c r="AM83" i="3"/>
  <c r="AL83" i="3"/>
  <c r="A81" i="8" s="1"/>
  <c r="AL90" i="3"/>
  <c r="A88" i="8" s="1"/>
  <c r="AM97" i="3"/>
  <c r="AM30" i="3"/>
  <c r="AM89" i="3"/>
  <c r="AL89" i="3"/>
  <c r="A87" i="8" s="1"/>
  <c r="AM41" i="3"/>
  <c r="AL41" i="3"/>
  <c r="A39" i="8" s="1"/>
  <c r="AM23" i="3"/>
  <c r="AL23" i="3"/>
  <c r="A21" i="8" s="1"/>
  <c r="AM59" i="3"/>
  <c r="AL59" i="3"/>
  <c r="A57" i="8" s="1"/>
  <c r="AM47" i="3"/>
  <c r="AL47" i="3"/>
  <c r="A45" i="8" s="1"/>
  <c r="AM53" i="3"/>
  <c r="AL53" i="3"/>
  <c r="A51" i="8" s="1"/>
  <c r="AM95" i="3"/>
  <c r="AL95" i="3"/>
  <c r="A93" i="8" s="1"/>
  <c r="AM35" i="3"/>
  <c r="AL35" i="3"/>
  <c r="A33" i="8" s="1"/>
  <c r="AL24" i="3"/>
  <c r="A22" i="8" s="1"/>
  <c r="AM50" i="3"/>
  <c r="AM34" i="3"/>
  <c r="AM79" i="3"/>
  <c r="AM46" i="3"/>
  <c r="AM32" i="3"/>
  <c r="AL93" i="3"/>
  <c r="A91" i="8" s="1"/>
  <c r="AM31" i="3"/>
  <c r="AL99" i="3"/>
  <c r="A97" i="8" s="1"/>
  <c r="AM63" i="3"/>
  <c r="AM33" i="3"/>
  <c r="AM78" i="3"/>
  <c r="AM100" i="3"/>
  <c r="AM69" i="3"/>
  <c r="AM84" i="3"/>
  <c r="AM76" i="3"/>
  <c r="AM16" i="3"/>
  <c r="AL62" i="3"/>
  <c r="A60" i="8" s="1"/>
  <c r="AM74" i="3"/>
  <c r="AL36" i="3"/>
  <c r="A34" i="8" s="1"/>
  <c r="AM92" i="3"/>
  <c r="AK92" i="3" s="1"/>
  <c r="AL68" i="3"/>
  <c r="A66" i="8" s="1"/>
  <c r="AM15" i="3"/>
  <c r="AM37" i="3"/>
  <c r="AL9" i="3"/>
  <c r="A7" i="8" s="1"/>
  <c r="AM87" i="3"/>
  <c r="AL51" i="3"/>
  <c r="A49" i="8" s="1"/>
  <c r="AM45" i="3"/>
  <c r="AM52" i="3"/>
  <c r="AL56" i="3"/>
  <c r="A54" i="8" s="1"/>
  <c r="AM56" i="3"/>
  <c r="AM7" i="3"/>
  <c r="AL8" i="3"/>
  <c r="A6" i="8" s="1"/>
  <c r="AM26" i="3"/>
  <c r="AL38" i="3"/>
  <c r="A36" i="8" s="1"/>
  <c r="AM58" i="3"/>
  <c r="AL19" i="3"/>
  <c r="A17" i="8" s="1"/>
  <c r="AM82" i="3"/>
  <c r="AM88" i="3"/>
  <c r="AM39" i="3"/>
  <c r="AK39" i="3" s="1"/>
  <c r="AL94" i="3"/>
  <c r="A92" i="8" s="1"/>
  <c r="AL13" i="3"/>
  <c r="A11" i="8" s="1"/>
  <c r="AM13" i="3"/>
  <c r="AL86" i="3"/>
  <c r="A84" i="8" s="1"/>
  <c r="AM86" i="3"/>
  <c r="AL10" i="3"/>
  <c r="A8" i="8" s="1"/>
  <c r="AM10" i="3"/>
  <c r="AK52" i="3" l="1"/>
  <c r="AK96" i="3"/>
  <c r="AK97" i="3"/>
  <c r="AK98" i="3"/>
  <c r="AK100" i="3"/>
  <c r="AK99" i="3"/>
  <c r="AK86" i="3"/>
  <c r="AK90" i="3"/>
  <c r="AK91" i="3"/>
  <c r="AK94" i="3"/>
  <c r="AK78" i="3"/>
  <c r="AK93" i="3"/>
  <c r="AK85" i="3"/>
  <c r="AK88" i="3"/>
  <c r="AK82" i="3"/>
  <c r="AK87" i="3"/>
  <c r="AK84" i="3"/>
  <c r="AK79" i="3"/>
  <c r="AK81" i="3"/>
  <c r="AK80" i="3"/>
  <c r="AK74" i="3"/>
  <c r="AK75" i="3"/>
  <c r="AK70" i="3"/>
  <c r="AK73" i="3"/>
  <c r="AK76" i="3"/>
  <c r="AK72" i="3"/>
  <c r="AK68" i="3"/>
  <c r="AK67" i="3"/>
  <c r="AK69" i="3"/>
  <c r="AK58" i="3"/>
  <c r="AK64" i="3"/>
  <c r="AK66" i="3"/>
  <c r="AK60" i="3"/>
  <c r="AK61" i="3"/>
  <c r="AK63" i="3"/>
  <c r="AK62" i="3"/>
  <c r="AK56" i="3"/>
  <c r="AK54" i="3"/>
  <c r="AK55" i="3"/>
  <c r="AK57" i="3"/>
  <c r="AK48" i="3"/>
  <c r="AK50" i="3"/>
  <c r="AK49" i="3"/>
  <c r="AK45" i="3"/>
  <c r="AK51" i="3"/>
  <c r="AK38" i="3"/>
  <c r="AK42" i="3"/>
  <c r="AK44" i="3"/>
  <c r="AK46" i="3"/>
  <c r="AK43" i="3"/>
  <c r="AK36" i="3"/>
  <c r="AK37" i="3"/>
  <c r="AK40" i="3"/>
  <c r="AK33" i="3"/>
  <c r="AK31" i="3"/>
  <c r="AK34" i="3"/>
  <c r="AK32" i="3"/>
  <c r="AK30" i="3"/>
  <c r="AK26" i="3"/>
  <c r="AK24" i="3"/>
  <c r="AK25" i="3"/>
  <c r="AK27" i="3"/>
  <c r="AK28" i="3"/>
  <c r="AK18" i="3"/>
  <c r="AK20" i="3"/>
  <c r="AK21" i="3"/>
  <c r="AK19" i="3"/>
  <c r="AK10" i="3"/>
  <c r="AK15" i="3"/>
  <c r="AK12" i="3"/>
  <c r="AK13" i="3"/>
  <c r="AK16" i="3"/>
  <c r="AK14" i="3"/>
  <c r="AK8" i="3"/>
  <c r="AK7" i="3"/>
  <c r="AK9" i="3"/>
  <c r="AK6" i="3"/>
  <c r="H5" i="8"/>
  <c r="I5" i="8" s="1"/>
  <c r="J5" i="8" s="1"/>
  <c r="H4" i="8"/>
  <c r="I4" i="8" s="1"/>
  <c r="J4" i="8" s="1"/>
  <c r="H53" i="8"/>
  <c r="I53" i="8" s="1"/>
  <c r="J53" i="8" s="1"/>
  <c r="H54" i="8"/>
  <c r="I54" i="8" s="1"/>
  <c r="J54" i="8" s="1"/>
  <c r="H29" i="8"/>
  <c r="I29" i="8" s="1"/>
  <c r="J29" i="8" s="1"/>
  <c r="H34" i="8"/>
  <c r="I34" i="8" s="1"/>
  <c r="J34" i="8" s="1"/>
  <c r="H12" i="8"/>
  <c r="I12" i="8" s="1"/>
  <c r="J12" i="8" s="1"/>
  <c r="H7" i="8"/>
  <c r="I7" i="8" s="1"/>
  <c r="J7" i="8" s="1"/>
  <c r="H6" i="8"/>
  <c r="I6" i="8" s="1"/>
  <c r="J6" i="8" s="1"/>
  <c r="H10" i="8"/>
  <c r="I10" i="8" s="1"/>
  <c r="J10" i="8" s="1"/>
  <c r="H49" i="8"/>
  <c r="I49" i="8" s="1"/>
  <c r="J49" i="8" s="1"/>
  <c r="H11" i="8"/>
  <c r="I11" i="8" s="1"/>
  <c r="J11" i="8" s="1"/>
  <c r="H70" i="8"/>
  <c r="I70" i="8" s="1"/>
  <c r="J70" i="8" s="1"/>
  <c r="H44" i="8"/>
  <c r="I44" i="8" s="1"/>
  <c r="J44" i="8" s="1"/>
  <c r="H35" i="8"/>
  <c r="I35" i="8" s="1"/>
  <c r="J35" i="8" s="1"/>
  <c r="H23" i="8"/>
  <c r="I23" i="8" s="1"/>
  <c r="J23" i="8" s="1"/>
  <c r="H57" i="8"/>
  <c r="I57" i="8" s="1"/>
  <c r="J57" i="8" s="1"/>
  <c r="H79" i="8"/>
  <c r="I79" i="8" s="1"/>
  <c r="J79" i="8" s="1"/>
  <c r="H37" i="8"/>
  <c r="I37" i="8" s="1"/>
  <c r="J37" i="8" s="1"/>
  <c r="H38" i="8"/>
  <c r="I38" i="8" s="1"/>
  <c r="J38" i="8" s="1"/>
  <c r="H31" i="8"/>
  <c r="I31" i="8" s="1"/>
  <c r="J31" i="8" s="1"/>
  <c r="H80" i="8"/>
  <c r="I80" i="8" s="1"/>
  <c r="J80" i="8" s="1"/>
  <c r="H81" i="8"/>
  <c r="I81" i="8" s="1"/>
  <c r="J81" i="8" s="1"/>
  <c r="H73" i="8"/>
  <c r="I73" i="8" s="1"/>
  <c r="J73" i="8" s="1"/>
  <c r="H16" i="8"/>
  <c r="I16" i="8" s="1"/>
  <c r="J16" i="8" s="1"/>
  <c r="H66" i="8"/>
  <c r="I66" i="8" s="1"/>
  <c r="J66" i="8" s="1"/>
  <c r="H13" i="8"/>
  <c r="I13" i="8" s="1"/>
  <c r="J13" i="8" s="1"/>
  <c r="H40" i="8"/>
  <c r="I40" i="8" s="1"/>
  <c r="J40" i="8" s="1"/>
  <c r="H72" i="8"/>
  <c r="I72" i="8" s="1"/>
  <c r="J72" i="8" s="1"/>
  <c r="H28" i="8"/>
  <c r="I28" i="8" s="1"/>
  <c r="J28" i="8" s="1"/>
  <c r="H59" i="8"/>
  <c r="I59" i="8" s="1"/>
  <c r="J59" i="8" s="1"/>
  <c r="H43" i="8"/>
  <c r="I43" i="8" s="1"/>
  <c r="J43" i="8" s="1"/>
  <c r="H82" i="8"/>
  <c r="I82" i="8" s="1"/>
  <c r="J82" i="8" s="1"/>
  <c r="H77" i="8"/>
  <c r="I77" i="8" s="1"/>
  <c r="J77" i="8" s="1"/>
  <c r="H36" i="8"/>
  <c r="I36" i="8" s="1"/>
  <c r="J36" i="8" s="1"/>
  <c r="H47" i="8"/>
  <c r="I47" i="8" s="1"/>
  <c r="J47" i="8" s="1"/>
  <c r="H48" i="8"/>
  <c r="I48" i="8" s="1"/>
  <c r="J48" i="8" s="1"/>
  <c r="H41" i="8"/>
  <c r="I41" i="8" s="1"/>
  <c r="J41" i="8" s="1"/>
  <c r="H33" i="8"/>
  <c r="I33" i="8" s="1"/>
  <c r="J33" i="8" s="1"/>
  <c r="H61" i="8"/>
  <c r="I61" i="8" s="1"/>
  <c r="J61" i="8" s="1"/>
  <c r="H27" i="8"/>
  <c r="I27" i="8" s="1"/>
  <c r="J27" i="8" s="1"/>
  <c r="H52" i="8"/>
  <c r="I52" i="8" s="1"/>
  <c r="J52" i="8" s="1"/>
  <c r="H32" i="8"/>
  <c r="I32" i="8" s="1"/>
  <c r="J32" i="8" s="1"/>
  <c r="H15" i="8"/>
  <c r="I15" i="8" s="1"/>
  <c r="J15" i="8" s="1"/>
  <c r="H19" i="8"/>
  <c r="I19" i="8" s="1"/>
  <c r="J19" i="8" s="1"/>
  <c r="H68" i="8"/>
  <c r="I68" i="8" s="1"/>
  <c r="J68" i="8" s="1"/>
  <c r="H21" i="8"/>
  <c r="I21" i="8" s="1"/>
  <c r="J21" i="8" s="1"/>
  <c r="H62" i="8"/>
  <c r="I62" i="8" s="1"/>
  <c r="J62" i="8" s="1"/>
  <c r="H78" i="8"/>
  <c r="I78" i="8" s="1"/>
  <c r="J78" i="8" s="1"/>
  <c r="H42" i="8"/>
  <c r="I42" i="8" s="1"/>
  <c r="J42" i="8" s="1"/>
  <c r="H51" i="8"/>
  <c r="I51" i="8" s="1"/>
  <c r="J51" i="8" s="1"/>
  <c r="H55" i="8"/>
  <c r="I55" i="8" s="1"/>
  <c r="J55" i="8" s="1"/>
  <c r="H24" i="8"/>
  <c r="I24" i="8" s="1"/>
  <c r="J24" i="8" s="1"/>
  <c r="H67" i="8"/>
  <c r="I67" i="8" s="1"/>
  <c r="J67" i="8" s="1"/>
  <c r="H63" i="8"/>
  <c r="I63" i="8" s="1"/>
  <c r="J63" i="8" s="1"/>
  <c r="H25" i="8"/>
  <c r="I25" i="8" s="1"/>
  <c r="J25" i="8" s="1"/>
  <c r="H20" i="8"/>
  <c r="I20" i="8" s="1"/>
  <c r="J20" i="8" s="1"/>
  <c r="H30" i="8"/>
  <c r="I30" i="8" s="1"/>
  <c r="J30" i="8" s="1"/>
  <c r="H17" i="8"/>
  <c r="I17" i="8" s="1"/>
  <c r="J17" i="8" s="1"/>
  <c r="H76" i="8"/>
  <c r="I76" i="8" s="1"/>
  <c r="J76" i="8" s="1"/>
  <c r="H46" i="8"/>
  <c r="I46" i="8" s="1"/>
  <c r="J46" i="8" s="1"/>
  <c r="H56" i="8"/>
  <c r="I56" i="8" s="1"/>
  <c r="J56" i="8" s="1"/>
  <c r="H26" i="8"/>
  <c r="I26" i="8" s="1"/>
  <c r="J26" i="8" s="1"/>
  <c r="H75" i="8"/>
  <c r="I75" i="8" s="1"/>
  <c r="J75" i="8" s="1"/>
  <c r="H50" i="8"/>
  <c r="I50" i="8" s="1"/>
  <c r="J50" i="8" s="1"/>
  <c r="H9" i="8"/>
  <c r="I9" i="8" s="1"/>
  <c r="J9" i="8" s="1"/>
  <c r="H22" i="8"/>
  <c r="I22" i="8" s="1"/>
  <c r="J22" i="8" s="1"/>
  <c r="H58" i="8"/>
  <c r="I58" i="8" s="1"/>
  <c r="J58" i="8" s="1"/>
  <c r="H60" i="8"/>
  <c r="I60" i="8" s="1"/>
  <c r="J60" i="8" s="1"/>
  <c r="H14" i="8"/>
  <c r="I14" i="8" s="1"/>
  <c r="J14" i="8" s="1"/>
  <c r="H83" i="8"/>
  <c r="I83" i="8" s="1"/>
  <c r="J83" i="8" s="1"/>
  <c r="H8" i="8"/>
  <c r="I8" i="8" s="1"/>
  <c r="J8" i="8" s="1"/>
  <c r="H64" i="8"/>
  <c r="I64" i="8" s="1"/>
  <c r="J64" i="8" s="1"/>
  <c r="H74" i="8"/>
  <c r="I74" i="8" s="1"/>
  <c r="J74" i="8" s="1"/>
  <c r="H18" i="8"/>
  <c r="I18" i="8" s="1"/>
  <c r="J18" i="8" s="1"/>
  <c r="H71" i="8"/>
  <c r="I71" i="8" s="1"/>
  <c r="J71" i="8" s="1"/>
  <c r="H39" i="8"/>
  <c r="I39" i="8" s="1"/>
  <c r="J39" i="8" s="1"/>
  <c r="H69" i="8"/>
  <c r="I69" i="8" s="1"/>
  <c r="J69" i="8" s="1"/>
  <c r="H65" i="8"/>
  <c r="I65" i="8" s="1"/>
  <c r="J65" i="8" s="1"/>
  <c r="H45" i="8"/>
  <c r="I45" i="8" s="1"/>
  <c r="J45" i="8" s="1"/>
  <c r="BN7" i="1" l="1"/>
  <c r="BN11" i="1"/>
  <c r="BN15" i="1"/>
  <c r="BN19" i="1"/>
  <c r="BN23" i="1"/>
  <c r="BN27" i="1"/>
  <c r="BN31" i="1"/>
  <c r="BN35" i="1"/>
  <c r="BN39" i="1"/>
  <c r="BN43" i="1"/>
  <c r="BN47" i="1"/>
  <c r="BN51" i="1"/>
  <c r="BN55" i="1"/>
  <c r="BN59" i="1"/>
  <c r="BN63" i="1"/>
  <c r="BN67" i="1"/>
  <c r="BN71" i="1"/>
  <c r="BN75" i="1"/>
  <c r="BN79" i="1"/>
  <c r="BN83" i="1"/>
  <c r="BN13" i="1"/>
  <c r="BN21" i="1"/>
  <c r="BN29" i="1"/>
  <c r="BN37" i="1"/>
  <c r="BN45" i="1"/>
  <c r="BN53" i="1"/>
  <c r="BN61" i="1"/>
  <c r="BN73" i="1"/>
  <c r="BN81" i="1"/>
  <c r="BN10" i="1"/>
  <c r="BN22" i="1"/>
  <c r="BN30" i="1"/>
  <c r="BN38" i="1"/>
  <c r="BN46" i="1"/>
  <c r="BN54" i="1"/>
  <c r="BN62" i="1"/>
  <c r="BN70" i="1"/>
  <c r="BN78" i="1"/>
  <c r="BN8" i="1"/>
  <c r="BN12" i="1"/>
  <c r="BN16" i="1"/>
  <c r="BN20" i="1"/>
  <c r="BN24" i="1"/>
  <c r="BN28" i="1"/>
  <c r="BN32" i="1"/>
  <c r="BN36" i="1"/>
  <c r="BN40" i="1"/>
  <c r="BN44" i="1"/>
  <c r="BN48" i="1"/>
  <c r="BN52" i="1"/>
  <c r="BN56" i="1"/>
  <c r="BN60" i="1"/>
  <c r="BN64" i="1"/>
  <c r="BN68" i="1"/>
  <c r="BN72" i="1"/>
  <c r="BN76" i="1"/>
  <c r="BN80" i="1"/>
  <c r="BN84" i="1"/>
  <c r="BN9" i="1"/>
  <c r="BN17" i="1"/>
  <c r="BN25" i="1"/>
  <c r="BN33" i="1"/>
  <c r="BN41" i="1"/>
  <c r="BN49" i="1"/>
  <c r="BN57" i="1"/>
  <c r="BN65" i="1"/>
  <c r="BN69" i="1"/>
  <c r="BN77" i="1"/>
  <c r="BN85" i="1"/>
  <c r="BN14" i="1"/>
  <c r="BN18" i="1"/>
  <c r="BN26" i="1"/>
  <c r="BN34" i="1"/>
  <c r="BN42" i="1"/>
  <c r="BN50" i="1"/>
  <c r="BN58" i="1"/>
  <c r="BN66" i="1"/>
  <c r="BN74" i="1"/>
  <c r="BN82" i="1"/>
  <c r="BN6" i="1"/>
</calcChain>
</file>

<file path=xl/sharedStrings.xml><?xml version="1.0" encoding="utf-8"?>
<sst xmlns="http://schemas.openxmlformats.org/spreadsheetml/2006/main" count="2877" uniqueCount="589">
  <si>
    <t>Heat 101</t>
  </si>
  <si>
    <t>Heat 102</t>
  </si>
  <si>
    <t>Heat 103</t>
  </si>
  <si>
    <t>Heat 104</t>
  </si>
  <si>
    <t>Heat 105</t>
  </si>
  <si>
    <t>Heat 106</t>
  </si>
  <si>
    <t>Heat 107</t>
  </si>
  <si>
    <t>Heat 108</t>
  </si>
  <si>
    <t>Heat 109</t>
  </si>
  <si>
    <t>Heat 110</t>
  </si>
  <si>
    <t>Heat 111</t>
  </si>
  <si>
    <t>Heat 112</t>
  </si>
  <si>
    <t>Heat 113</t>
  </si>
  <si>
    <t>Heat 114</t>
  </si>
  <si>
    <t>Heat 115</t>
  </si>
  <si>
    <t>Heat 116</t>
  </si>
  <si>
    <t>11:15am</t>
  </si>
  <si>
    <t>11:18am</t>
  </si>
  <si>
    <t>11:21am</t>
  </si>
  <si>
    <t>11:24am</t>
  </si>
  <si>
    <t>11:27am</t>
  </si>
  <si>
    <t>11:30am</t>
  </si>
  <si>
    <t>11:33am</t>
  </si>
  <si>
    <t>11:36am</t>
  </si>
  <si>
    <t>11:39am</t>
  </si>
  <si>
    <t>11:42am</t>
  </si>
  <si>
    <t>11:45am</t>
  </si>
  <si>
    <t>11:48am</t>
  </si>
  <si>
    <t>11:51am</t>
  </si>
  <si>
    <t>11:54am</t>
  </si>
  <si>
    <t>11:57am</t>
  </si>
  <si>
    <t>12:00pm</t>
  </si>
  <si>
    <t>Heat 201</t>
  </si>
  <si>
    <t>Heat 202</t>
  </si>
  <si>
    <t>Heat 203</t>
  </si>
  <si>
    <t>Heat 204</t>
  </si>
  <si>
    <t>Heat 205</t>
  </si>
  <si>
    <t>Heat 206</t>
  </si>
  <si>
    <t>Heat 207</t>
  </si>
  <si>
    <t>Heat 208</t>
  </si>
  <si>
    <t>Heat 209</t>
  </si>
  <si>
    <t>Heat 210</t>
  </si>
  <si>
    <t>Heat 211</t>
  </si>
  <si>
    <t>Heat 212</t>
  </si>
  <si>
    <t>Heat 213</t>
  </si>
  <si>
    <t>Heat 214</t>
  </si>
  <si>
    <t>Heat 215</t>
  </si>
  <si>
    <t>Heat 216</t>
  </si>
  <si>
    <t>HEAT</t>
  </si>
  <si>
    <t>START</t>
  </si>
  <si>
    <t>SEED</t>
  </si>
  <si>
    <t>NAME</t>
  </si>
  <si>
    <t>TIME</t>
  </si>
  <si>
    <t>RANK</t>
  </si>
  <si>
    <t>FINAL RESULTS</t>
  </si>
  <si>
    <t>Heat 301</t>
  </si>
  <si>
    <t>Heat 302</t>
  </si>
  <si>
    <t>Heat 303</t>
  </si>
  <si>
    <t>Heat 304</t>
  </si>
  <si>
    <t>Heat 305</t>
  </si>
  <si>
    <t>Heat 306</t>
  </si>
  <si>
    <t>Heat 307</t>
  </si>
  <si>
    <t>Heat 308</t>
  </si>
  <si>
    <t>Heat 309</t>
  </si>
  <si>
    <t>Heat 310</t>
  </si>
  <si>
    <t>Heat 311</t>
  </si>
  <si>
    <t>Heat 312</t>
  </si>
  <si>
    <t>Heat 313</t>
  </si>
  <si>
    <t>Heat 314</t>
  </si>
  <si>
    <t>Heat 315</t>
  </si>
  <si>
    <t>Heat 316</t>
  </si>
  <si>
    <t>Heat 401</t>
  </si>
  <si>
    <t>Heat 402</t>
  </si>
  <si>
    <t>Heat 403</t>
  </si>
  <si>
    <t>Heat 404</t>
  </si>
  <si>
    <t>Heat 405</t>
  </si>
  <si>
    <t>Heat 406</t>
  </si>
  <si>
    <t>Heat 407</t>
  </si>
  <si>
    <t>Heat 408</t>
  </si>
  <si>
    <t>Heat 409</t>
  </si>
  <si>
    <t>Heat 410</t>
  </si>
  <si>
    <t>Heat 411</t>
  </si>
  <si>
    <t>Heat 412</t>
  </si>
  <si>
    <t>Heat 413</t>
  </si>
  <si>
    <t>Heat 414</t>
  </si>
  <si>
    <t>Heat 415</t>
  </si>
  <si>
    <t>Heat 416</t>
  </si>
  <si>
    <t>Heat 501</t>
  </si>
  <si>
    <t>Heat 502</t>
  </si>
  <si>
    <t>Heat 503</t>
  </si>
  <si>
    <t>Heat 504</t>
  </si>
  <si>
    <t>Heat 505</t>
  </si>
  <si>
    <t>Heat 506</t>
  </si>
  <si>
    <t>Heat 507</t>
  </si>
  <si>
    <t>Heat 508</t>
  </si>
  <si>
    <t>Heat 509</t>
  </si>
  <si>
    <t>Heat 510</t>
  </si>
  <si>
    <t>Heat 511</t>
  </si>
  <si>
    <t>Heat 512</t>
  </si>
  <si>
    <t>Heat 513</t>
  </si>
  <si>
    <t>Heat 514</t>
  </si>
  <si>
    <t>Heat 515</t>
  </si>
  <si>
    <t>Champs</t>
  </si>
  <si>
    <t>Saturday 11:15am - 12:00pm</t>
  </si>
  <si>
    <t>Round 1</t>
  </si>
  <si>
    <t>Round 2</t>
  </si>
  <si>
    <t>Round 3</t>
  </si>
  <si>
    <t>Round 4</t>
  </si>
  <si>
    <t>Finals</t>
  </si>
  <si>
    <t>Woodland Park</t>
  </si>
  <si>
    <t>Time Trial</t>
  </si>
  <si>
    <t>Saturday 9:00am - 9:45am</t>
  </si>
  <si>
    <t>Saturday 1:45pm - 2:30pm</t>
  </si>
  <si>
    <t>1:45pm</t>
  </si>
  <si>
    <t>1:48pm</t>
  </si>
  <si>
    <t>1:51pm</t>
  </si>
  <si>
    <t>1:54pm</t>
  </si>
  <si>
    <t>1:57pm</t>
  </si>
  <si>
    <t>2:00pm</t>
  </si>
  <si>
    <t>2:03pm</t>
  </si>
  <si>
    <t>2:06pm</t>
  </si>
  <si>
    <t>2:09pm</t>
  </si>
  <si>
    <t>2:12pm</t>
  </si>
  <si>
    <t>2:15pm</t>
  </si>
  <si>
    <t>2:18pm</t>
  </si>
  <si>
    <t>2:21pm</t>
  </si>
  <si>
    <t>2:24pm</t>
  </si>
  <si>
    <t>2:27pm</t>
  </si>
  <si>
    <t>2:30pm</t>
  </si>
  <si>
    <t>4:15pm</t>
  </si>
  <si>
    <t>4:18pm</t>
  </si>
  <si>
    <t>4:24pm</t>
  </si>
  <si>
    <t>4:27pm</t>
  </si>
  <si>
    <t>9:45am</t>
  </si>
  <si>
    <t>9:48am</t>
  </si>
  <si>
    <t>9:51am</t>
  </si>
  <si>
    <t>9:54am</t>
  </si>
  <si>
    <t>Sunday 9:15am - 10:00am</t>
  </si>
  <si>
    <t>Sunday 11:15am - 12:00pm</t>
  </si>
  <si>
    <t>9:15am</t>
  </si>
  <si>
    <t>9:18am</t>
  </si>
  <si>
    <t>9:21am</t>
  </si>
  <si>
    <t>9:24am</t>
  </si>
  <si>
    <t>9:27am</t>
  </si>
  <si>
    <t>9:30am</t>
  </si>
  <si>
    <t>9:33am</t>
  </si>
  <si>
    <t>9:36am</t>
  </si>
  <si>
    <t>9:39am</t>
  </si>
  <si>
    <t>9:42am</t>
  </si>
  <si>
    <t>9:57am</t>
  </si>
  <si>
    <t>10:00am</t>
  </si>
  <si>
    <t>Shoreline CC</t>
  </si>
  <si>
    <t>4:30pm</t>
  </si>
  <si>
    <t>DO NOT MANUALLY EDIT ANY CELLS ON THIS SHEET</t>
  </si>
  <si>
    <t>Next Rnd Seed</t>
  </si>
  <si>
    <t>Final Rank</t>
  </si>
  <si>
    <t>Map</t>
  </si>
  <si>
    <t>Surname</t>
  </si>
  <si>
    <t>First name</t>
  </si>
  <si>
    <t>Comb. Name</t>
  </si>
  <si>
    <t>Bracket Name</t>
  </si>
  <si>
    <t>Rnd1 Heat</t>
  </si>
  <si>
    <t>Data from Bracket</t>
  </si>
  <si>
    <t>Cl. no.</t>
  </si>
  <si>
    <t>Short</t>
  </si>
  <si>
    <t>Long</t>
  </si>
  <si>
    <t>Data Sorted / Formatted for SportSoftware Import (Copy/Paste Cl. No., Short, Long columns into Import CSV file)</t>
  </si>
  <si>
    <t>Heat</t>
  </si>
  <si>
    <t>Time</t>
  </si>
  <si>
    <t>Paste content into Columns A-D from "Prelim Results by Class" SS Report</t>
  </si>
  <si>
    <t>Reformating for Bracket Lookup (do not edit!)</t>
  </si>
  <si>
    <t>Gas Works Park</t>
  </si>
  <si>
    <t>Carkeek Park</t>
  </si>
  <si>
    <t>Seattle Pacific University</t>
  </si>
  <si>
    <t>University of Washington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</si>
  <si>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</si>
  <si>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</si>
  <si>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</si>
  <si>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</si>
  <si>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</si>
  <si>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</si>
  <si>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</si>
  <si>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</si>
  <si>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</si>
  <si>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</si>
  <si>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</si>
  <si>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</si>
  <si>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111/112-Q2</t>
  </si>
  <si>
    <t>111/112-Q3</t>
  </si>
  <si>
    <t>111/112-Q4</t>
  </si>
  <si>
    <t>111/112-Q5</t>
  </si>
  <si>
    <t>111/112-Q6</t>
  </si>
  <si>
    <t>111/112-Q7</t>
  </si>
  <si>
    <t>111/112-Q8</t>
  </si>
  <si>
    <t>W113</t>
  </si>
  <si>
    <t>W114</t>
  </si>
  <si>
    <t>W115</t>
  </si>
  <si>
    <t>W116</t>
  </si>
  <si>
    <t>W201</t>
  </si>
  <si>
    <t>W203</t>
  </si>
  <si>
    <t>W202</t>
  </si>
  <si>
    <t>W204</t>
  </si>
  <si>
    <t>W205</t>
  </si>
  <si>
    <t>W207</t>
  </si>
  <si>
    <t>W206</t>
  </si>
  <si>
    <t>W208</t>
  </si>
  <si>
    <t>W209</t>
  </si>
  <si>
    <t>W211</t>
  </si>
  <si>
    <t>W210</t>
  </si>
  <si>
    <t>W213</t>
  </si>
  <si>
    <t>W215</t>
  </si>
  <si>
    <t>W214</t>
  </si>
  <si>
    <t>W216</t>
  </si>
  <si>
    <t>W301</t>
  </si>
  <si>
    <t>W305</t>
  </si>
  <si>
    <t>W309</t>
  </si>
  <si>
    <t>W313</t>
  </si>
  <si>
    <t>W302</t>
  </si>
  <si>
    <t>W306</t>
  </si>
  <si>
    <t>W310</t>
  </si>
  <si>
    <t>W314</t>
  </si>
  <si>
    <t>W303</t>
  </si>
  <si>
    <t>W307</t>
  </si>
  <si>
    <t>W311</t>
  </si>
  <si>
    <t>W315</t>
  </si>
  <si>
    <t>W304</t>
  </si>
  <si>
    <t>W308</t>
  </si>
  <si>
    <t>W312</t>
  </si>
  <si>
    <t>W316</t>
  </si>
  <si>
    <t>W416</t>
  </si>
  <si>
    <t>W415</t>
  </si>
  <si>
    <t>W414</t>
  </si>
  <si>
    <t>W413</t>
  </si>
  <si>
    <t>W412</t>
  </si>
  <si>
    <t>W411</t>
  </si>
  <si>
    <t>W410</t>
  </si>
  <si>
    <t>W409</t>
  </si>
  <si>
    <t>W408</t>
  </si>
  <si>
    <t>W407</t>
  </si>
  <si>
    <t>W406</t>
  </si>
  <si>
    <t>W405</t>
  </si>
  <si>
    <t>W404</t>
  </si>
  <si>
    <t>W403</t>
  </si>
  <si>
    <t>W402</t>
  </si>
  <si>
    <t>W401</t>
  </si>
  <si>
    <t>101/102-Q2</t>
  </si>
  <si>
    <t>101/102-Q5</t>
  </si>
  <si>
    <t>101/102-Q1</t>
  </si>
  <si>
    <t>101/102-Q3</t>
  </si>
  <si>
    <t>101/102-Q6</t>
  </si>
  <si>
    <t>101/102-Q7</t>
  </si>
  <si>
    <t>101/102-Q8</t>
  </si>
  <si>
    <t>101/102-Q4</t>
  </si>
  <si>
    <t>103/104-Q1</t>
  </si>
  <si>
    <t>103/104-Q2</t>
  </si>
  <si>
    <t>103/104-Q3</t>
  </si>
  <si>
    <t>103/104-Q4</t>
  </si>
  <si>
    <t>103/104-Q5</t>
  </si>
  <si>
    <t>103/104-Q6</t>
  </si>
  <si>
    <t>103/104-Q7</t>
  </si>
  <si>
    <t>103/104-Q8</t>
  </si>
  <si>
    <t>105/106-Q1</t>
  </si>
  <si>
    <t>105/106-Q2</t>
  </si>
  <si>
    <t>105/106-Q3</t>
  </si>
  <si>
    <t>105/106-Q4</t>
  </si>
  <si>
    <t>105/106-Q5</t>
  </si>
  <si>
    <t>105/106-Q6</t>
  </si>
  <si>
    <t>105/106-Q7</t>
  </si>
  <si>
    <t>105/106-Q8</t>
  </si>
  <si>
    <t>107/108-Q1</t>
  </si>
  <si>
    <t>107/108-Q2</t>
  </si>
  <si>
    <t>107/108-Q3</t>
  </si>
  <si>
    <t>107/108-Q4</t>
  </si>
  <si>
    <t>107/108-Q5</t>
  </si>
  <si>
    <t>107/108-Q6</t>
  </si>
  <si>
    <t>107/108-Q7</t>
  </si>
  <si>
    <t>107/108-Q8</t>
  </si>
  <si>
    <t>109/110-Q1</t>
  </si>
  <si>
    <t>109/110-Q2</t>
  </si>
  <si>
    <t>109/110-Q3</t>
  </si>
  <si>
    <t>109/110-Q4</t>
  </si>
  <si>
    <t>109/110-Q5</t>
  </si>
  <si>
    <t>109/110-Q6</t>
  </si>
  <si>
    <t>109/110-Q7</t>
  </si>
  <si>
    <t>109/110-Q8</t>
  </si>
  <si>
    <t>111/112-Q1</t>
  </si>
  <si>
    <t>113/114-Q1</t>
  </si>
  <si>
    <t>113/114-Q2</t>
  </si>
  <si>
    <t>113/114-Q3</t>
  </si>
  <si>
    <t>113/114-Q4</t>
  </si>
  <si>
    <t>113/114-Q5</t>
  </si>
  <si>
    <t>113/114-Q6</t>
  </si>
  <si>
    <t>113/114-Q7</t>
  </si>
  <si>
    <t>113/114-Q8</t>
  </si>
  <si>
    <t>115/116-Q1</t>
  </si>
  <si>
    <t>115/116-Q2</t>
  </si>
  <si>
    <t>115/116-Q3</t>
  </si>
  <si>
    <t>115/116-Q4</t>
  </si>
  <si>
    <t>115/116-Q5</t>
  </si>
  <si>
    <t>115/116-Q6</t>
  </si>
  <si>
    <t>115/116-Q7</t>
  </si>
  <si>
    <t>115/116-Q8</t>
  </si>
  <si>
    <t>201/203-Q1</t>
  </si>
  <si>
    <t>201/203-Q2</t>
  </si>
  <si>
    <t>201/203-Q3</t>
  </si>
  <si>
    <t>201/203-Q4</t>
  </si>
  <si>
    <t>201/203-Q5</t>
  </si>
  <si>
    <t>201/203-Q6</t>
  </si>
  <si>
    <t>201/203-Q7</t>
  </si>
  <si>
    <t>201/203-Q8</t>
  </si>
  <si>
    <t>202/204-Q1</t>
  </si>
  <si>
    <t>202/204-Q2</t>
  </si>
  <si>
    <t>202/204-Q3</t>
  </si>
  <si>
    <t>202/204-Q4</t>
  </si>
  <si>
    <t>202/204-Q5</t>
  </si>
  <si>
    <t>202/204-Q6</t>
  </si>
  <si>
    <t>202/204-Q7</t>
  </si>
  <si>
    <t>202/204-Q8</t>
  </si>
  <si>
    <t>205/207-Q1</t>
  </si>
  <si>
    <t>205/207-Q2</t>
  </si>
  <si>
    <t>205/207-Q3</t>
  </si>
  <si>
    <t>205/207-Q4</t>
  </si>
  <si>
    <t>205/207-Q5</t>
  </si>
  <si>
    <t>205/207-Q6</t>
  </si>
  <si>
    <t>205/207-Q7</t>
  </si>
  <si>
    <t>205/207-Q8</t>
  </si>
  <si>
    <t>206/208-Q1</t>
  </si>
  <si>
    <t>206/208-Q2</t>
  </si>
  <si>
    <t>206/208-Q3</t>
  </si>
  <si>
    <t>206/208-Q4</t>
  </si>
  <si>
    <t>206/208-Q5</t>
  </si>
  <si>
    <t>206/208-Q6</t>
  </si>
  <si>
    <t>206/208-Q7</t>
  </si>
  <si>
    <t>206/208-Q8</t>
  </si>
  <si>
    <t>209/211-Q1</t>
  </si>
  <si>
    <t>209/211-Q2</t>
  </si>
  <si>
    <t>209/211-Q3</t>
  </si>
  <si>
    <t>209/211-Q4</t>
  </si>
  <si>
    <t>209/211-Q5</t>
  </si>
  <si>
    <t>209/211-Q6</t>
  </si>
  <si>
    <t>209/211-Q7</t>
  </si>
  <si>
    <t>209/211-Q8</t>
  </si>
  <si>
    <t>210/212-Q1</t>
  </si>
  <si>
    <t>210/212-Q2</t>
  </si>
  <si>
    <t>210/212-Q3</t>
  </si>
  <si>
    <t>210/212-Q4</t>
  </si>
  <si>
    <t>210/212-Q5</t>
  </si>
  <si>
    <t>210/212-Q6</t>
  </si>
  <si>
    <t>210/212-Q7</t>
  </si>
  <si>
    <t>210/212-Q8</t>
  </si>
  <si>
    <t>213/215-Q1</t>
  </si>
  <si>
    <t>213/215-Q2</t>
  </si>
  <si>
    <t>213/215-Q3</t>
  </si>
  <si>
    <t>213/215-Q4</t>
  </si>
  <si>
    <t>213/215-Q5</t>
  </si>
  <si>
    <t>213/215-Q6</t>
  </si>
  <si>
    <t>213/215-Q7</t>
  </si>
  <si>
    <t>213/215-Q8</t>
  </si>
  <si>
    <t>214/216-Q1</t>
  </si>
  <si>
    <t>214/216-Q2</t>
  </si>
  <si>
    <t>214/216-Q3</t>
  </si>
  <si>
    <t>214/216-Q4</t>
  </si>
  <si>
    <t>214/216-Q5</t>
  </si>
  <si>
    <t>214/216-Q6</t>
  </si>
  <si>
    <t>214/216-Q7</t>
  </si>
  <si>
    <t>214/216-Q8</t>
  </si>
  <si>
    <t>301/305-Q1</t>
  </si>
  <si>
    <t>301/305-Q2</t>
  </si>
  <si>
    <t>301/305-Q3</t>
  </si>
  <si>
    <t>301/305-Q4</t>
  </si>
  <si>
    <t>301/305-Q5</t>
  </si>
  <si>
    <t>301/305-Q6</t>
  </si>
  <si>
    <t>301/305-Q7</t>
  </si>
  <si>
    <t>301/305-Q8</t>
  </si>
  <si>
    <t>309/313-Q1</t>
  </si>
  <si>
    <t>309/313-Q2</t>
  </si>
  <si>
    <t>309/313-Q3</t>
  </si>
  <si>
    <t>309/313-Q4</t>
  </si>
  <si>
    <t>309/313-Q5</t>
  </si>
  <si>
    <t>309/313-Q6</t>
  </si>
  <si>
    <t>309/313-Q7</t>
  </si>
  <si>
    <t>309/313-Q8</t>
  </si>
  <si>
    <t>302/306-Q1</t>
  </si>
  <si>
    <t>302/306-Q2</t>
  </si>
  <si>
    <t>302/306-Q3</t>
  </si>
  <si>
    <t>302/306-Q4</t>
  </si>
  <si>
    <t>302/306-Q5</t>
  </si>
  <si>
    <t>302/306-Q6</t>
  </si>
  <si>
    <t>302/306-Q7</t>
  </si>
  <si>
    <t>302/306-Q8</t>
  </si>
  <si>
    <t>310/314-Q1</t>
  </si>
  <si>
    <t>310/314-Q2</t>
  </si>
  <si>
    <t>310/314-Q3</t>
  </si>
  <si>
    <t>310/314-Q4</t>
  </si>
  <si>
    <t>310/314-Q5</t>
  </si>
  <si>
    <t>310/314-Q6</t>
  </si>
  <si>
    <t>310/314-Q7</t>
  </si>
  <si>
    <t>310/314-Q8</t>
  </si>
  <si>
    <t>303/307-Q1</t>
  </si>
  <si>
    <t>303/307-Q2</t>
  </si>
  <si>
    <t>303/307-Q3</t>
  </si>
  <si>
    <t>303/307-Q4</t>
  </si>
  <si>
    <t>303/307-Q5</t>
  </si>
  <si>
    <t>303/307-Q6</t>
  </si>
  <si>
    <t>303/307-Q7</t>
  </si>
  <si>
    <t>303/307-Q8</t>
  </si>
  <si>
    <t>311/315-Q1</t>
  </si>
  <si>
    <t>311/315-Q2</t>
  </si>
  <si>
    <t>311/315-Q3</t>
  </si>
  <si>
    <t>311/315-Q4</t>
  </si>
  <si>
    <t>311/315-Q5</t>
  </si>
  <si>
    <t>311/315-Q6</t>
  </si>
  <si>
    <t>311/315-Q7</t>
  </si>
  <si>
    <t>311/315-Q8</t>
  </si>
  <si>
    <t>304/308-Q1</t>
  </si>
  <si>
    <t>304/308-Q2</t>
  </si>
  <si>
    <t>304/308-Q3</t>
  </si>
  <si>
    <t>304/308-Q4</t>
  </si>
  <si>
    <t>304/308-Q5</t>
  </si>
  <si>
    <t>304/308-Q6</t>
  </si>
  <si>
    <t>304/308-Q7</t>
  </si>
  <si>
    <t>304/308-Q8</t>
  </si>
  <si>
    <t>312/316-Q1</t>
  </si>
  <si>
    <t>312/316-Q2</t>
  </si>
  <si>
    <t>312/316-Q3</t>
  </si>
  <si>
    <t>312/316-Q4</t>
  </si>
  <si>
    <t>312/316-Q5</t>
  </si>
  <si>
    <t>312/316-Q6</t>
  </si>
  <si>
    <t>312/316-Q7</t>
  </si>
  <si>
    <t>312/316-Q8</t>
  </si>
  <si>
    <t>416/415-Q1</t>
  </si>
  <si>
    <t>416/415-Q2</t>
  </si>
  <si>
    <t>416/415-Q3</t>
  </si>
  <si>
    <t>416/415-Q4</t>
  </si>
  <si>
    <t>416/415-Q5</t>
  </si>
  <si>
    <t>416/415-Q6</t>
  </si>
  <si>
    <t>416/415-Q7</t>
  </si>
  <si>
    <t>416/415-Q8</t>
  </si>
  <si>
    <t>414/413-Q1</t>
  </si>
  <si>
    <t>414/413-Q2</t>
  </si>
  <si>
    <t>414/413-Q3</t>
  </si>
  <si>
    <t>414/413-Q4</t>
  </si>
  <si>
    <t>414/413-Q5</t>
  </si>
  <si>
    <t>414/413-Q6</t>
  </si>
  <si>
    <t>414/413-Q7</t>
  </si>
  <si>
    <t>414/413-Q8</t>
  </si>
  <si>
    <t>412/411-Q1</t>
  </si>
  <si>
    <t>412/411-Q2</t>
  </si>
  <si>
    <t>412/411-Q3</t>
  </si>
  <si>
    <t>412/411-Q4</t>
  </si>
  <si>
    <t>412/411-Q5</t>
  </si>
  <si>
    <t>412/411-Q6</t>
  </si>
  <si>
    <t>412/411-Q7</t>
  </si>
  <si>
    <t>412/411-Q8</t>
  </si>
  <si>
    <t>410/409-Q1</t>
  </si>
  <si>
    <t>410/409-Q2</t>
  </si>
  <si>
    <t>410/409-Q3</t>
  </si>
  <si>
    <t>410/409-Q4</t>
  </si>
  <si>
    <t>410/409-Q5</t>
  </si>
  <si>
    <t>410/409-Q6</t>
  </si>
  <si>
    <t>410/409-Q7</t>
  </si>
  <si>
    <t>410/409-Q8</t>
  </si>
  <si>
    <t>408/407-Q1</t>
  </si>
  <si>
    <t>408/407-Q2</t>
  </si>
  <si>
    <t>408/407-Q3</t>
  </si>
  <si>
    <t>408/407-Q4</t>
  </si>
  <si>
    <t>408/407-Q5</t>
  </si>
  <si>
    <t>408/407-Q6</t>
  </si>
  <si>
    <t>408/407-Q7</t>
  </si>
  <si>
    <t>408/407-Q8</t>
  </si>
  <si>
    <t>406/405-Q1</t>
  </si>
  <si>
    <t>406/405-Q2</t>
  </si>
  <si>
    <t>406/405-Q3</t>
  </si>
  <si>
    <t>406/405-Q4</t>
  </si>
  <si>
    <t>406/405-Q5</t>
  </si>
  <si>
    <t>406/405-Q6</t>
  </si>
  <si>
    <t>406/405-Q7</t>
  </si>
  <si>
    <t>406/405-Q8</t>
  </si>
  <si>
    <t>404/403-Q1</t>
  </si>
  <si>
    <t>404/403-Q2</t>
  </si>
  <si>
    <t>404/403-Q3</t>
  </si>
  <si>
    <t>404/403-Q4</t>
  </si>
  <si>
    <t>404/403-Q5</t>
  </si>
  <si>
    <t>404/403-Q6</t>
  </si>
  <si>
    <t>404/403-Q7</t>
  </si>
  <si>
    <t>404/403-Q8</t>
  </si>
  <si>
    <t>402/401-Q1</t>
  </si>
  <si>
    <t>402/401-Q2</t>
  </si>
  <si>
    <t>402/401-Q3</t>
  </si>
  <si>
    <t>402/401-Q4</t>
  </si>
  <si>
    <t>402/401-Q5</t>
  </si>
  <si>
    <t>402/401-Q6</t>
  </si>
  <si>
    <t>402/401-Q7</t>
  </si>
  <si>
    <t>402/401-Q8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</si>
  <si>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</si>
  <si>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</si>
  <si>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</si>
  <si>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</si>
  <si>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</si>
  <si>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</si>
  <si>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</si>
  <si>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</si>
  <si>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</si>
  <si>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</si>
  <si>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</si>
  <si>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</si>
  <si>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</si>
  <si>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</si>
  <si>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</si>
  <si>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</si>
  <si>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</si>
  <si>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</si>
  <si>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</si>
  <si>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</si>
  <si>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</si>
  <si>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</si>
  <si>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</si>
  <si>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</si>
  <si>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</si>
  <si>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</si>
  <si>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</si>
  <si>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</si>
  <si>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</si>
  <si>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</si>
  <si>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</si>
  <si>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</si>
  <si>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</si>
  <si>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</si>
  <si>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</si>
  <si>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</si>
  <si>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</si>
  <si>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</si>
  <si>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</si>
  <si>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</si>
  <si>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</si>
  <si>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</si>
  <si>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</si>
  <si>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</si>
  <si>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</si>
  <si>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</si>
  <si>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</si>
  <si>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</si>
  <si>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</si>
  <si>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</si>
  <si>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</si>
  <si>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</si>
  <si>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</si>
  <si>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</si>
  <si>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</si>
  <si>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</si>
  <si>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</si>
  <si>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</si>
  <si>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</si>
  <si>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</si>
  <si>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</si>
  <si>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</si>
  <si>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</si>
  <si>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</si>
  <si>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</si>
  <si>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</si>
  <si>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</si>
  <si>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</si>
  <si>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</si>
  <si>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</si>
  <si>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</si>
  <si>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</si>
  <si>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</si>
  <si>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</si>
  <si>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</si>
  <si>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</si>
  <si>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</si>
  <si>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</si>
  <si>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</si>
  <si>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</si>
  <si>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W212</t>
  </si>
  <si>
    <t>Saturday 4:15pm - 5:00pm</t>
  </si>
  <si>
    <t>4:21pm</t>
  </si>
  <si>
    <t>4:33pm</t>
  </si>
  <si>
    <t>4:36pm</t>
  </si>
  <si>
    <t>4:39pm</t>
  </si>
  <si>
    <t>4:42pm</t>
  </si>
  <si>
    <t>4:45pm</t>
  </si>
  <si>
    <t>4:48pm</t>
  </si>
  <si>
    <t>4:54pm</t>
  </si>
  <si>
    <t>4:57pm</t>
  </si>
  <si>
    <t>5:00pm</t>
  </si>
  <si>
    <t>TIME TRIAL RESULTS</t>
  </si>
  <si>
    <t>Initial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</si>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</sst>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  <family val="2"/>
    </font>
    <font>
      <b/>
      <sz val="8"/>
      <color indexed="2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6"/>
      <color rgb="FFFF0000"/>
      <name val="Arial"/>
      <family val="2"/>
    </font>
    <font>
      <b/>
      <sz val="8"/>
      <color rgb="FF0070C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87">
    <border>
      <left/>
      <right/>
      <top/>
      <bottom/>
      <diagonal/>
    </border>
    <border>
      <left/>
      <right/>
      <top style="thick">
        <color indexed="48"/>
      </top>
      <bottom/>
      <diagonal/>
    </border>
    <border>
      <left style="thin">
        <color indexed="64"/>
      </left>
      <right style="thin">
        <color indexed="64"/>
      </right>
      <top style="thick">
        <color indexed="48"/>
      </top>
      <bottom style="thin">
        <color indexed="64"/>
      </bottom>
      <diagonal/>
    </border>
    <border>
      <left style="thin">
        <color indexed="64"/>
      </left>
      <right style="thick">
        <color indexed="48"/>
      </right>
      <top style="thick">
        <color indexed="48"/>
      </top>
      <bottom style="thin">
        <color indexed="64"/>
      </bottom>
      <diagonal/>
    </border>
    <border>
      <left style="thick">
        <color indexed="48"/>
      </left>
      <right/>
      <top style="thick">
        <color indexed="48"/>
      </top>
      <bottom/>
      <diagonal/>
    </border>
    <border>
      <left/>
      <right style="thick">
        <color indexed="48"/>
      </right>
      <top style="thick">
        <color indexed="4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48"/>
      </right>
      <top style="thin">
        <color indexed="64"/>
      </top>
      <bottom style="thin">
        <color indexed="64"/>
      </bottom>
      <diagonal/>
    </border>
    <border>
      <left style="thick">
        <color indexed="48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 style="thick">
        <color indexed="48"/>
      </right>
      <top/>
      <bottom/>
      <diagonal/>
    </border>
    <border>
      <left/>
      <right/>
      <top style="thick">
        <color indexed="53"/>
      </top>
      <bottom/>
      <diagonal/>
    </border>
    <border>
      <left/>
      <right style="thick">
        <color indexed="53"/>
      </right>
      <top style="thick">
        <color indexed="53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5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48"/>
      </bottom>
      <diagonal/>
    </border>
    <border>
      <left style="thin">
        <color indexed="64"/>
      </left>
      <right style="thick">
        <color indexed="48"/>
      </right>
      <top style="thin">
        <color indexed="64"/>
      </top>
      <bottom style="thick">
        <color indexed="48"/>
      </bottom>
      <diagonal/>
    </border>
    <border>
      <left style="thick">
        <color indexed="11"/>
      </left>
      <right/>
      <top style="thick">
        <color indexed="48"/>
      </top>
      <bottom/>
      <diagonal/>
    </border>
    <border>
      <left style="thick">
        <color indexed="48"/>
      </left>
      <right style="thick">
        <color indexed="48"/>
      </right>
      <top style="thick">
        <color indexed="15"/>
      </top>
      <bottom/>
      <diagonal/>
    </border>
    <border>
      <left/>
      <right style="thick">
        <color indexed="15"/>
      </right>
      <top style="thick">
        <color indexed="15"/>
      </top>
      <bottom/>
      <diagonal/>
    </border>
    <border>
      <left style="thick">
        <color indexed="15"/>
      </left>
      <right/>
      <top/>
      <bottom/>
      <diagonal/>
    </border>
    <border>
      <left style="thick">
        <color indexed="48"/>
      </left>
      <right style="thick">
        <color indexed="53"/>
      </right>
      <top style="thick">
        <color indexed="48"/>
      </top>
      <bottom/>
      <diagonal/>
    </border>
    <border>
      <left style="thick">
        <color indexed="48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/>
      <bottom style="thick">
        <color indexed="11"/>
      </bottom>
      <diagonal/>
    </border>
    <border>
      <left style="thick">
        <color indexed="48"/>
      </left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n">
        <color indexed="64"/>
      </left>
      <right style="thin">
        <color indexed="64"/>
      </right>
      <top style="thick">
        <color indexed="53"/>
      </top>
      <bottom style="thin">
        <color indexed="64"/>
      </bottom>
      <diagonal/>
    </border>
    <border>
      <left style="thin">
        <color indexed="64"/>
      </left>
      <right style="thick">
        <color indexed="53"/>
      </right>
      <top style="thick">
        <color indexed="53"/>
      </top>
      <bottom style="thin">
        <color indexed="64"/>
      </bottom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n">
        <color indexed="64"/>
      </left>
      <right style="thin">
        <color indexed="64"/>
      </right>
      <top style="thick">
        <color indexed="11"/>
      </top>
      <bottom style="thin">
        <color indexed="64"/>
      </bottom>
      <diagonal/>
    </border>
    <border>
      <left style="thin">
        <color indexed="64"/>
      </left>
      <right style="thick">
        <color indexed="11"/>
      </right>
      <top style="thick">
        <color indexed="11"/>
      </top>
      <bottom style="thin">
        <color indexed="64"/>
      </bottom>
      <diagonal/>
    </border>
    <border>
      <left style="thick">
        <color indexed="15"/>
      </left>
      <right style="thick">
        <color indexed="48"/>
      </right>
      <top/>
      <bottom/>
      <diagonal/>
    </border>
    <border>
      <left style="thin">
        <color indexed="64"/>
      </left>
      <right style="thick">
        <color indexed="53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48"/>
      </left>
      <right/>
      <top style="thick">
        <color indexed="53"/>
      </top>
      <bottom/>
      <diagonal/>
    </border>
    <border>
      <left style="thin">
        <color indexed="64"/>
      </left>
      <right style="thick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48"/>
      </right>
      <top/>
      <bottom/>
      <diagonal/>
    </border>
    <border>
      <left style="thick">
        <color indexed="53"/>
      </left>
      <right style="thick">
        <color indexed="48"/>
      </right>
      <top style="thick">
        <color indexed="20"/>
      </top>
      <bottom/>
      <diagonal/>
    </border>
    <border>
      <left style="thick">
        <color indexed="48"/>
      </left>
      <right/>
      <top style="thick">
        <color indexed="20"/>
      </top>
      <bottom/>
      <diagonal/>
    </border>
    <border>
      <left/>
      <right style="thick">
        <color indexed="20"/>
      </right>
      <top style="thick">
        <color indexed="20"/>
      </top>
      <bottom/>
      <diagonal/>
    </border>
    <border>
      <left style="thick">
        <color indexed="53"/>
      </left>
      <right/>
      <top/>
      <bottom/>
      <diagonal/>
    </border>
    <border>
      <left style="thick">
        <color indexed="11"/>
      </left>
      <right style="thick">
        <color indexed="48"/>
      </right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 style="thick">
        <color indexed="15"/>
      </left>
      <right style="thick">
        <color indexed="48"/>
      </right>
      <top style="thick">
        <color indexed="17"/>
      </top>
      <bottom/>
      <diagonal/>
    </border>
    <border>
      <left style="thick">
        <color indexed="48"/>
      </left>
      <right/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/>
      <top/>
      <bottom style="thick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53"/>
      </bottom>
      <diagonal/>
    </border>
    <border>
      <left style="thin">
        <color indexed="64"/>
      </left>
      <right/>
      <top style="thin">
        <color indexed="64"/>
      </top>
      <bottom style="thick">
        <color indexed="53"/>
      </bottom>
      <diagonal/>
    </border>
    <border>
      <left/>
      <right style="thick">
        <color indexed="20"/>
      </right>
      <top/>
      <bottom/>
      <diagonal/>
    </border>
    <border>
      <left style="thick">
        <color indexed="2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1"/>
      </bottom>
      <diagonal/>
    </border>
    <border>
      <left style="thin">
        <color indexed="64"/>
      </left>
      <right style="thick">
        <color indexed="11"/>
      </right>
      <top style="thin">
        <color indexed="64"/>
      </top>
      <bottom style="thick">
        <color indexed="11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20"/>
      </left>
      <right/>
      <top style="thick">
        <color indexed="11"/>
      </top>
      <bottom/>
      <diagonal/>
    </border>
    <border>
      <left style="thick">
        <color indexed="53"/>
      </left>
      <right/>
      <top style="thick">
        <color indexed="11"/>
      </top>
      <bottom/>
      <diagonal/>
    </border>
    <border>
      <left/>
      <right style="thick">
        <color indexed="48"/>
      </right>
      <top style="thick">
        <color indexed="11"/>
      </top>
      <bottom/>
      <diagonal/>
    </border>
    <border>
      <left style="thick">
        <color indexed="15"/>
      </left>
      <right style="thick">
        <color indexed="48"/>
      </right>
      <top style="thick">
        <color indexed="11"/>
      </top>
      <bottom style="thick">
        <color indexed="15"/>
      </bottom>
      <diagonal/>
    </border>
    <border>
      <left/>
      <right/>
      <top style="thick">
        <color indexed="11"/>
      </top>
      <bottom style="thick">
        <color indexed="15"/>
      </bottom>
      <diagonal/>
    </border>
    <border>
      <left/>
      <right style="thick">
        <color indexed="48"/>
      </right>
      <top style="thick">
        <color indexed="11"/>
      </top>
      <bottom style="thick">
        <color indexed="15"/>
      </bottom>
      <diagonal/>
    </border>
    <border>
      <left style="thick">
        <color indexed="11"/>
      </left>
      <right/>
      <top/>
      <bottom style="thick">
        <color indexed="15"/>
      </bottom>
      <diagonal/>
    </border>
    <border>
      <left style="thick">
        <color indexed="17"/>
      </left>
      <right/>
      <top/>
      <bottom style="thick">
        <color indexed="15"/>
      </bottom>
      <diagonal/>
    </border>
    <border>
      <left/>
      <right/>
      <top/>
      <bottom style="thick">
        <color indexed="15"/>
      </bottom>
      <diagonal/>
    </border>
    <border>
      <left style="thick">
        <color indexed="48"/>
      </left>
      <right style="thick">
        <color indexed="11"/>
      </right>
      <top/>
      <bottom/>
      <diagonal/>
    </border>
    <border>
      <left style="thick">
        <color indexed="53"/>
      </left>
      <right/>
      <top/>
      <bottom style="thick">
        <color indexed="53"/>
      </bottom>
      <diagonal/>
    </border>
    <border>
      <left style="thin">
        <color indexed="64"/>
      </left>
      <right style="thin">
        <color indexed="64"/>
      </right>
      <top style="thick">
        <color indexed="15"/>
      </top>
      <bottom style="thin">
        <color indexed="64"/>
      </bottom>
      <diagonal/>
    </border>
    <border>
      <left style="thin">
        <color indexed="64"/>
      </left>
      <right style="thick">
        <color indexed="15"/>
      </right>
      <top style="thick">
        <color indexed="15"/>
      </top>
      <bottom style="thin">
        <color indexed="64"/>
      </bottom>
      <diagonal/>
    </border>
    <border>
      <left style="thin">
        <color indexed="64"/>
      </left>
      <right style="thick">
        <color indexed="15"/>
      </right>
      <top style="thin">
        <color indexed="64"/>
      </top>
      <bottom style="thin">
        <color indexed="64"/>
      </bottom>
      <diagonal/>
    </border>
    <border>
      <left/>
      <right style="thick">
        <color indexed="11"/>
      </right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48"/>
      </right>
      <top style="thick">
        <color indexed="15"/>
      </top>
      <bottom/>
      <diagonal/>
    </border>
    <border>
      <left/>
      <right/>
      <top style="thick">
        <color indexed="15"/>
      </top>
      <bottom/>
      <diagonal/>
    </border>
    <border>
      <left/>
      <right style="thick">
        <color indexed="48"/>
      </right>
      <top style="thick">
        <color indexed="15"/>
      </top>
      <bottom/>
      <diagonal/>
    </border>
    <border>
      <left style="thick">
        <color indexed="11"/>
      </left>
      <right/>
      <top style="thick">
        <color indexed="15"/>
      </top>
      <bottom/>
      <diagonal/>
    </border>
    <border>
      <left style="thick">
        <color indexed="17"/>
      </left>
      <right/>
      <top style="thick">
        <color indexed="15"/>
      </top>
      <bottom/>
      <diagonal/>
    </border>
    <border>
      <left/>
      <right style="thick">
        <color indexed="48"/>
      </right>
      <top style="thick">
        <color indexed="53"/>
      </top>
      <bottom/>
      <diagonal/>
    </border>
    <border>
      <left/>
      <right style="thick">
        <color indexed="15"/>
      </right>
      <top style="thick">
        <color indexed="53"/>
      </top>
      <bottom/>
      <diagonal/>
    </border>
    <border>
      <left style="thin">
        <color indexed="64"/>
      </left>
      <right style="thick">
        <color indexed="53"/>
      </right>
      <top style="thin">
        <color indexed="64"/>
      </top>
      <bottom style="thick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5"/>
      </bottom>
      <diagonal/>
    </border>
    <border>
      <left style="thin">
        <color indexed="64"/>
      </left>
      <right style="thick">
        <color indexed="15"/>
      </right>
      <top style="thin">
        <color indexed="64"/>
      </top>
      <bottom style="thick">
        <color indexed="15"/>
      </bottom>
      <diagonal/>
    </border>
    <border>
      <left style="thick">
        <color indexed="20"/>
      </left>
      <right style="thick">
        <color indexed="53"/>
      </right>
      <top/>
      <bottom/>
      <diagonal/>
    </border>
    <border>
      <left/>
      <right style="thick">
        <color indexed="48"/>
      </right>
      <top style="thick">
        <color indexed="51"/>
      </top>
      <bottom/>
      <diagonal/>
    </border>
    <border>
      <left/>
      <right style="thick">
        <color indexed="15"/>
      </right>
      <top style="thick">
        <color indexed="51"/>
      </top>
      <bottom/>
      <diagonal/>
    </border>
    <border>
      <left/>
      <right/>
      <top style="thick">
        <color indexed="51"/>
      </top>
      <bottom/>
      <diagonal/>
    </border>
    <border>
      <left/>
      <right style="thick">
        <color indexed="51"/>
      </right>
      <top style="thick">
        <color indexed="51"/>
      </top>
      <bottom/>
      <diagonal/>
    </border>
    <border>
      <left style="thin">
        <color indexed="64"/>
      </left>
      <right style="thin">
        <color indexed="64"/>
      </right>
      <top style="thick">
        <color indexed="20"/>
      </top>
      <bottom style="thin">
        <color indexed="64"/>
      </bottom>
      <diagonal/>
    </border>
    <border>
      <left style="thin">
        <color indexed="64"/>
      </left>
      <right style="thick">
        <color indexed="20"/>
      </right>
      <top style="thick">
        <color indexed="20"/>
      </top>
      <bottom style="thin">
        <color indexed="64"/>
      </bottom>
      <diagonal/>
    </border>
    <border>
      <left/>
      <right style="thick">
        <color indexed="51"/>
      </right>
      <top style="thick">
        <color indexed="15"/>
      </top>
      <bottom/>
      <diagonal/>
    </border>
    <border>
      <left/>
      <right style="thick">
        <color indexed="53"/>
      </right>
      <top style="thick">
        <color indexed="20"/>
      </top>
      <bottom/>
      <diagonal/>
    </border>
    <border>
      <left style="thin">
        <color indexed="64"/>
      </left>
      <right style="thick">
        <color indexed="20"/>
      </right>
      <top style="thin">
        <color indexed="64"/>
      </top>
      <bottom style="thin">
        <color indexed="64"/>
      </bottom>
      <diagonal/>
    </border>
    <border>
      <left/>
      <right style="thick">
        <color indexed="51"/>
      </right>
      <top/>
      <bottom/>
      <diagonal/>
    </border>
    <border>
      <left style="thick">
        <color indexed="15"/>
      </left>
      <right/>
      <top style="thick">
        <color indexed="15"/>
      </top>
      <bottom/>
      <diagonal/>
    </border>
    <border>
      <left style="thick">
        <color indexed="20"/>
      </left>
      <right style="thick">
        <color indexed="48"/>
      </right>
      <top style="thick">
        <color indexed="20"/>
      </top>
      <bottom/>
      <diagonal/>
    </border>
    <border>
      <left/>
      <right style="thick">
        <color indexed="15"/>
      </right>
      <top style="thick">
        <color indexed="20"/>
      </top>
      <bottom/>
      <diagonal/>
    </border>
    <border>
      <left/>
      <right style="thick">
        <color indexed="48"/>
      </right>
      <top style="thick">
        <color indexed="20"/>
      </top>
      <bottom/>
      <diagonal/>
    </border>
    <border>
      <left/>
      <right/>
      <top style="thick">
        <color indexed="20"/>
      </top>
      <bottom/>
      <diagonal/>
    </border>
    <border>
      <left style="thick">
        <color indexed="15"/>
      </left>
      <right/>
      <top style="thick">
        <color indexed="20"/>
      </top>
      <bottom/>
      <diagonal/>
    </border>
    <border>
      <left/>
      <right style="thick">
        <color indexed="51"/>
      </right>
      <top style="thick">
        <color indexed="20"/>
      </top>
      <bottom/>
      <diagonal/>
    </border>
    <border>
      <left style="thick">
        <color indexed="53"/>
      </left>
      <right/>
      <top style="thick">
        <color indexed="20"/>
      </top>
      <bottom/>
      <diagonal/>
    </border>
    <border>
      <left style="thick">
        <color indexed="11"/>
      </left>
      <right/>
      <top style="thick">
        <color indexed="20"/>
      </top>
      <bottom/>
      <diagonal/>
    </border>
    <border>
      <left style="thick">
        <color indexed="17"/>
      </left>
      <right/>
      <top style="thick">
        <color indexed="20"/>
      </top>
      <bottom/>
      <diagonal/>
    </border>
    <border>
      <left style="thick">
        <color indexed="53"/>
      </left>
      <right/>
      <top/>
      <bottom style="thick">
        <color indexed="20"/>
      </bottom>
      <diagonal/>
    </border>
    <border>
      <left/>
      <right/>
      <top/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20"/>
      </bottom>
      <diagonal/>
    </border>
    <border>
      <left style="thin">
        <color indexed="64"/>
      </left>
      <right style="thick">
        <color indexed="20"/>
      </right>
      <top style="thin">
        <color indexed="64"/>
      </top>
      <bottom style="thick">
        <color indexed="20"/>
      </bottom>
      <diagonal/>
    </border>
    <border>
      <left style="thick">
        <color indexed="20"/>
      </left>
      <right style="thick">
        <color indexed="48"/>
      </right>
      <top/>
      <bottom/>
      <diagonal/>
    </border>
    <border>
      <left/>
      <right style="thick">
        <color indexed="48"/>
      </right>
      <top style="thick">
        <color indexed="14"/>
      </top>
      <bottom style="thick">
        <color indexed="48"/>
      </bottom>
      <diagonal/>
    </border>
    <border>
      <left/>
      <right style="thick">
        <color indexed="15"/>
      </right>
      <top style="thick">
        <color indexed="14"/>
      </top>
      <bottom/>
      <diagonal/>
    </border>
    <border>
      <left/>
      <right style="thick">
        <color indexed="48"/>
      </right>
      <top style="thick">
        <color indexed="14"/>
      </top>
      <bottom/>
      <diagonal/>
    </border>
    <border>
      <left/>
      <right/>
      <top style="thick">
        <color indexed="14"/>
      </top>
      <bottom/>
      <diagonal/>
    </border>
    <border>
      <left style="thick">
        <color indexed="15"/>
      </left>
      <right/>
      <top style="thick">
        <color indexed="14"/>
      </top>
      <bottom/>
      <diagonal/>
    </border>
    <border>
      <left/>
      <right style="thick">
        <color indexed="51"/>
      </right>
      <top style="thick">
        <color indexed="14"/>
      </top>
      <bottom/>
      <diagonal/>
    </border>
    <border>
      <left style="thick">
        <color indexed="11"/>
      </left>
      <right/>
      <top style="thick">
        <color indexed="14"/>
      </top>
      <bottom/>
      <diagonal/>
    </border>
    <border>
      <left style="thick">
        <color indexed="17"/>
      </left>
      <right/>
      <top style="thick">
        <color indexed="14"/>
      </top>
      <bottom/>
      <diagonal/>
    </border>
    <border>
      <left style="thick">
        <color indexed="14"/>
      </left>
      <right style="thick">
        <color indexed="20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 style="thick">
        <color indexed="14"/>
      </left>
      <right style="thick">
        <color indexed="20"/>
      </right>
      <top/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thick">
        <color indexed="17"/>
      </top>
      <bottom style="thin">
        <color indexed="64"/>
      </bottom>
      <diagonal/>
    </border>
    <border>
      <left style="thin">
        <color indexed="64"/>
      </left>
      <right style="thick">
        <color indexed="17"/>
      </right>
      <top style="thick">
        <color indexed="17"/>
      </top>
      <bottom style="thin">
        <color indexed="64"/>
      </bottom>
      <diagonal/>
    </border>
    <border>
      <left style="thick">
        <color indexed="48"/>
      </left>
      <right/>
      <top/>
      <bottom style="thick">
        <color indexed="15"/>
      </bottom>
      <diagonal/>
    </border>
    <border>
      <left/>
      <right style="thick">
        <color indexed="15"/>
      </right>
      <top/>
      <bottom style="thick">
        <color indexed="15"/>
      </bottom>
      <diagonal/>
    </border>
    <border>
      <left style="thin">
        <color indexed="64"/>
      </left>
      <right style="thick">
        <color indexed="17"/>
      </right>
      <top style="thin">
        <color indexed="64"/>
      </top>
      <bottom style="thin">
        <color indexed="64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 style="thick">
        <color indexed="11"/>
      </left>
      <right/>
      <top style="thick">
        <color indexed="1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7"/>
      </bottom>
      <diagonal/>
    </border>
    <border>
      <left style="thin">
        <color indexed="64"/>
      </left>
      <right style="thick">
        <color indexed="17"/>
      </right>
      <top style="thin">
        <color indexed="64"/>
      </top>
      <bottom style="thick">
        <color indexed="17"/>
      </bottom>
      <diagonal/>
    </border>
    <border>
      <left/>
      <right style="thick">
        <color indexed="48"/>
      </right>
      <top style="thick">
        <color indexed="17"/>
      </top>
      <bottom/>
      <diagonal/>
    </border>
    <border>
      <left/>
      <right style="thick">
        <color indexed="51"/>
      </right>
      <top style="thick">
        <color indexed="17"/>
      </top>
      <bottom/>
      <diagonal/>
    </border>
    <border>
      <left style="thick">
        <color indexed="11"/>
      </left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1"/>
      </left>
      <right style="thick">
        <color indexed="17"/>
      </right>
      <top/>
      <bottom/>
      <diagonal/>
    </border>
    <border>
      <left style="thick">
        <color indexed="11"/>
      </left>
      <right style="thick">
        <color indexed="17"/>
      </right>
      <top/>
      <bottom style="thick">
        <color indexed="11"/>
      </bottom>
      <diagonal/>
    </border>
    <border>
      <left/>
      <right style="thick">
        <color indexed="17"/>
      </right>
      <top/>
      <bottom/>
      <diagonal/>
    </border>
    <border>
      <left style="thick">
        <color indexed="14"/>
      </left>
      <right style="thick">
        <color indexed="20"/>
      </right>
      <top style="thick">
        <color indexed="11"/>
      </top>
      <bottom/>
      <diagonal/>
    </border>
    <border>
      <left style="thick">
        <color indexed="17"/>
      </left>
      <right/>
      <top style="thick">
        <color indexed="11"/>
      </top>
      <bottom/>
      <diagonal/>
    </border>
    <border>
      <left/>
      <right style="thick">
        <color indexed="17"/>
      </right>
      <top style="thick">
        <color indexed="11"/>
      </top>
      <bottom/>
      <diagonal/>
    </border>
    <border>
      <left style="thick">
        <color indexed="15"/>
      </left>
      <right/>
      <top style="thick">
        <color indexed="53"/>
      </top>
      <bottom/>
      <diagonal/>
    </border>
    <border>
      <left style="thick">
        <color indexed="53"/>
      </left>
      <right style="thick">
        <color indexed="51"/>
      </right>
      <top/>
      <bottom/>
      <diagonal/>
    </border>
    <border>
      <left style="thick">
        <color indexed="17"/>
      </left>
      <right style="thick">
        <color indexed="11"/>
      </right>
      <top/>
      <bottom/>
      <diagonal/>
    </border>
    <border>
      <left style="thick">
        <color indexed="11"/>
      </left>
      <right style="thick">
        <color indexed="17"/>
      </right>
      <top style="thick">
        <color indexed="11"/>
      </top>
      <bottom/>
      <diagonal/>
    </border>
    <border>
      <left style="thick">
        <color indexed="14"/>
      </left>
      <right style="thick">
        <color indexed="20"/>
      </right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ck">
        <color indexed="20"/>
      </left>
      <right/>
      <top style="thick">
        <color indexed="20"/>
      </top>
      <bottom/>
      <diagonal/>
    </border>
    <border>
      <left style="thick">
        <color indexed="17"/>
      </left>
      <right style="thick">
        <color indexed="11"/>
      </right>
      <top style="thick">
        <color indexed="20"/>
      </top>
      <bottom/>
      <diagonal/>
    </border>
    <border>
      <left/>
      <right style="thick">
        <color indexed="17"/>
      </right>
      <top style="thick">
        <color indexed="20"/>
      </top>
      <bottom/>
      <diagonal/>
    </border>
    <border>
      <left/>
      <right style="thick">
        <color indexed="11"/>
      </right>
      <top style="thick">
        <color indexed="20"/>
      </top>
      <bottom/>
      <diagonal/>
    </border>
    <border>
      <left/>
      <right/>
      <top style="thick">
        <color indexed="14"/>
      </top>
      <bottom style="thick">
        <color indexed="48"/>
      </bottom>
      <diagonal/>
    </border>
    <border>
      <left style="thick">
        <color indexed="17"/>
      </left>
      <right style="thick">
        <color indexed="11"/>
      </right>
      <top style="thick">
        <color indexed="14"/>
      </top>
      <bottom/>
      <diagonal/>
    </border>
    <border>
      <left/>
      <right style="thick">
        <color indexed="17"/>
      </right>
      <top style="thick">
        <color indexed="14"/>
      </top>
      <bottom/>
      <diagonal/>
    </border>
    <border>
      <left/>
      <right style="thick">
        <color indexed="11"/>
      </right>
      <top style="thick">
        <color indexed="14"/>
      </top>
      <bottom/>
      <diagonal/>
    </border>
    <border>
      <left/>
      <right style="thick">
        <color indexed="14"/>
      </right>
      <top style="thick">
        <color indexed="14"/>
      </top>
      <bottom/>
      <diagonal/>
    </border>
    <border>
      <left/>
      <right style="thick">
        <color indexed="14"/>
      </right>
      <top/>
      <bottom/>
      <diagonal/>
    </border>
    <border>
      <left style="thick">
        <color indexed="17"/>
      </left>
      <right style="thick">
        <color indexed="11"/>
      </right>
      <top style="thick">
        <color indexed="53"/>
      </top>
      <bottom/>
      <diagonal/>
    </border>
    <border>
      <left/>
      <right style="thick">
        <color indexed="17"/>
      </right>
      <top style="thick">
        <color indexed="53"/>
      </top>
      <bottom/>
      <diagonal/>
    </border>
    <border>
      <left/>
      <right style="thick">
        <color indexed="11"/>
      </right>
      <top style="thick">
        <color indexed="53"/>
      </top>
      <bottom/>
      <diagonal/>
    </border>
    <border>
      <left/>
      <right style="thick">
        <color indexed="14"/>
      </right>
      <top style="thick">
        <color indexed="53"/>
      </top>
      <bottom/>
      <diagonal/>
    </border>
    <border>
      <left/>
      <right style="thick">
        <color indexed="20"/>
      </right>
      <top style="thick">
        <color indexed="53"/>
      </top>
      <bottom/>
      <diagonal/>
    </border>
    <border>
      <left style="thick">
        <color indexed="14"/>
      </left>
      <right style="thick">
        <color indexed="20"/>
      </right>
      <top style="thick">
        <color indexed="53"/>
      </top>
      <bottom/>
      <diagonal/>
    </border>
    <border>
      <left/>
      <right style="thick">
        <color indexed="51"/>
      </right>
      <top style="thick">
        <color indexed="53"/>
      </top>
      <bottom/>
      <diagonal/>
    </border>
    <border>
      <left/>
      <right style="thick">
        <color indexed="48"/>
      </right>
      <top/>
      <bottom style="thick">
        <color indexed="11"/>
      </bottom>
      <diagonal/>
    </border>
    <border>
      <left style="thick">
        <color indexed="15"/>
      </left>
      <right/>
      <top/>
      <bottom style="thick">
        <color indexed="11"/>
      </bottom>
      <diagonal/>
    </border>
    <border>
      <left/>
      <right style="thick">
        <color indexed="51"/>
      </right>
      <top/>
      <bottom style="thick">
        <color indexed="11"/>
      </bottom>
      <diagonal/>
    </border>
    <border>
      <left style="thick">
        <color indexed="53"/>
      </left>
      <right style="thick">
        <color indexed="51"/>
      </right>
      <top style="thick">
        <color indexed="53"/>
      </top>
      <bottom/>
      <diagonal/>
    </border>
    <border>
      <left style="thin">
        <color indexed="64"/>
      </left>
      <right style="thin">
        <color indexed="64"/>
      </right>
      <top style="thick">
        <color indexed="51"/>
      </top>
      <bottom style="thin">
        <color indexed="64"/>
      </bottom>
      <diagonal/>
    </border>
    <border>
      <left style="thin">
        <color indexed="64"/>
      </left>
      <right style="thick">
        <color indexed="51"/>
      </right>
      <top style="thick">
        <color indexed="51"/>
      </top>
      <bottom style="thin">
        <color indexed="64"/>
      </bottom>
      <diagonal/>
    </border>
    <border>
      <left style="thick">
        <color indexed="51"/>
      </left>
      <right/>
      <top/>
      <bottom/>
      <diagonal/>
    </border>
    <border>
      <left/>
      <right style="thick">
        <color indexed="17"/>
      </right>
      <top style="thick">
        <color indexed="51"/>
      </top>
      <bottom/>
      <diagonal/>
    </border>
    <border>
      <left/>
      <right style="thick">
        <color indexed="11"/>
      </right>
      <top style="thick">
        <color indexed="51"/>
      </top>
      <bottom/>
      <diagonal/>
    </border>
    <border>
      <left/>
      <right style="thick">
        <color indexed="14"/>
      </right>
      <top style="thick">
        <color indexed="51"/>
      </top>
      <bottom/>
      <diagonal/>
    </border>
    <border>
      <left/>
      <right style="thick">
        <color indexed="20"/>
      </right>
      <top style="thick">
        <color indexed="51"/>
      </top>
      <bottom/>
      <diagonal/>
    </border>
    <border>
      <left style="thick">
        <color indexed="14"/>
      </left>
      <right style="thick">
        <color indexed="20"/>
      </right>
      <top style="thick">
        <color indexed="51"/>
      </top>
      <bottom/>
      <diagonal/>
    </border>
    <border>
      <left style="thin">
        <color indexed="64"/>
      </left>
      <right style="thick">
        <color indexed="5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1"/>
      </bottom>
      <diagonal/>
    </border>
    <border>
      <left/>
      <right style="thick">
        <color indexed="17"/>
      </right>
      <top/>
      <bottom style="thick">
        <color indexed="51"/>
      </bottom>
      <diagonal/>
    </border>
    <border>
      <left/>
      <right style="thick">
        <color indexed="11"/>
      </right>
      <top/>
      <bottom style="thick">
        <color indexed="51"/>
      </bottom>
      <diagonal/>
    </border>
    <border>
      <left/>
      <right style="thick">
        <color indexed="14"/>
      </right>
      <top/>
      <bottom style="thick">
        <color indexed="51"/>
      </bottom>
      <diagonal/>
    </border>
    <border>
      <left/>
      <right style="thick">
        <color indexed="20"/>
      </right>
      <top/>
      <bottom style="thick">
        <color indexed="51"/>
      </bottom>
      <diagonal/>
    </border>
    <border>
      <left style="thick">
        <color indexed="14"/>
      </left>
      <right style="thick">
        <color indexed="20"/>
      </right>
      <top/>
      <bottom style="thick">
        <color indexed="51"/>
      </bottom>
      <diagonal/>
    </border>
    <border>
      <left/>
      <right style="thick">
        <color indexed="51"/>
      </right>
      <top/>
      <bottom style="thick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51"/>
      </bottom>
      <diagonal/>
    </border>
    <border>
      <left style="thin">
        <color indexed="64"/>
      </left>
      <right style="thick">
        <color indexed="51"/>
      </right>
      <top style="thin">
        <color indexed="64"/>
      </top>
      <bottom style="thick">
        <color indexed="51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 style="thick">
        <color indexed="51"/>
      </left>
      <right/>
      <top style="thick">
        <color indexed="20"/>
      </top>
      <bottom/>
      <diagonal/>
    </border>
    <border>
      <left style="thick">
        <color indexed="20"/>
      </left>
      <right/>
      <top/>
      <bottom style="thick">
        <color indexed="14"/>
      </bottom>
      <diagonal/>
    </border>
    <border>
      <left/>
      <right/>
      <top/>
      <bottom style="thick">
        <color indexed="14"/>
      </bottom>
      <diagonal/>
    </border>
    <border>
      <left/>
      <right style="thick">
        <color indexed="48"/>
      </right>
      <top/>
      <bottom style="thick">
        <color indexed="14"/>
      </bottom>
      <diagonal/>
    </border>
    <border>
      <left style="thick">
        <color indexed="15"/>
      </left>
      <right/>
      <top/>
      <bottom style="thick">
        <color indexed="14"/>
      </bottom>
      <diagonal/>
    </border>
    <border>
      <left style="thick">
        <color indexed="51"/>
      </left>
      <right/>
      <top/>
      <bottom style="thick">
        <color indexed="14"/>
      </bottom>
      <diagonal/>
    </border>
    <border>
      <left/>
      <right style="thick">
        <color indexed="17"/>
      </right>
      <top/>
      <bottom style="thick">
        <color indexed="14"/>
      </bottom>
      <diagonal/>
    </border>
    <border>
      <left/>
      <right style="thick">
        <color indexed="11"/>
      </right>
      <top/>
      <bottom style="thick">
        <color indexed="14"/>
      </bottom>
      <diagonal/>
    </border>
    <border>
      <left/>
      <right/>
      <top/>
      <bottom style="thick">
        <color indexed="48"/>
      </bottom>
      <diagonal/>
    </border>
    <border>
      <left/>
      <right style="thick">
        <color indexed="48"/>
      </right>
      <top/>
      <bottom style="thick">
        <color indexed="48"/>
      </bottom>
      <diagonal/>
    </border>
    <border>
      <left style="thick">
        <color indexed="14"/>
      </left>
      <right/>
      <top/>
      <bottom/>
      <diagonal/>
    </border>
    <border>
      <left style="thick">
        <color indexed="20"/>
      </left>
      <right/>
      <top/>
      <bottom style="thick">
        <color indexed="20"/>
      </bottom>
      <diagonal/>
    </border>
    <border>
      <left style="thick">
        <color indexed="14"/>
      </left>
      <right/>
      <top/>
      <bottom style="thick">
        <color indexed="20"/>
      </bottom>
      <diagonal/>
    </border>
    <border>
      <left/>
      <right style="thick">
        <color indexed="20"/>
      </right>
      <top/>
      <bottom style="thick">
        <color indexed="20"/>
      </bottom>
      <diagonal/>
    </border>
    <border>
      <left/>
      <right style="thick">
        <color indexed="14"/>
      </right>
      <top style="thick">
        <color indexed="20"/>
      </top>
      <bottom/>
      <diagonal/>
    </border>
    <border>
      <left style="thick">
        <color indexed="20"/>
      </left>
      <right style="thick">
        <color indexed="14"/>
      </right>
      <top/>
      <bottom style="thick">
        <color indexed="20"/>
      </bottom>
      <diagonal/>
    </border>
    <border>
      <left/>
      <right style="thick">
        <color indexed="14"/>
      </right>
      <top/>
      <bottom style="thick">
        <color indexed="20"/>
      </bottom>
      <diagonal/>
    </border>
    <border>
      <left style="thick">
        <color indexed="20"/>
      </left>
      <right style="thick">
        <color indexed="14"/>
      </right>
      <top style="thick">
        <color indexed="20"/>
      </top>
      <bottom/>
      <diagonal/>
    </border>
    <border>
      <left style="thick">
        <color indexed="20"/>
      </left>
      <right style="thick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14"/>
      </top>
      <bottom style="thin">
        <color indexed="6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n">
        <color indexed="64"/>
      </bottom>
      <diagonal/>
    </border>
    <border>
      <left style="thin">
        <color indexed="64"/>
      </left>
      <right style="thick">
        <color indexed="14"/>
      </right>
      <top style="thin">
        <color indexed="64"/>
      </top>
      <bottom style="thin">
        <color indexed="64"/>
      </bottom>
      <diagonal/>
    </border>
    <border>
      <left style="thick">
        <color indexed="14"/>
      </left>
      <right/>
      <top/>
      <bottom style="thick">
        <color indexed="14"/>
      </bottom>
      <diagonal/>
    </border>
    <border>
      <left style="thick">
        <color indexed="53"/>
      </left>
      <right/>
      <top/>
      <bottom style="thick">
        <color indexed="51"/>
      </bottom>
      <diagonal/>
    </border>
    <border>
      <left/>
      <right style="thick">
        <color indexed="14"/>
      </right>
      <top/>
      <bottom style="thick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n">
        <color indexed="64"/>
      </top>
      <bottom style="thick">
        <color indexed="1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4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48"/>
      </bottom>
      <diagonal/>
    </border>
    <border>
      <left style="thin">
        <color indexed="64"/>
      </left>
      <right/>
      <top style="thick">
        <color indexed="53"/>
      </top>
      <bottom style="thin">
        <color indexed="64"/>
      </bottom>
      <diagonal/>
    </border>
    <border>
      <left style="thin">
        <color indexed="64"/>
      </left>
      <right/>
      <top style="thick">
        <color indexed="1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11"/>
      </bottom>
      <diagonal/>
    </border>
    <border>
      <left style="thin">
        <color indexed="64"/>
      </left>
      <right/>
      <top style="thick">
        <color indexed="1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15"/>
      </bottom>
      <diagonal/>
    </border>
    <border>
      <left style="thin">
        <color indexed="64"/>
      </left>
      <right/>
      <top style="thick">
        <color indexed="20"/>
      </top>
      <bottom style="thin">
        <color indexed="64"/>
      </bottom>
      <diagonal/>
    </border>
    <border>
      <left/>
      <right style="thick">
        <color indexed="53"/>
      </right>
      <top style="thick">
        <color indexed="15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20"/>
      </bottom>
      <diagonal/>
    </border>
    <border>
      <left/>
      <right style="thick">
        <color indexed="53"/>
      </right>
      <top style="thick">
        <color indexed="14"/>
      </top>
      <bottom/>
      <diagonal/>
    </border>
    <border>
      <left style="thick">
        <color indexed="48"/>
      </left>
      <right style="thick">
        <color indexed="48"/>
      </right>
      <top/>
      <bottom/>
      <diagonal/>
    </border>
    <border>
      <left style="thin">
        <color indexed="64"/>
      </left>
      <right/>
      <top style="thick">
        <color indexed="17"/>
      </top>
      <bottom style="thin">
        <color indexed="64"/>
      </bottom>
      <diagonal/>
    </border>
    <border>
      <left style="thick">
        <color indexed="48"/>
      </left>
      <right style="thick">
        <color indexed="48"/>
      </right>
      <top/>
      <bottom style="thick">
        <color indexed="48"/>
      </bottom>
      <diagonal/>
    </border>
    <border>
      <left/>
      <right style="thick">
        <color indexed="51"/>
      </right>
      <top/>
      <bottom style="thick">
        <color indexed="17"/>
      </bottom>
      <diagonal/>
    </border>
    <border>
      <left/>
      <right style="thick">
        <color indexed="53"/>
      </right>
      <top/>
      <bottom style="thick">
        <color indexed="17"/>
      </bottom>
      <diagonal/>
    </border>
    <border>
      <left style="thick">
        <color indexed="17"/>
      </left>
      <right style="thick">
        <color indexed="51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17"/>
      </bottom>
      <diagonal/>
    </border>
    <border>
      <left/>
      <right style="thick">
        <color indexed="48"/>
      </right>
      <top/>
      <bottom style="thick">
        <color indexed="17"/>
      </bottom>
      <diagonal/>
    </border>
    <border>
      <left/>
      <right style="thick">
        <color indexed="15"/>
      </right>
      <top/>
      <bottom style="thick">
        <color indexed="17"/>
      </bottom>
      <diagonal/>
    </border>
    <border>
      <left style="thick">
        <color indexed="15"/>
      </left>
      <right/>
      <top/>
      <bottom style="thick">
        <color indexed="17"/>
      </bottom>
      <diagonal/>
    </border>
    <border>
      <left/>
      <right style="thick">
        <color indexed="15"/>
      </right>
      <top/>
      <bottom style="thick">
        <color indexed="11"/>
      </bottom>
      <diagonal/>
    </border>
    <border>
      <left style="thick">
        <color indexed="11"/>
      </left>
      <right style="thick">
        <color indexed="51"/>
      </right>
      <top/>
      <bottom/>
      <diagonal/>
    </border>
    <border>
      <left style="thick">
        <color indexed="11"/>
      </left>
      <right style="thick">
        <color indexed="51"/>
      </right>
      <top/>
      <bottom style="thick">
        <color indexed="11"/>
      </bottom>
      <diagonal/>
    </border>
    <border>
      <left/>
      <right style="thick">
        <color indexed="53"/>
      </right>
      <top/>
      <bottom style="thick">
        <color indexed="11"/>
      </bottom>
      <diagonal/>
    </border>
    <border>
      <left style="thick">
        <color indexed="15"/>
      </left>
      <right style="thick">
        <color indexed="51"/>
      </right>
      <top style="thick">
        <color indexed="51"/>
      </top>
      <bottom/>
      <diagonal/>
    </border>
    <border>
      <left style="thick">
        <color indexed="15"/>
      </left>
      <right style="thick">
        <color indexed="51"/>
      </right>
      <top/>
      <bottom/>
      <diagonal/>
    </border>
    <border>
      <left style="thick">
        <color indexed="15"/>
      </left>
      <right style="thick">
        <color indexed="51"/>
      </right>
      <top style="thick">
        <color indexed="20"/>
      </top>
      <bottom/>
      <diagonal/>
    </border>
    <border>
      <left style="thick">
        <color indexed="15"/>
      </left>
      <right style="thick">
        <color indexed="51"/>
      </right>
      <top style="thick">
        <color indexed="14"/>
      </top>
      <bottom/>
      <diagonal/>
    </border>
    <border>
      <left style="thick">
        <color indexed="15"/>
      </left>
      <right style="thick">
        <color indexed="51"/>
      </right>
      <top style="thick">
        <color indexed="17"/>
      </top>
      <bottom/>
      <diagonal/>
    </border>
    <border>
      <left style="thick">
        <color indexed="15"/>
      </left>
      <right style="thick">
        <color indexed="51"/>
      </right>
      <top/>
      <bottom style="thick">
        <color indexed="11"/>
      </bottom>
      <diagonal/>
    </border>
    <border>
      <left style="thick">
        <color indexed="53"/>
      </left>
      <right style="thick">
        <color indexed="48"/>
      </right>
      <top style="thick">
        <color indexed="53"/>
      </top>
      <bottom/>
      <diagonal/>
    </border>
    <border>
      <left style="thick">
        <color indexed="15"/>
      </left>
      <right style="thick">
        <color indexed="51"/>
      </right>
      <top style="thick">
        <color indexed="53"/>
      </top>
      <bottom/>
      <diagonal/>
    </border>
    <border>
      <left style="thin">
        <color indexed="64"/>
      </left>
      <right/>
      <top style="thick">
        <color indexed="51"/>
      </top>
      <bottom style="thin">
        <color indexed="64"/>
      </bottom>
      <diagonal/>
    </border>
    <border>
      <left style="thick">
        <color indexed="53"/>
      </left>
      <right/>
      <top style="thick">
        <color indexed="51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51"/>
      </bottom>
      <diagonal/>
    </border>
    <border>
      <left/>
      <right style="thick">
        <color indexed="48"/>
      </right>
      <top/>
      <bottom style="thick">
        <color indexed="51"/>
      </bottom>
      <diagonal/>
    </border>
    <border>
      <left style="thick">
        <color indexed="15"/>
      </left>
      <right/>
      <top/>
      <bottom style="thick">
        <color indexed="51"/>
      </bottom>
      <diagonal/>
    </border>
    <border>
      <left style="thick">
        <color indexed="53"/>
      </left>
      <right/>
      <top/>
      <bottom style="thick">
        <color indexed="14"/>
      </bottom>
      <diagonal/>
    </border>
    <border>
      <left style="thick">
        <color indexed="48"/>
      </left>
      <right/>
      <top/>
      <bottom style="thick">
        <color indexed="48"/>
      </bottom>
      <diagonal/>
    </border>
    <border>
      <left style="thick">
        <color indexed="53"/>
      </left>
      <right/>
      <top/>
      <bottom style="thick">
        <color indexed="17"/>
      </bottom>
      <diagonal/>
    </border>
    <border>
      <left style="thick">
        <color indexed="51"/>
      </left>
      <right/>
      <top/>
      <bottom style="thick">
        <color indexed="17"/>
      </bottom>
      <diagonal/>
    </border>
    <border>
      <left style="thick">
        <color indexed="53"/>
      </left>
      <right/>
      <top/>
      <bottom style="thick">
        <color indexed="11"/>
      </bottom>
      <diagonal/>
    </border>
    <border>
      <left style="thick">
        <color indexed="51"/>
      </left>
      <right/>
      <top/>
      <bottom style="thick">
        <color indexed="11"/>
      </bottom>
      <diagonal/>
    </border>
    <border>
      <left style="thin">
        <color indexed="64"/>
      </left>
      <right/>
      <top style="thick">
        <color indexed="1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14"/>
      </bottom>
      <diagonal/>
    </border>
    <border>
      <left/>
      <right style="thick">
        <color indexed="20"/>
      </right>
      <top style="thick">
        <color indexed="1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indexed="48"/>
      </top>
      <bottom/>
      <diagonal/>
    </border>
    <border>
      <left/>
      <right style="mediumDashed">
        <color indexed="48"/>
      </right>
      <top style="mediumDashed">
        <color indexed="48"/>
      </top>
      <bottom/>
      <diagonal/>
    </border>
    <border>
      <left/>
      <right style="mediumDashed">
        <color indexed="48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48"/>
      </left>
      <right style="mediumDashed">
        <color indexed="48"/>
      </right>
      <top style="thick">
        <color indexed="48"/>
      </top>
      <bottom/>
      <diagonal/>
    </border>
    <border>
      <left style="thick">
        <color indexed="48"/>
      </left>
      <right style="mediumDashed">
        <color indexed="48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indexed="48"/>
      </top>
      <bottom style="thin">
        <color indexed="64"/>
      </bottom>
      <diagonal/>
    </border>
    <border>
      <left style="thin">
        <color indexed="64"/>
      </left>
      <right/>
      <top style="mediumDashed">
        <color indexed="48"/>
      </top>
      <bottom style="thin">
        <color indexed="64"/>
      </bottom>
      <diagonal/>
    </border>
    <border>
      <left style="thin">
        <color indexed="64"/>
      </left>
      <right style="mediumDashed">
        <color indexed="48"/>
      </right>
      <top style="mediumDashed">
        <color indexed="48"/>
      </top>
      <bottom style="thin">
        <color indexed="64"/>
      </bottom>
      <diagonal/>
    </border>
    <border>
      <left style="thin">
        <color indexed="64"/>
      </left>
      <right style="mediumDashed">
        <color indexed="48"/>
      </right>
      <top style="thin">
        <color indexed="64"/>
      </top>
      <bottom style="thin">
        <color indexed="64"/>
      </bottom>
      <diagonal/>
    </border>
    <border>
      <left style="thick">
        <color indexed="48"/>
      </left>
      <right/>
      <top/>
      <bottom style="mediumDashed">
        <color indexed="48"/>
      </bottom>
      <diagonal/>
    </border>
    <border>
      <left/>
      <right/>
      <top/>
      <bottom style="mediumDashed">
        <color indexed="48"/>
      </bottom>
      <diagonal/>
    </border>
    <border>
      <left/>
      <right style="mediumDashed">
        <color indexed="48"/>
      </right>
      <top/>
      <bottom style="mediumDashed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48"/>
      </bottom>
      <diagonal/>
    </border>
    <border>
      <left style="thin">
        <color indexed="64"/>
      </left>
      <right/>
      <top style="thin">
        <color indexed="64"/>
      </top>
      <bottom style="mediumDashed">
        <color indexed="48"/>
      </bottom>
      <diagonal/>
    </border>
    <border>
      <left style="thin">
        <color indexed="64"/>
      </left>
      <right style="mediumDashed">
        <color indexed="48"/>
      </right>
      <top style="thin">
        <color indexed="64"/>
      </top>
      <bottom style="mediumDashed">
        <color indexed="48"/>
      </bottom>
      <diagonal/>
    </border>
    <border>
      <left/>
      <right/>
      <top style="mediumDashed">
        <color indexed="15"/>
      </top>
      <bottom/>
      <diagonal/>
    </border>
    <border>
      <left/>
      <right style="mediumDashed">
        <color indexed="15"/>
      </right>
      <top style="mediumDashed">
        <color indexed="15"/>
      </top>
      <bottom/>
      <diagonal/>
    </border>
    <border>
      <left/>
      <right style="mediumDashed">
        <color indexed="15"/>
      </right>
      <top/>
      <bottom/>
      <diagonal/>
    </border>
    <border>
      <left/>
      <right style="mediumDashed">
        <color indexed="15"/>
      </right>
      <top/>
      <bottom style="thick">
        <color indexed="15"/>
      </bottom>
      <diagonal/>
    </border>
    <border>
      <left style="mediumDashed">
        <color indexed="15"/>
      </left>
      <right style="mediumDashed">
        <color indexed="15"/>
      </right>
      <top/>
      <bottom style="mediumDashed">
        <color indexed="15"/>
      </bottom>
      <diagonal/>
    </border>
    <border>
      <left style="thin">
        <color indexed="64"/>
      </left>
      <right style="thin">
        <color indexed="64"/>
      </right>
      <top style="mediumDashed">
        <color indexed="15"/>
      </top>
      <bottom style="thin">
        <color indexed="64"/>
      </bottom>
      <diagonal/>
    </border>
    <border>
      <left style="thin">
        <color indexed="64"/>
      </left>
      <right/>
      <top style="mediumDashed">
        <color indexed="15"/>
      </top>
      <bottom style="thin">
        <color indexed="64"/>
      </bottom>
      <diagonal/>
    </border>
    <border>
      <left style="thin">
        <color indexed="64"/>
      </left>
      <right style="mediumDashed">
        <color indexed="15"/>
      </right>
      <top style="mediumDashed">
        <color indexed="15"/>
      </top>
      <bottom style="thin">
        <color indexed="64"/>
      </bottom>
      <diagonal/>
    </border>
    <border>
      <left style="thin">
        <color indexed="64"/>
      </left>
      <right style="mediumDashed">
        <color indexed="15"/>
      </right>
      <top style="thin">
        <color indexed="64"/>
      </top>
      <bottom style="thin">
        <color indexed="64"/>
      </bottom>
      <diagonal/>
    </border>
    <border>
      <left style="thick">
        <color indexed="15"/>
      </left>
      <right/>
      <top/>
      <bottom style="mediumDashed">
        <color indexed="15"/>
      </bottom>
      <diagonal/>
    </border>
    <border>
      <left/>
      <right/>
      <top/>
      <bottom style="mediumDashed">
        <color indexed="15"/>
      </bottom>
      <diagonal/>
    </border>
    <border>
      <left/>
      <right style="mediumDashed">
        <color indexed="15"/>
      </right>
      <top/>
      <bottom style="mediumDashed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15"/>
      </bottom>
      <diagonal/>
    </border>
    <border>
      <left style="thin">
        <color indexed="64"/>
      </left>
      <right/>
      <top style="thin">
        <color indexed="64"/>
      </top>
      <bottom style="mediumDashed">
        <color indexed="15"/>
      </bottom>
      <diagonal/>
    </border>
    <border>
      <left style="thin">
        <color indexed="64"/>
      </left>
      <right style="mediumDashed">
        <color indexed="15"/>
      </right>
      <top style="thin">
        <color indexed="64"/>
      </top>
      <bottom style="mediumDashed">
        <color indexed="15"/>
      </bottom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n">
        <color indexed="64"/>
      </left>
      <right style="thin">
        <color indexed="64"/>
      </right>
      <top style="mediumDashed">
        <color indexed="17"/>
      </top>
      <bottom style="thin">
        <color indexed="64"/>
      </bottom>
      <diagonal/>
    </border>
    <border>
      <left style="thin">
        <color indexed="64"/>
      </left>
      <right/>
      <top style="mediumDashed">
        <color indexed="17"/>
      </top>
      <bottom style="thin">
        <color indexed="64"/>
      </bottom>
      <diagonal/>
    </border>
    <border>
      <left style="thin">
        <color indexed="64"/>
      </left>
      <right style="mediumDashed">
        <color indexed="17"/>
      </right>
      <top style="mediumDashed">
        <color indexed="17"/>
      </top>
      <bottom style="thin">
        <color indexed="64"/>
      </bottom>
      <diagonal/>
    </border>
    <border>
      <left style="thin">
        <color indexed="64"/>
      </left>
      <right style="mediumDashed">
        <color indexed="1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17"/>
      </bottom>
      <diagonal/>
    </border>
    <border>
      <left style="thin">
        <color indexed="64"/>
      </left>
      <right/>
      <top style="thin">
        <color indexed="64"/>
      </top>
      <bottom style="mediumDashed">
        <color indexed="17"/>
      </bottom>
      <diagonal/>
    </border>
    <border>
      <left style="thin">
        <color indexed="64"/>
      </left>
      <right style="mediumDashed">
        <color indexed="17"/>
      </right>
      <top style="thin">
        <color indexed="64"/>
      </top>
      <bottom style="mediumDashed">
        <color indexed="17"/>
      </bottom>
      <diagonal/>
    </border>
    <border>
      <left style="thin">
        <color indexed="64"/>
      </left>
      <right style="thin">
        <color indexed="64"/>
      </right>
      <top style="mediumDashed">
        <color indexed="11"/>
      </top>
      <bottom style="thin">
        <color indexed="64"/>
      </bottom>
      <diagonal/>
    </border>
    <border>
      <left style="thin">
        <color indexed="64"/>
      </left>
      <right/>
      <top style="mediumDashed">
        <color indexed="11"/>
      </top>
      <bottom style="thin">
        <color indexed="64"/>
      </bottom>
      <diagonal/>
    </border>
    <border>
      <left style="thin">
        <color indexed="64"/>
      </left>
      <right style="mediumDashed">
        <color indexed="11"/>
      </right>
      <top style="mediumDashed">
        <color indexed="11"/>
      </top>
      <bottom style="thin">
        <color indexed="64"/>
      </bottom>
      <diagonal/>
    </border>
    <border>
      <left style="thin">
        <color indexed="64"/>
      </left>
      <right style="mediumDashed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11"/>
      </bottom>
      <diagonal/>
    </border>
    <border>
      <left style="thin">
        <color indexed="64"/>
      </left>
      <right/>
      <top style="thin">
        <color indexed="64"/>
      </top>
      <bottom style="mediumDashed">
        <color indexed="11"/>
      </bottom>
      <diagonal/>
    </border>
    <border>
      <left style="thin">
        <color indexed="64"/>
      </left>
      <right style="mediumDashed">
        <color indexed="11"/>
      </right>
      <top style="thin">
        <color indexed="64"/>
      </top>
      <bottom style="mediumDashed">
        <color indexed="11"/>
      </bottom>
      <diagonal/>
    </border>
    <border>
      <left style="thin">
        <color indexed="64"/>
      </left>
      <right style="thin">
        <color indexed="64"/>
      </right>
      <top style="mediumDashed">
        <color indexed="53"/>
      </top>
      <bottom style="thin">
        <color indexed="64"/>
      </bottom>
      <diagonal/>
    </border>
    <border>
      <left style="thin">
        <color indexed="64"/>
      </left>
      <right/>
      <top style="mediumDashed">
        <color indexed="53"/>
      </top>
      <bottom style="thin">
        <color indexed="64"/>
      </bottom>
      <diagonal/>
    </border>
    <border>
      <left style="thin">
        <color indexed="64"/>
      </left>
      <right style="mediumDashed">
        <color indexed="53"/>
      </right>
      <top style="mediumDashed">
        <color indexed="53"/>
      </top>
      <bottom style="thin">
        <color indexed="64"/>
      </bottom>
      <diagonal/>
    </border>
    <border>
      <left style="thin">
        <color indexed="64"/>
      </left>
      <right style="mediumDashed">
        <color indexed="53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/>
      <top/>
      <bottom style="mediumDashed">
        <color indexed="53"/>
      </bottom>
      <diagonal/>
    </border>
    <border>
      <left/>
      <right/>
      <top/>
      <bottom style="mediumDashed">
        <color indexed="53"/>
      </bottom>
      <diagonal/>
    </border>
    <border>
      <left/>
      <right style="mediumDashed">
        <color indexed="53"/>
      </right>
      <top/>
      <bottom style="mediumDashed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53"/>
      </bottom>
      <diagonal/>
    </border>
    <border>
      <left style="thin">
        <color indexed="64"/>
      </left>
      <right/>
      <top style="thin">
        <color indexed="64"/>
      </top>
      <bottom style="mediumDashed">
        <color indexed="53"/>
      </bottom>
      <diagonal/>
    </border>
    <border>
      <left style="thin">
        <color indexed="64"/>
      </left>
      <right style="mediumDashed">
        <color indexed="53"/>
      </right>
      <top style="thin">
        <color indexed="64"/>
      </top>
      <bottom style="mediumDashed">
        <color indexed="53"/>
      </bottom>
      <diagonal/>
    </border>
    <border>
      <left style="thin">
        <color indexed="64"/>
      </left>
      <right style="thin">
        <color indexed="64"/>
      </right>
      <top style="mediumDashed">
        <color indexed="51"/>
      </top>
      <bottom style="thin">
        <color indexed="64"/>
      </bottom>
      <diagonal/>
    </border>
    <border>
      <left style="thin">
        <color indexed="64"/>
      </left>
      <right/>
      <top style="mediumDashed">
        <color indexed="51"/>
      </top>
      <bottom style="thin">
        <color indexed="64"/>
      </bottom>
      <diagonal/>
    </border>
    <border>
      <left style="thin">
        <color indexed="64"/>
      </left>
      <right style="mediumDashed">
        <color indexed="51"/>
      </right>
      <top style="mediumDashed">
        <color indexed="51"/>
      </top>
      <bottom style="thin">
        <color indexed="64"/>
      </bottom>
      <diagonal/>
    </border>
    <border>
      <left style="thin">
        <color indexed="64"/>
      </left>
      <right style="mediumDashed">
        <color indexed="51"/>
      </right>
      <top style="thin">
        <color indexed="64"/>
      </top>
      <bottom style="thin">
        <color indexed="64"/>
      </bottom>
      <diagonal/>
    </border>
    <border>
      <left style="thick">
        <color indexed="51"/>
      </left>
      <right/>
      <top/>
      <bottom style="mediumDashed">
        <color indexed="51"/>
      </bottom>
      <diagonal/>
    </border>
    <border>
      <left/>
      <right/>
      <top/>
      <bottom style="mediumDashed">
        <color indexed="51"/>
      </bottom>
      <diagonal/>
    </border>
    <border>
      <left/>
      <right style="mediumDashed">
        <color indexed="51"/>
      </right>
      <top/>
      <bottom style="medium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51"/>
      </bottom>
      <diagonal/>
    </border>
    <border>
      <left style="thin">
        <color indexed="64"/>
      </left>
      <right/>
      <top style="thin">
        <color indexed="64"/>
      </top>
      <bottom style="mediumDashed">
        <color indexed="51"/>
      </bottom>
      <diagonal/>
    </border>
    <border>
      <left style="thin">
        <color indexed="64"/>
      </left>
      <right style="mediumDashed">
        <color indexed="51"/>
      </right>
      <top style="thin">
        <color indexed="64"/>
      </top>
      <bottom style="mediumDashed">
        <color indexed="51"/>
      </bottom>
      <diagonal/>
    </border>
    <border>
      <left style="thin">
        <color indexed="64"/>
      </left>
      <right style="thin">
        <color indexed="64"/>
      </right>
      <top style="mediumDashed">
        <color indexed="20"/>
      </top>
      <bottom style="thin">
        <color indexed="64"/>
      </bottom>
      <diagonal/>
    </border>
    <border>
      <left style="thin">
        <color indexed="64"/>
      </left>
      <right/>
      <top style="mediumDashed">
        <color indexed="20"/>
      </top>
      <bottom style="thin">
        <color indexed="64"/>
      </bottom>
      <diagonal/>
    </border>
    <border>
      <left style="thin">
        <color indexed="64"/>
      </left>
      <right style="mediumDashed">
        <color indexed="20"/>
      </right>
      <top style="mediumDashed">
        <color indexed="20"/>
      </top>
      <bottom style="thin">
        <color indexed="64"/>
      </bottom>
      <diagonal/>
    </border>
    <border>
      <left style="thin">
        <color indexed="64"/>
      </left>
      <right style="mediumDashed">
        <color indexed="20"/>
      </right>
      <top style="thin">
        <color indexed="64"/>
      </top>
      <bottom style="thin">
        <color indexed="64"/>
      </bottom>
      <diagonal/>
    </border>
    <border>
      <left style="thick">
        <color indexed="20"/>
      </left>
      <right/>
      <top/>
      <bottom style="mediumDashed">
        <color indexed="20"/>
      </bottom>
      <diagonal/>
    </border>
    <border>
      <left/>
      <right/>
      <top/>
      <bottom style="mediumDashed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20"/>
      </bottom>
      <diagonal/>
    </border>
    <border>
      <left style="thin">
        <color indexed="64"/>
      </left>
      <right/>
      <top style="thin">
        <color indexed="64"/>
      </top>
      <bottom style="mediumDashed">
        <color indexed="20"/>
      </bottom>
      <diagonal/>
    </border>
    <border>
      <left style="thin">
        <color indexed="64"/>
      </left>
      <right style="mediumDashed">
        <color indexed="20"/>
      </right>
      <top style="thin">
        <color indexed="64"/>
      </top>
      <bottom style="mediumDashed">
        <color indexed="20"/>
      </bottom>
      <diagonal/>
    </border>
    <border>
      <left style="thick">
        <color indexed="14"/>
      </left>
      <right/>
      <top style="thick">
        <color indexed="14"/>
      </top>
      <bottom/>
      <diagonal/>
    </border>
    <border>
      <left style="thin">
        <color indexed="64"/>
      </left>
      <right style="thin">
        <color indexed="64"/>
      </right>
      <top style="mediumDashed">
        <color indexed="14"/>
      </top>
      <bottom style="thin">
        <color indexed="64"/>
      </bottom>
      <diagonal/>
    </border>
    <border>
      <left style="thin">
        <color indexed="64"/>
      </left>
      <right/>
      <top style="mediumDashed">
        <color indexed="14"/>
      </top>
      <bottom style="thin">
        <color indexed="64"/>
      </bottom>
      <diagonal/>
    </border>
    <border>
      <left style="thin">
        <color indexed="64"/>
      </left>
      <right style="mediumDashed">
        <color indexed="14"/>
      </right>
      <top style="mediumDashed">
        <color indexed="14"/>
      </top>
      <bottom style="thin">
        <color indexed="64"/>
      </bottom>
      <diagonal/>
    </border>
    <border>
      <left style="thin">
        <color indexed="64"/>
      </left>
      <right style="mediumDashed">
        <color indexed="1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14"/>
      </left>
      <right/>
      <top/>
      <bottom style="mediumDashed">
        <color indexed="14"/>
      </bottom>
      <diagonal/>
    </border>
    <border>
      <left/>
      <right/>
      <top/>
      <bottom style="mediumDashed">
        <color indexed="14"/>
      </bottom>
      <diagonal/>
    </border>
    <border>
      <left/>
      <right style="mediumDashed">
        <color indexed="14"/>
      </right>
      <top/>
      <bottom style="mediumDashed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14"/>
      </bottom>
      <diagonal/>
    </border>
    <border>
      <left style="thin">
        <color indexed="64"/>
      </left>
      <right/>
      <top style="thin">
        <color indexed="64"/>
      </top>
      <bottom style="mediumDashed">
        <color indexed="14"/>
      </bottom>
      <diagonal/>
    </border>
    <border>
      <left style="thin">
        <color indexed="64"/>
      </left>
      <right style="mediumDashed">
        <color indexed="14"/>
      </right>
      <top style="thin">
        <color indexed="64"/>
      </top>
      <bottom style="mediumDashed">
        <color indexed="14"/>
      </bottom>
      <diagonal/>
    </border>
    <border>
      <left style="thick">
        <color indexed="53"/>
      </left>
      <right/>
      <top style="mediumDashed">
        <color indexed="53"/>
      </top>
      <bottom/>
      <diagonal/>
    </border>
    <border>
      <left/>
      <right style="mediumDashed">
        <color indexed="53"/>
      </right>
      <top style="mediumDashed">
        <color indexed="53"/>
      </top>
      <bottom/>
      <diagonal/>
    </border>
    <border>
      <left style="thick">
        <color indexed="51"/>
      </left>
      <right style="thin">
        <color indexed="64"/>
      </right>
      <top style="thick">
        <color indexed="51"/>
      </top>
      <bottom style="thin">
        <color indexed="64"/>
      </bottom>
      <diagonal/>
    </border>
    <border>
      <left style="thick">
        <color indexed="5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1"/>
      </left>
      <right style="thin">
        <color indexed="64"/>
      </right>
      <top style="thin">
        <color indexed="64"/>
      </top>
      <bottom style="thick">
        <color indexed="51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n">
        <color indexed="64"/>
      </top>
      <bottom style="thick">
        <color indexed="14"/>
      </bottom>
      <diagonal/>
    </border>
    <border>
      <left style="thick">
        <color indexed="11"/>
      </left>
      <right style="thin">
        <color indexed="64"/>
      </right>
      <top style="thick">
        <color indexed="11"/>
      </top>
      <bottom/>
      <diagonal/>
    </border>
    <border>
      <left style="thick">
        <color indexed="11"/>
      </left>
      <right style="thin">
        <color indexed="64"/>
      </right>
      <top/>
      <bottom/>
      <diagonal/>
    </border>
    <border>
      <left style="thick">
        <color indexed="11"/>
      </left>
      <right style="thin">
        <color indexed="64"/>
      </right>
      <top/>
      <bottom style="thick">
        <color indexed="11"/>
      </bottom>
      <diagonal/>
    </border>
    <border>
      <left style="thin">
        <color indexed="64"/>
      </left>
      <right style="thin">
        <color indexed="64"/>
      </right>
      <top style="thick">
        <color indexed="1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11"/>
      </bottom>
      <diagonal/>
    </border>
    <border>
      <left style="mediumDashed">
        <color indexed="11"/>
      </left>
      <right style="thin">
        <color indexed="64"/>
      </right>
      <top style="mediumDashed">
        <color indexed="11"/>
      </top>
      <bottom/>
      <diagonal/>
    </border>
    <border>
      <left style="mediumDashed">
        <color indexed="1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Dashed">
        <color indexed="11"/>
      </bottom>
      <diagonal/>
    </border>
    <border>
      <left style="thin">
        <color indexed="64"/>
      </left>
      <right style="thin">
        <color indexed="64"/>
      </right>
      <top style="mediumDashed">
        <color indexed="11"/>
      </top>
      <bottom/>
      <diagonal/>
    </border>
    <border>
      <left style="thin">
        <color indexed="64"/>
      </left>
      <right style="thin">
        <color indexed="64"/>
      </right>
      <top/>
      <bottom style="mediumDashed">
        <color indexed="11"/>
      </bottom>
      <diagonal/>
    </border>
    <border>
      <left style="thick">
        <color indexed="53"/>
      </left>
      <right style="thin">
        <color indexed="64"/>
      </right>
      <top style="thick">
        <color indexed="53"/>
      </top>
      <bottom style="thin">
        <color indexed="64"/>
      </bottom>
      <diagonal/>
    </border>
    <border>
      <left style="thick">
        <color indexed="5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n">
        <color indexed="64"/>
      </right>
      <top style="thin">
        <color indexed="64"/>
      </top>
      <bottom style="thick">
        <color indexed="53"/>
      </bottom>
      <diagonal/>
    </border>
    <border>
      <left style="thick">
        <color indexed="20"/>
      </left>
      <right style="thin">
        <color indexed="64"/>
      </right>
      <top style="thick">
        <color indexed="20"/>
      </top>
      <bottom style="thin">
        <color indexed="64"/>
      </bottom>
      <diagonal/>
    </border>
    <border>
      <left style="thick">
        <color indexed="2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20"/>
      </left>
      <right style="thin">
        <color indexed="64"/>
      </right>
      <top style="thin">
        <color indexed="64"/>
      </top>
      <bottom style="thick">
        <color indexed="20"/>
      </bottom>
      <diagonal/>
    </border>
    <border>
      <left style="mediumDashed">
        <color indexed="15"/>
      </left>
      <right style="thin">
        <color indexed="64"/>
      </right>
      <top style="mediumDashed">
        <color indexed="15"/>
      </top>
      <bottom style="thin">
        <color indexed="64"/>
      </bottom>
      <diagonal/>
    </border>
    <border>
      <left style="mediumDashed">
        <color indexed="1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15"/>
      </left>
      <right style="thin">
        <color indexed="64"/>
      </right>
      <top style="thin">
        <color indexed="64"/>
      </top>
      <bottom style="mediumDashed">
        <color indexed="15"/>
      </bottom>
      <diagonal/>
    </border>
    <border>
      <left style="thick">
        <color indexed="17"/>
      </left>
      <right style="thin">
        <color indexed="64"/>
      </right>
      <top style="thick">
        <color indexed="17"/>
      </top>
      <bottom/>
      <diagonal/>
    </border>
    <border>
      <left style="thick">
        <color indexed="17"/>
      </left>
      <right style="thin">
        <color indexed="64"/>
      </right>
      <top/>
      <bottom/>
      <diagonal/>
    </border>
    <border>
      <left style="thick">
        <color indexed="17"/>
      </left>
      <right style="thin">
        <color indexed="64"/>
      </right>
      <top/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thick">
        <color indexed="17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7"/>
      </bottom>
      <diagonal/>
    </border>
    <border>
      <left style="mediumDashed">
        <color indexed="17"/>
      </left>
      <right style="thin">
        <color indexed="64"/>
      </right>
      <top style="mediumDashed">
        <color indexed="17"/>
      </top>
      <bottom/>
      <diagonal/>
    </border>
    <border>
      <left style="mediumDashed">
        <color indexed="17"/>
      </left>
      <right style="thin">
        <color indexed="64"/>
      </right>
      <top/>
      <bottom/>
      <diagonal/>
    </border>
    <border>
      <left style="mediumDashed">
        <color indexed="17"/>
      </left>
      <right style="thin">
        <color indexed="64"/>
      </right>
      <top/>
      <bottom style="mediumDashed">
        <color indexed="17"/>
      </bottom>
      <diagonal/>
    </border>
    <border>
      <left style="thin">
        <color indexed="64"/>
      </left>
      <right style="thin">
        <color indexed="64"/>
      </right>
      <top style="mediumDashed">
        <color indexed="17"/>
      </top>
      <bottom/>
      <diagonal/>
    </border>
    <border>
      <left style="thin">
        <color indexed="64"/>
      </left>
      <right style="thin">
        <color indexed="64"/>
      </right>
      <top/>
      <bottom style="mediumDashed">
        <color indexed="17"/>
      </bottom>
      <diagonal/>
    </border>
    <border>
      <left style="thick">
        <color indexed="15"/>
      </left>
      <right style="thin">
        <color indexed="64"/>
      </right>
      <top style="thick">
        <color indexed="15"/>
      </top>
      <bottom style="thin">
        <color indexed="64"/>
      </bottom>
      <diagonal/>
    </border>
    <border>
      <left style="thick">
        <color indexed="1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5"/>
      </left>
      <right style="thin">
        <color indexed="64"/>
      </right>
      <top style="thin">
        <color indexed="64"/>
      </top>
      <bottom style="thick">
        <color indexed="15"/>
      </bottom>
      <diagonal/>
    </border>
    <border>
      <left style="thick">
        <color indexed="48"/>
      </left>
      <right style="thin">
        <color indexed="64"/>
      </right>
      <top style="thick">
        <color indexed="48"/>
      </top>
      <bottom style="thin">
        <color indexed="64"/>
      </bottom>
      <diagonal/>
    </border>
    <border>
      <left style="thick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48"/>
      </left>
      <right style="thin">
        <color indexed="64"/>
      </right>
      <top style="thin">
        <color indexed="64"/>
      </top>
      <bottom style="thick">
        <color indexed="48"/>
      </bottom>
      <diagonal/>
    </border>
    <border>
      <left style="thick">
        <color indexed="11"/>
      </left>
      <right style="thin">
        <color indexed="64"/>
      </right>
      <top style="thick">
        <color indexed="11"/>
      </top>
      <bottom style="thin">
        <color indexed="64"/>
      </bottom>
      <diagonal/>
    </border>
    <border>
      <left style="thick">
        <color indexed="1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1"/>
      </left>
      <right style="thin">
        <color indexed="64"/>
      </right>
      <top style="thin">
        <color indexed="64"/>
      </top>
      <bottom style="thick">
        <color indexed="11"/>
      </bottom>
      <diagonal/>
    </border>
    <border>
      <left style="thin">
        <color indexed="64"/>
      </left>
      <right style="thin">
        <color indexed="64"/>
      </right>
      <top style="thick">
        <color indexed="53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53"/>
      </bottom>
      <diagonal/>
    </border>
    <border>
      <left style="thin">
        <color indexed="64"/>
      </left>
      <right style="thin">
        <color indexed="64"/>
      </right>
      <top style="thick">
        <color indexed="48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48"/>
      </bottom>
      <diagonal/>
    </border>
    <border>
      <left style="mediumDashed">
        <color indexed="14"/>
      </left>
      <right style="thin">
        <color indexed="64"/>
      </right>
      <top style="mediumDashed">
        <color indexed="14"/>
      </top>
      <bottom style="thin">
        <color indexed="64"/>
      </bottom>
      <diagonal/>
    </border>
    <border>
      <left style="mediumDashed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14"/>
      </left>
      <right style="thin">
        <color indexed="64"/>
      </right>
      <top style="thin">
        <color indexed="64"/>
      </top>
      <bottom style="mediumDashed">
        <color indexed="14"/>
      </bottom>
      <diagonal/>
    </border>
    <border>
      <left style="thin">
        <color indexed="64"/>
      </left>
      <right style="thin">
        <color indexed="64"/>
      </right>
      <top style="mediumDashed">
        <color indexed="48"/>
      </top>
      <bottom/>
      <diagonal/>
    </border>
    <border>
      <left style="thin">
        <color indexed="64"/>
      </left>
      <right style="thin">
        <color indexed="64"/>
      </right>
      <top/>
      <bottom style="mediumDashed">
        <color indexed="48"/>
      </bottom>
      <diagonal/>
    </border>
    <border>
      <left style="thin">
        <color indexed="64"/>
      </left>
      <right style="thin">
        <color indexed="64"/>
      </right>
      <top style="mediumDashed">
        <color indexed="53"/>
      </top>
      <bottom/>
      <diagonal/>
    </border>
    <border>
      <left style="thin">
        <color indexed="64"/>
      </left>
      <right style="thin">
        <color indexed="64"/>
      </right>
      <top/>
      <bottom style="mediumDashed">
        <color indexed="53"/>
      </bottom>
      <diagonal/>
    </border>
    <border>
      <left style="thin">
        <color indexed="64"/>
      </left>
      <right style="thin">
        <color indexed="64"/>
      </right>
      <top style="mediumDashed">
        <color indexed="20"/>
      </top>
      <bottom/>
      <diagonal/>
    </border>
    <border>
      <left style="thin">
        <color indexed="64"/>
      </left>
      <right style="thin">
        <color indexed="64"/>
      </right>
      <top/>
      <bottom style="mediumDashed">
        <color indexed="20"/>
      </bottom>
      <diagonal/>
    </border>
    <border>
      <left style="thick">
        <color indexed="53"/>
      </left>
      <right style="thin">
        <color indexed="64"/>
      </right>
      <top style="thick">
        <color indexed="53"/>
      </top>
      <bottom/>
      <diagonal/>
    </border>
    <border>
      <left style="thick">
        <color indexed="53"/>
      </left>
      <right style="thin">
        <color indexed="64"/>
      </right>
      <top/>
      <bottom/>
      <diagonal/>
    </border>
    <border>
      <left style="thick">
        <color indexed="53"/>
      </left>
      <right style="thin">
        <color indexed="64"/>
      </right>
      <top/>
      <bottom style="thick">
        <color indexed="53"/>
      </bottom>
      <diagonal/>
    </border>
    <border>
      <left style="thick">
        <color indexed="20"/>
      </left>
      <right style="thin">
        <color indexed="64"/>
      </right>
      <top style="thick">
        <color indexed="20"/>
      </top>
      <bottom/>
      <diagonal/>
    </border>
    <border>
      <left style="thick">
        <color indexed="20"/>
      </left>
      <right style="thin">
        <color indexed="64"/>
      </right>
      <top/>
      <bottom/>
      <diagonal/>
    </border>
    <border>
      <left style="thick">
        <color indexed="20"/>
      </left>
      <right style="thin">
        <color indexed="64"/>
      </right>
      <top/>
      <bottom style="thick">
        <color indexed="20"/>
      </bottom>
      <diagonal/>
    </border>
    <border>
      <left style="thick">
        <color indexed="48"/>
      </left>
      <right style="thin">
        <color indexed="64"/>
      </right>
      <top style="thick">
        <color indexed="48"/>
      </top>
      <bottom/>
      <diagonal/>
    </border>
    <border>
      <left style="thick">
        <color indexed="48"/>
      </left>
      <right style="thin">
        <color indexed="64"/>
      </right>
      <top/>
      <bottom/>
      <diagonal/>
    </border>
    <border>
      <left style="thick">
        <color indexed="48"/>
      </left>
      <right style="thin">
        <color indexed="64"/>
      </right>
      <top/>
      <bottom style="thick">
        <color indexed="48"/>
      </bottom>
      <diagonal/>
    </border>
    <border>
      <left style="thin">
        <color indexed="64"/>
      </left>
      <right style="thin">
        <color indexed="64"/>
      </right>
      <top style="thick">
        <color indexed="20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20"/>
      </bottom>
      <diagonal/>
    </border>
    <border>
      <left style="mediumDashed">
        <color indexed="51"/>
      </left>
      <right style="thin">
        <color indexed="64"/>
      </right>
      <top style="mediumDashed">
        <color indexed="51"/>
      </top>
      <bottom style="thin">
        <color indexed="64"/>
      </bottom>
      <diagonal/>
    </border>
    <border>
      <left style="mediumDashed">
        <color indexed="5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51"/>
      </left>
      <right style="thin">
        <color indexed="64"/>
      </right>
      <top style="thin">
        <color indexed="64"/>
      </top>
      <bottom style="mediumDashed">
        <color indexed="51"/>
      </bottom>
      <diagonal/>
    </border>
    <border>
      <left style="mediumDashed">
        <color indexed="20"/>
      </left>
      <right style="thin">
        <color indexed="64"/>
      </right>
      <top style="mediumDashed">
        <color indexed="20"/>
      </top>
      <bottom/>
      <diagonal/>
    </border>
    <border>
      <left style="mediumDashed">
        <color indexed="20"/>
      </left>
      <right style="thin">
        <color indexed="64"/>
      </right>
      <top/>
      <bottom/>
      <diagonal/>
    </border>
    <border>
      <left style="mediumDashed">
        <color indexed="20"/>
      </left>
      <right style="thin">
        <color indexed="64"/>
      </right>
      <top/>
      <bottom style="mediumDashed">
        <color indexed="20"/>
      </bottom>
      <diagonal/>
    </border>
    <border>
      <left style="mediumDashed">
        <color indexed="53"/>
      </left>
      <right style="thin">
        <color indexed="64"/>
      </right>
      <top style="mediumDashed">
        <color indexed="53"/>
      </top>
      <bottom/>
      <diagonal/>
    </border>
    <border>
      <left style="mediumDashed">
        <color indexed="53"/>
      </left>
      <right style="thin">
        <color indexed="64"/>
      </right>
      <top/>
      <bottom/>
      <diagonal/>
    </border>
    <border>
      <left style="mediumDashed">
        <color indexed="53"/>
      </left>
      <right style="thin">
        <color indexed="64"/>
      </right>
      <top/>
      <bottom style="mediumDashed">
        <color indexed="53"/>
      </bottom>
      <diagonal/>
    </border>
    <border>
      <left style="mediumDashed">
        <color indexed="48"/>
      </left>
      <right style="thin">
        <color indexed="64"/>
      </right>
      <top style="mediumDashed">
        <color indexed="48"/>
      </top>
      <bottom/>
      <diagonal/>
    </border>
    <border>
      <left style="mediumDashed">
        <color indexed="48"/>
      </left>
      <right style="thin">
        <color indexed="64"/>
      </right>
      <top/>
      <bottom/>
      <diagonal/>
    </border>
    <border>
      <left style="mediumDashed">
        <color indexed="48"/>
      </left>
      <right style="thin">
        <color indexed="64"/>
      </right>
      <top/>
      <bottom style="mediumDashed">
        <color indexed="48"/>
      </bottom>
      <diagonal/>
    </border>
    <border>
      <left style="thick">
        <color rgb="FF00FF00"/>
      </left>
      <right/>
      <top/>
      <bottom style="mediumDashed">
        <color rgb="FF00FF00"/>
      </bottom>
      <diagonal/>
    </border>
    <border>
      <left/>
      <right/>
      <top/>
      <bottom style="mediumDashed">
        <color rgb="FF00FF00"/>
      </bottom>
      <diagonal/>
    </border>
    <border>
      <left/>
      <right style="mediumDashed">
        <color rgb="FF00FF00"/>
      </right>
      <top/>
      <bottom style="mediumDashed">
        <color rgb="FF00FF00"/>
      </bottom>
      <diagonal/>
    </border>
    <border>
      <left/>
      <right/>
      <top/>
      <bottom style="mediumDashed">
        <color rgb="FF008000"/>
      </bottom>
      <diagonal/>
    </border>
    <border>
      <left/>
      <right style="mediumDashed">
        <color rgb="FF008000"/>
      </right>
      <top style="mediumDashed">
        <color rgb="FF008000"/>
      </top>
      <bottom/>
      <diagonal/>
    </border>
    <border>
      <left/>
      <right style="mediumDashed">
        <color rgb="FF008000"/>
      </right>
      <top/>
      <bottom/>
      <diagonal/>
    </border>
    <border>
      <left/>
      <right style="mediumDashed">
        <color rgb="FF008000"/>
      </right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/>
      <diagonal/>
    </border>
    <border>
      <left/>
      <right style="thick">
        <color rgb="FF008000"/>
      </right>
      <top/>
      <bottom style="thick">
        <color rgb="FF008000"/>
      </bottom>
      <diagonal/>
    </border>
    <border>
      <left/>
      <right/>
      <top/>
      <bottom style="thick">
        <color rgb="FF00FF00"/>
      </bottom>
      <diagonal/>
    </border>
    <border>
      <left/>
      <right style="thick">
        <color rgb="FF00FF00"/>
      </right>
      <top/>
      <bottom/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 style="mediumDashed">
        <color indexed="17"/>
      </right>
      <top style="mediumDashed">
        <color rgb="FF008000"/>
      </top>
      <bottom/>
      <diagonal/>
    </border>
    <border>
      <left/>
      <right style="mediumDashed">
        <color indexed="11"/>
      </right>
      <top style="mediumDashed">
        <color rgb="FF00FF00"/>
      </top>
      <bottom/>
      <diagonal/>
    </border>
    <border>
      <left/>
      <right style="mediumDashed">
        <color rgb="FF00FF00"/>
      </right>
      <top style="mediumDashed">
        <color rgb="FF00FF00"/>
      </top>
      <bottom/>
      <diagonal/>
    </border>
    <border>
      <left/>
      <right style="mediumDashed">
        <color rgb="FF00FF00"/>
      </right>
      <top/>
      <bottom/>
      <diagonal/>
    </border>
    <border>
      <left/>
      <right style="mediumDashed">
        <color rgb="FF00FF00"/>
      </right>
      <top/>
      <bottom style="thick">
        <color rgb="FF00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6600"/>
      </bottom>
      <diagonal/>
    </border>
    <border>
      <left/>
      <right/>
      <top/>
      <bottom style="thick">
        <color rgb="FFFF6600"/>
      </bottom>
      <diagonal/>
    </border>
    <border>
      <left style="thick">
        <color rgb="FFFF6600"/>
      </left>
      <right/>
      <top/>
      <bottom/>
      <diagonal/>
    </border>
    <border>
      <left/>
      <right/>
      <top/>
      <bottom style="mediumDashed">
        <color rgb="FFFF6600"/>
      </bottom>
      <diagonal/>
    </border>
    <border>
      <left/>
      <right style="mediumDashed">
        <color rgb="FFFF6600"/>
      </right>
      <top/>
      <bottom style="thick">
        <color rgb="FFFF6600"/>
      </bottom>
      <diagonal/>
    </border>
    <border>
      <left style="thick">
        <color rgb="FFFF6600"/>
      </left>
      <right style="mediumDashed">
        <color rgb="FFFF6600"/>
      </right>
      <top style="thick">
        <color rgb="FFFF6600"/>
      </top>
      <bottom/>
      <diagonal/>
    </border>
    <border>
      <left style="thick">
        <color rgb="FFFF6600"/>
      </left>
      <right style="mediumDashed">
        <color rgb="FFFF6600"/>
      </right>
      <top/>
      <bottom/>
      <diagonal/>
    </border>
    <border>
      <left/>
      <right/>
      <top/>
      <bottom style="mediumDashed">
        <color rgb="FFFFCC00"/>
      </bottom>
      <diagonal/>
    </border>
    <border>
      <left/>
      <right/>
      <top/>
      <bottom style="thick">
        <color rgb="FFFFCC00"/>
      </bottom>
      <diagonal/>
    </border>
    <border>
      <left style="thick">
        <color rgb="FFFFCC00"/>
      </left>
      <right/>
      <top/>
      <bottom/>
      <diagonal/>
    </border>
    <border>
      <left/>
      <right style="mediumDashed">
        <color rgb="FFFF6600"/>
      </right>
      <top/>
      <bottom/>
      <diagonal/>
    </border>
    <border>
      <left/>
      <right style="mediumDashed">
        <color rgb="FFFFCC00"/>
      </right>
      <top style="mediumDashed">
        <color rgb="FFFFCC00"/>
      </top>
      <bottom/>
      <diagonal/>
    </border>
    <border>
      <left/>
      <right style="mediumDashed">
        <color rgb="FFFFCC00"/>
      </right>
      <top/>
      <bottom/>
      <diagonal/>
    </border>
    <border>
      <left/>
      <right style="mediumDashed">
        <color rgb="FFFFCC00"/>
      </right>
      <top/>
      <bottom style="thick">
        <color rgb="FFFFCC00"/>
      </bottom>
      <diagonal/>
    </border>
    <border>
      <left style="thick">
        <color rgb="FFFFCC00"/>
      </left>
      <right style="mediumDashed">
        <color rgb="FFFFCC00"/>
      </right>
      <top style="thick">
        <color rgb="FFFFCC00"/>
      </top>
      <bottom/>
      <diagonal/>
    </border>
    <border>
      <left style="thick">
        <color rgb="FFFFCC00"/>
      </left>
      <right style="mediumDashed">
        <color rgb="FFFFCC00"/>
      </right>
      <top/>
      <bottom/>
      <diagonal/>
    </border>
    <border>
      <left/>
      <right/>
      <top/>
      <bottom style="thick">
        <color rgb="FF660066"/>
      </bottom>
      <diagonal/>
    </border>
    <border>
      <left/>
      <right style="thick">
        <color indexed="20"/>
      </right>
      <top/>
      <bottom style="thick">
        <color rgb="FF660066"/>
      </bottom>
      <diagonal/>
    </border>
    <border>
      <left/>
      <right/>
      <top/>
      <bottom style="mediumDashed">
        <color rgb="FF660066"/>
      </bottom>
      <diagonal/>
    </border>
    <border>
      <left/>
      <right style="mediumDashed">
        <color rgb="FF660066"/>
      </right>
      <top style="mediumDashed">
        <color rgb="FF660066"/>
      </top>
      <bottom/>
      <diagonal/>
    </border>
    <border>
      <left/>
      <right style="mediumDashed">
        <color rgb="FF660066"/>
      </right>
      <top/>
      <bottom/>
      <diagonal/>
    </border>
    <border>
      <left/>
      <right style="mediumDashed">
        <color rgb="FF660066"/>
      </right>
      <top/>
      <bottom style="thick">
        <color rgb="FF660066"/>
      </bottom>
      <diagonal/>
    </border>
    <border>
      <left/>
      <right/>
      <top/>
      <bottom style="thick">
        <color rgb="FFFF00FF"/>
      </bottom>
      <diagonal/>
    </border>
    <border>
      <left style="thick">
        <color rgb="FFFF00FF"/>
      </left>
      <right/>
      <top/>
      <bottom/>
      <diagonal/>
    </border>
    <border>
      <left/>
      <right/>
      <top/>
      <bottom style="mediumDashed">
        <color rgb="FFFF00FF"/>
      </bottom>
      <diagonal/>
    </border>
    <border>
      <left/>
      <right style="mediumDashed">
        <color rgb="FFFF00FF"/>
      </right>
      <top style="mediumDashed">
        <color rgb="FFFF00FF"/>
      </top>
      <bottom/>
      <diagonal/>
    </border>
    <border>
      <left/>
      <right style="mediumDashed">
        <color rgb="FFFF00FF"/>
      </right>
      <top/>
      <bottom/>
      <diagonal/>
    </border>
    <border>
      <left/>
      <right style="mediumDashed">
        <color rgb="FFFF00FF"/>
      </right>
      <top/>
      <bottom style="thick">
        <color rgb="FFFF00FF"/>
      </bottom>
      <diagonal/>
    </border>
    <border>
      <left style="thick">
        <color rgb="FFFF00FF"/>
      </left>
      <right style="mediumDashed">
        <color rgb="FFFF00FF"/>
      </right>
      <top style="thick">
        <color rgb="FFFF00FF"/>
      </top>
      <bottom/>
      <diagonal/>
    </border>
    <border>
      <left style="thick">
        <color rgb="FFFF00FF"/>
      </left>
      <right style="mediumDashed">
        <color rgb="FFFF00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2" borderId="0" xfId="0" applyFill="1" applyBorder="1"/>
    <xf numFmtId="0" fontId="4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/>
    <xf numFmtId="0" fontId="2" fillId="2" borderId="6" xfId="0" applyFont="1" applyFill="1" applyBorder="1" applyAlignment="1">
      <alignment horizontal="right"/>
    </xf>
    <xf numFmtId="0" fontId="4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6" xfId="0" applyFont="1" applyFill="1" applyBorder="1"/>
    <xf numFmtId="0" fontId="2" fillId="2" borderId="17" xfId="0" applyFont="1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4" fillId="2" borderId="0" xfId="0" applyFont="1" applyFill="1"/>
    <xf numFmtId="0" fontId="4" fillId="2" borderId="23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4" fillId="2" borderId="27" xfId="0" applyFont="1" applyFill="1" applyBorder="1"/>
    <xf numFmtId="0" fontId="0" fillId="2" borderId="28" xfId="0" applyFill="1" applyBorder="1"/>
    <xf numFmtId="0" fontId="2" fillId="2" borderId="29" xfId="0" applyFont="1" applyFill="1" applyBorder="1" applyAlignment="1">
      <alignment horizontal="right"/>
    </xf>
    <xf numFmtId="0" fontId="0" fillId="2" borderId="31" xfId="0" applyFill="1" applyBorder="1"/>
    <xf numFmtId="0" fontId="2" fillId="2" borderId="32" xfId="0" applyFont="1" applyFill="1" applyBorder="1" applyAlignment="1">
      <alignment horizontal="right"/>
    </xf>
    <xf numFmtId="0" fontId="0" fillId="2" borderId="34" xfId="0" applyFill="1" applyBorder="1"/>
    <xf numFmtId="0" fontId="4" fillId="2" borderId="24" xfId="0" applyFont="1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40" xfId="0" applyFill="1" applyBorder="1"/>
    <xf numFmtId="0" fontId="0" fillId="2" borderId="16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4" fillId="2" borderId="50" xfId="0" applyFont="1" applyFill="1" applyBorder="1"/>
    <xf numFmtId="0" fontId="4" fillId="2" borderId="28" xfId="0" applyFont="1" applyFill="1" applyBorder="1"/>
    <xf numFmtId="0" fontId="2" fillId="2" borderId="51" xfId="0" applyFont="1" applyFill="1" applyBorder="1" applyAlignment="1">
      <alignment horizontal="right"/>
    </xf>
    <xf numFmtId="0" fontId="0" fillId="2" borderId="53" xfId="0" applyFill="1" applyBorder="1"/>
    <xf numFmtId="0" fontId="0" fillId="2" borderId="54" xfId="0" applyFill="1" applyBorder="1"/>
    <xf numFmtId="0" fontId="2" fillId="2" borderId="55" xfId="0" applyFont="1" applyFill="1" applyBorder="1" applyAlignment="1">
      <alignment horizontal="right"/>
    </xf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2" borderId="60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6" xfId="0" applyFill="1" applyBorder="1"/>
    <xf numFmtId="0" fontId="0" fillId="2" borderId="67" xfId="0" applyFill="1" applyBorder="1"/>
    <xf numFmtId="0" fontId="0" fillId="2" borderId="68" xfId="0" applyFill="1" applyBorder="1"/>
    <xf numFmtId="0" fontId="2" fillId="2" borderId="69" xfId="0" applyFont="1" applyFill="1" applyBorder="1" applyAlignment="1">
      <alignment horizontal="right"/>
    </xf>
    <xf numFmtId="0" fontId="0" fillId="2" borderId="72" xfId="0" applyFill="1" applyBorder="1"/>
    <xf numFmtId="0" fontId="0" fillId="2" borderId="73" xfId="0" applyFill="1" applyBorder="1"/>
    <xf numFmtId="0" fontId="0" fillId="2" borderId="74" xfId="0" applyFill="1" applyBorder="1"/>
    <xf numFmtId="0" fontId="0" fillId="2" borderId="75" xfId="0" applyFill="1" applyBorder="1"/>
    <xf numFmtId="0" fontId="0" fillId="2" borderId="76" xfId="0" applyFill="1" applyBorder="1"/>
    <xf numFmtId="0" fontId="0" fillId="2" borderId="77" xfId="0" applyFill="1" applyBorder="1"/>
    <xf numFmtId="0" fontId="0" fillId="2" borderId="78" xfId="0" applyFill="1" applyBorder="1"/>
    <xf numFmtId="0" fontId="0" fillId="2" borderId="79" xfId="0" applyFill="1" applyBorder="1"/>
    <xf numFmtId="0" fontId="0" fillId="2" borderId="80" xfId="0" applyFill="1" applyBorder="1"/>
    <xf numFmtId="0" fontId="2" fillId="2" borderId="82" xfId="0" applyFont="1" applyFill="1" applyBorder="1" applyAlignment="1">
      <alignment horizontal="right"/>
    </xf>
    <xf numFmtId="0" fontId="0" fillId="2" borderId="84" xfId="0" applyFill="1" applyBorder="1"/>
    <xf numFmtId="0" fontId="0" fillId="2" borderId="85" xfId="0" applyFill="1" applyBorder="1"/>
    <xf numFmtId="0" fontId="0" fillId="2" borderId="86" xfId="0" applyFill="1" applyBorder="1"/>
    <xf numFmtId="0" fontId="0" fillId="2" borderId="87" xfId="0" applyFill="1" applyBorder="1"/>
    <xf numFmtId="0" fontId="0" fillId="2" borderId="88" xfId="0" applyFill="1" applyBorder="1"/>
    <xf numFmtId="0" fontId="2" fillId="2" borderId="89" xfId="0" applyFont="1" applyFill="1" applyBorder="1" applyAlignment="1">
      <alignment horizontal="right"/>
    </xf>
    <xf numFmtId="0" fontId="0" fillId="2" borderId="91" xfId="0" applyFill="1" applyBorder="1"/>
    <xf numFmtId="0" fontId="0" fillId="2" borderId="92" xfId="0" applyFill="1" applyBorder="1"/>
    <xf numFmtId="0" fontId="0" fillId="2" borderId="94" xfId="0" applyFill="1" applyBorder="1"/>
    <xf numFmtId="0" fontId="0" fillId="2" borderId="50" xfId="0" applyFill="1" applyBorder="1"/>
    <xf numFmtId="0" fontId="0" fillId="2" borderId="95" xfId="0" applyFill="1" applyBorder="1"/>
    <xf numFmtId="0" fontId="0" fillId="2" borderId="96" xfId="0" applyFill="1" applyBorder="1"/>
    <xf numFmtId="0" fontId="0" fillId="2" borderId="97" xfId="0" applyFill="1" applyBorder="1"/>
    <xf numFmtId="0" fontId="0" fillId="2" borderId="98" xfId="0" applyFill="1" applyBorder="1"/>
    <xf numFmtId="0" fontId="0" fillId="2" borderId="99" xfId="0" applyFill="1" applyBorder="1"/>
    <xf numFmtId="0" fontId="0" fillId="2" borderId="100" xfId="0" applyFill="1" applyBorder="1"/>
    <xf numFmtId="0" fontId="0" fillId="2" borderId="101" xfId="0" applyFill="1" applyBorder="1"/>
    <xf numFmtId="0" fontId="0" fillId="2" borderId="102" xfId="0" applyFill="1" applyBorder="1"/>
    <xf numFmtId="0" fontId="0" fillId="2" borderId="103" xfId="0" applyFill="1" applyBorder="1"/>
    <xf numFmtId="0" fontId="0" fillId="2" borderId="104" xfId="0" applyFill="1" applyBorder="1"/>
    <xf numFmtId="0" fontId="0" fillId="2" borderId="105" xfId="0" applyFill="1" applyBorder="1"/>
    <xf numFmtId="0" fontId="0" fillId="2" borderId="106" xfId="0" applyFill="1" applyBorder="1"/>
    <xf numFmtId="0" fontId="2" fillId="2" borderId="107" xfId="0" applyFont="1" applyFill="1" applyBorder="1" applyAlignment="1">
      <alignment horizontal="right"/>
    </xf>
    <xf numFmtId="0" fontId="0" fillId="2" borderId="109" xfId="0" applyFill="1" applyBorder="1"/>
    <xf numFmtId="0" fontId="0" fillId="2" borderId="110" xfId="0" applyFill="1" applyBorder="1"/>
    <xf numFmtId="0" fontId="0" fillId="2" borderId="111" xfId="0" applyFill="1" applyBorder="1"/>
    <xf numFmtId="0" fontId="0" fillId="2" borderId="112" xfId="0" applyFill="1" applyBorder="1"/>
    <xf numFmtId="0" fontId="0" fillId="2" borderId="113" xfId="0" applyFill="1" applyBorder="1"/>
    <xf numFmtId="0" fontId="0" fillId="2" borderId="114" xfId="0" applyFill="1" applyBorder="1"/>
    <xf numFmtId="0" fontId="0" fillId="2" borderId="115" xfId="0" applyFill="1" applyBorder="1"/>
    <xf numFmtId="0" fontId="0" fillId="2" borderId="116" xfId="0" applyFill="1" applyBorder="1"/>
    <xf numFmtId="0" fontId="0" fillId="2" borderId="117" xfId="0" applyFill="1" applyBorder="1"/>
    <xf numFmtId="0" fontId="0" fillId="2" borderId="118" xfId="0" applyFill="1" applyBorder="1"/>
    <xf numFmtId="0" fontId="0" fillId="2" borderId="119" xfId="0" applyFill="1" applyBorder="1"/>
    <xf numFmtId="0" fontId="0" fillId="2" borderId="120" xfId="0" applyFill="1" applyBorder="1"/>
    <xf numFmtId="0" fontId="0" fillId="2" borderId="121" xfId="0" applyFill="1" applyBorder="1"/>
    <xf numFmtId="0" fontId="2" fillId="2" borderId="122" xfId="0" applyFont="1" applyFill="1" applyBorder="1" applyAlignment="1">
      <alignment horizontal="right"/>
    </xf>
    <xf numFmtId="0" fontId="0" fillId="2" borderId="124" xfId="0" applyFill="1" applyBorder="1"/>
    <xf numFmtId="0" fontId="0" fillId="2" borderId="125" xfId="0" applyFill="1" applyBorder="1"/>
    <xf numFmtId="0" fontId="0" fillId="2" borderId="127" xfId="0" applyFill="1" applyBorder="1"/>
    <xf numFmtId="0" fontId="0" fillId="2" borderId="128" xfId="0" applyFill="1" applyBorder="1"/>
    <xf numFmtId="0" fontId="2" fillId="2" borderId="129" xfId="0" applyFont="1" applyFill="1" applyBorder="1" applyAlignment="1">
      <alignment horizontal="right"/>
    </xf>
    <xf numFmtId="0" fontId="0" fillId="2" borderId="131" xfId="0" applyFill="1" applyBorder="1"/>
    <xf numFmtId="0" fontId="0" fillId="2" borderId="132" xfId="0" applyFill="1" applyBorder="1"/>
    <xf numFmtId="0" fontId="0" fillId="2" borderId="133" xfId="0" applyFill="1" applyBorder="1"/>
    <xf numFmtId="0" fontId="0" fillId="2" borderId="134" xfId="0" applyFill="1" applyBorder="1"/>
    <xf numFmtId="0" fontId="0" fillId="2" borderId="135" xfId="0" applyFill="1" applyBorder="1"/>
    <xf numFmtId="0" fontId="0" fillId="2" borderId="136" xfId="0" applyFill="1" applyBorder="1"/>
    <xf numFmtId="0" fontId="0" fillId="2" borderId="137" xfId="0" applyFill="1" applyBorder="1"/>
    <xf numFmtId="0" fontId="0" fillId="2" borderId="138" xfId="0" applyFill="1" applyBorder="1"/>
    <xf numFmtId="0" fontId="0" fillId="2" borderId="139" xfId="0" applyFill="1" applyBorder="1"/>
    <xf numFmtId="0" fontId="0" fillId="2" borderId="140" xfId="0" applyFill="1" applyBorder="1"/>
    <xf numFmtId="0" fontId="0" fillId="2" borderId="141" xfId="0" applyFill="1" applyBorder="1"/>
    <xf numFmtId="0" fontId="0" fillId="2" borderId="142" xfId="0" applyFill="1" applyBorder="1"/>
    <xf numFmtId="0" fontId="0" fillId="2" borderId="143" xfId="0" applyFill="1" applyBorder="1"/>
    <xf numFmtId="0" fontId="0" fillId="2" borderId="144" xfId="0" applyFill="1" applyBorder="1"/>
    <xf numFmtId="0" fontId="0" fillId="2" borderId="145" xfId="0" applyFill="1" applyBorder="1"/>
    <xf numFmtId="0" fontId="0" fillId="2" borderId="146" xfId="0" applyFill="1" applyBorder="1"/>
    <xf numFmtId="0" fontId="0" fillId="2" borderId="147" xfId="0" applyFill="1" applyBorder="1"/>
    <xf numFmtId="0" fontId="0" fillId="2" borderId="148" xfId="0" applyFill="1" applyBorder="1"/>
    <xf numFmtId="0" fontId="0" fillId="2" borderId="149" xfId="0" applyFill="1" applyBorder="1"/>
    <xf numFmtId="0" fontId="0" fillId="2" borderId="150" xfId="0" applyFill="1" applyBorder="1"/>
    <xf numFmtId="0" fontId="0" fillId="2" borderId="151" xfId="0" applyFill="1" applyBorder="1"/>
    <xf numFmtId="0" fontId="0" fillId="2" borderId="152" xfId="0" applyFill="1" applyBorder="1"/>
    <xf numFmtId="0" fontId="0" fillId="2" borderId="153" xfId="0" applyFill="1" applyBorder="1"/>
    <xf numFmtId="0" fontId="0" fillId="2" borderId="154" xfId="0" applyFill="1" applyBorder="1"/>
    <xf numFmtId="0" fontId="0" fillId="2" borderId="155" xfId="0" applyFill="1" applyBorder="1"/>
    <xf numFmtId="0" fontId="0" fillId="2" borderId="156" xfId="0" applyFill="1" applyBorder="1"/>
    <xf numFmtId="0" fontId="0" fillId="2" borderId="157" xfId="0" applyFill="1" applyBorder="1"/>
    <xf numFmtId="0" fontId="0" fillId="2" borderId="158" xfId="0" applyFill="1" applyBorder="1"/>
    <xf numFmtId="0" fontId="0" fillId="2" borderId="159" xfId="0" applyFill="1" applyBorder="1"/>
    <xf numFmtId="0" fontId="0" fillId="2" borderId="160" xfId="0" applyFill="1" applyBorder="1"/>
    <xf numFmtId="0" fontId="0" fillId="2" borderId="161" xfId="0" applyFill="1" applyBorder="1"/>
    <xf numFmtId="0" fontId="0" fillId="2" borderId="162" xfId="0" applyFill="1" applyBorder="1"/>
    <xf numFmtId="0" fontId="0" fillId="2" borderId="163" xfId="0" applyFill="1" applyBorder="1"/>
    <xf numFmtId="0" fontId="0" fillId="2" borderId="164" xfId="0" applyFill="1" applyBorder="1"/>
    <xf numFmtId="0" fontId="0" fillId="2" borderId="165" xfId="0" applyFill="1" applyBorder="1"/>
    <xf numFmtId="0" fontId="0" fillId="2" borderId="166" xfId="0" applyFill="1" applyBorder="1"/>
    <xf numFmtId="0" fontId="0" fillId="2" borderId="167" xfId="0" applyFill="1" applyBorder="1"/>
    <xf numFmtId="0" fontId="2" fillId="2" borderId="168" xfId="0" applyFont="1" applyFill="1" applyBorder="1" applyAlignment="1">
      <alignment horizontal="right"/>
    </xf>
    <xf numFmtId="0" fontId="0" fillId="2" borderId="170" xfId="0" applyFill="1" applyBorder="1"/>
    <xf numFmtId="0" fontId="0" fillId="2" borderId="171" xfId="0" applyFill="1" applyBorder="1"/>
    <xf numFmtId="0" fontId="0" fillId="2" borderId="172" xfId="0" applyFill="1" applyBorder="1"/>
    <xf numFmtId="0" fontId="0" fillId="2" borderId="173" xfId="0" applyFill="1" applyBorder="1"/>
    <xf numFmtId="0" fontId="0" fillId="2" borderId="174" xfId="0" applyFill="1" applyBorder="1"/>
    <xf numFmtId="0" fontId="0" fillId="2" borderId="175" xfId="0" applyFill="1" applyBorder="1"/>
    <xf numFmtId="0" fontId="0" fillId="2" borderId="177" xfId="0" applyFill="1" applyBorder="1"/>
    <xf numFmtId="0" fontId="0" fillId="2" borderId="178" xfId="0" applyFill="1" applyBorder="1"/>
    <xf numFmtId="0" fontId="0" fillId="2" borderId="179" xfId="0" applyFill="1" applyBorder="1"/>
    <xf numFmtId="0" fontId="0" fillId="2" borderId="180" xfId="0" applyFill="1" applyBorder="1"/>
    <xf numFmtId="0" fontId="0" fillId="2" borderId="181" xfId="0" applyFill="1" applyBorder="1"/>
    <xf numFmtId="0" fontId="0" fillId="2" borderId="182" xfId="0" applyFill="1" applyBorder="1"/>
    <xf numFmtId="0" fontId="0" fillId="2" borderId="183" xfId="0" applyFill="1" applyBorder="1"/>
    <xf numFmtId="0" fontId="2" fillId="2" borderId="184" xfId="0" applyFont="1" applyFill="1" applyBorder="1" applyAlignment="1">
      <alignment horizontal="right"/>
    </xf>
    <xf numFmtId="0" fontId="0" fillId="2" borderId="186" xfId="0" applyFill="1" applyBorder="1"/>
    <xf numFmtId="0" fontId="0" fillId="2" borderId="187" xfId="0" applyFill="1" applyBorder="1"/>
    <xf numFmtId="0" fontId="0" fillId="2" borderId="188" xfId="0" applyFill="1" applyBorder="1"/>
    <xf numFmtId="0" fontId="0" fillId="2" borderId="189" xfId="0" applyFill="1" applyBorder="1"/>
    <xf numFmtId="0" fontId="0" fillId="2" borderId="190" xfId="0" applyFill="1" applyBorder="1"/>
    <xf numFmtId="0" fontId="0" fillId="2" borderId="191" xfId="0" applyFill="1" applyBorder="1"/>
    <xf numFmtId="0" fontId="0" fillId="2" borderId="192" xfId="0" applyFill="1" applyBorder="1"/>
    <xf numFmtId="0" fontId="0" fillId="2" borderId="193" xfId="0" applyFill="1" applyBorder="1"/>
    <xf numFmtId="0" fontId="0" fillId="2" borderId="194" xfId="0" applyFill="1" applyBorder="1"/>
    <xf numFmtId="0" fontId="0" fillId="2" borderId="195" xfId="0" applyFill="1" applyBorder="1"/>
    <xf numFmtId="0" fontId="0" fillId="2" borderId="196" xfId="0" applyFill="1" applyBorder="1"/>
    <xf numFmtId="0" fontId="0" fillId="2" borderId="197" xfId="0" applyFill="1" applyBorder="1"/>
    <xf numFmtId="0" fontId="0" fillId="2" borderId="198" xfId="0" applyFill="1" applyBorder="1"/>
    <xf numFmtId="0" fontId="0" fillId="2" borderId="199" xfId="0" applyFill="1" applyBorder="1"/>
    <xf numFmtId="0" fontId="0" fillId="2" borderId="200" xfId="0" applyFill="1" applyBorder="1"/>
    <xf numFmtId="0" fontId="0" fillId="2" borderId="201" xfId="0" applyFill="1" applyBorder="1"/>
    <xf numFmtId="0" fontId="0" fillId="2" borderId="202" xfId="0" applyFill="1" applyBorder="1"/>
    <xf numFmtId="0" fontId="0" fillId="2" borderId="203" xfId="0" applyFill="1" applyBorder="1"/>
    <xf numFmtId="0" fontId="0" fillId="2" borderId="204" xfId="0" applyFill="1" applyBorder="1"/>
    <xf numFmtId="0" fontId="0" fillId="2" borderId="205" xfId="0" applyFill="1" applyBorder="1"/>
    <xf numFmtId="0" fontId="2" fillId="2" borderId="206" xfId="0" applyFont="1" applyFill="1" applyBorder="1" applyAlignment="1">
      <alignment horizontal="right"/>
    </xf>
    <xf numFmtId="0" fontId="0" fillId="2" borderId="209" xfId="0" applyFill="1" applyBorder="1"/>
    <xf numFmtId="0" fontId="0" fillId="2" borderId="210" xfId="0" applyFill="1" applyBorder="1"/>
    <xf numFmtId="0" fontId="0" fillId="2" borderId="211" xfId="0" applyFill="1" applyBorder="1"/>
    <xf numFmtId="0" fontId="2" fillId="2" borderId="212" xfId="0" applyFont="1" applyFill="1" applyBorder="1" applyAlignment="1">
      <alignment horizontal="right"/>
    </xf>
    <xf numFmtId="0" fontId="5" fillId="2" borderId="0" xfId="0" applyFont="1" applyFill="1" applyAlignment="1">
      <alignment horizontal="center" textRotation="9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2" fillId="2" borderId="216" xfId="0" applyFont="1" applyFill="1" applyBorder="1" applyAlignment="1">
      <alignment horizontal="right"/>
    </xf>
    <xf numFmtId="0" fontId="2" fillId="2" borderId="39" xfId="0" applyFont="1" applyFill="1" applyBorder="1" applyAlignment="1">
      <alignment horizontal="right"/>
    </xf>
    <xf numFmtId="0" fontId="2" fillId="2" borderId="218" xfId="0" applyFont="1" applyFill="1" applyBorder="1" applyAlignment="1">
      <alignment horizontal="right"/>
    </xf>
    <xf numFmtId="0" fontId="2" fillId="2" borderId="219" xfId="0" applyFont="1" applyFill="1" applyBorder="1" applyAlignment="1">
      <alignment horizontal="right"/>
    </xf>
    <xf numFmtId="0" fontId="2" fillId="2" borderId="220" xfId="0" applyFont="1" applyFill="1" applyBorder="1" applyAlignment="1">
      <alignment horizontal="right"/>
    </xf>
    <xf numFmtId="0" fontId="2" fillId="2" borderId="52" xfId="0" applyFont="1" applyFill="1" applyBorder="1" applyAlignment="1">
      <alignment horizontal="right"/>
    </xf>
    <xf numFmtId="0" fontId="2" fillId="2" borderId="221" xfId="0" applyFont="1" applyFill="1" applyBorder="1" applyAlignment="1">
      <alignment horizontal="right"/>
    </xf>
    <xf numFmtId="0" fontId="2" fillId="2" borderId="222" xfId="0" applyFont="1" applyFill="1" applyBorder="1" applyAlignment="1">
      <alignment horizontal="right"/>
    </xf>
    <xf numFmtId="0" fontId="2" fillId="2" borderId="223" xfId="0" applyFont="1" applyFill="1" applyBorder="1" applyAlignment="1">
      <alignment horizontal="right"/>
    </xf>
    <xf numFmtId="0" fontId="2" fillId="2" borderId="224" xfId="0" applyFont="1" applyFill="1" applyBorder="1" applyAlignment="1">
      <alignment horizontal="right"/>
    </xf>
    <xf numFmtId="0" fontId="0" fillId="2" borderId="225" xfId="0" applyFill="1" applyBorder="1"/>
    <xf numFmtId="0" fontId="2" fillId="2" borderId="226" xfId="0" applyFont="1" applyFill="1" applyBorder="1" applyAlignment="1">
      <alignment horizontal="right"/>
    </xf>
    <xf numFmtId="0" fontId="0" fillId="2" borderId="227" xfId="0" applyFill="1" applyBorder="1"/>
    <xf numFmtId="0" fontId="0" fillId="2" borderId="228" xfId="0" applyFill="1" applyBorder="1"/>
    <xf numFmtId="0" fontId="2" fillId="2" borderId="229" xfId="0" applyFont="1" applyFill="1" applyBorder="1" applyAlignment="1">
      <alignment horizontal="right"/>
    </xf>
    <xf numFmtId="0" fontId="0" fillId="2" borderId="230" xfId="0" applyFill="1" applyBorder="1"/>
    <xf numFmtId="0" fontId="0" fillId="2" borderId="231" xfId="0" applyFill="1" applyBorder="1"/>
    <xf numFmtId="0" fontId="0" fillId="2" borderId="232" xfId="0" applyFill="1" applyBorder="1"/>
    <xf numFmtId="0" fontId="0" fillId="2" borderId="233" xfId="0" applyFill="1" applyBorder="1"/>
    <xf numFmtId="0" fontId="2" fillId="2" borderId="234" xfId="0" applyFont="1" applyFill="1" applyBorder="1" applyAlignment="1">
      <alignment horizontal="right"/>
    </xf>
    <xf numFmtId="0" fontId="0" fillId="2" borderId="235" xfId="0" applyFill="1" applyBorder="1"/>
    <xf numFmtId="0" fontId="0" fillId="2" borderId="236" xfId="0" applyFill="1" applyBorder="1"/>
    <xf numFmtId="0" fontId="0" fillId="2" borderId="237" xfId="0" applyFill="1" applyBorder="1"/>
    <xf numFmtId="0" fontId="0" fillId="2" borderId="238" xfId="0" applyFill="1" applyBorder="1"/>
    <xf numFmtId="0" fontId="0" fillId="2" borderId="239" xfId="0" applyFill="1" applyBorder="1"/>
    <xf numFmtId="0" fontId="0" fillId="2" borderId="240" xfId="0" applyFill="1" applyBorder="1"/>
    <xf numFmtId="0" fontId="0" fillId="2" borderId="241" xfId="0" applyFill="1" applyBorder="1"/>
    <xf numFmtId="0" fontId="0" fillId="2" borderId="242" xfId="0" applyFill="1" applyBorder="1"/>
    <xf numFmtId="0" fontId="0" fillId="2" borderId="243" xfId="0" applyFill="1" applyBorder="1"/>
    <xf numFmtId="0" fontId="0" fillId="2" borderId="244" xfId="0" applyFill="1" applyBorder="1"/>
    <xf numFmtId="0" fontId="0" fillId="2" borderId="245" xfId="0" applyFill="1" applyBorder="1"/>
    <xf numFmtId="0" fontId="0" fillId="2" borderId="246" xfId="0" applyFill="1" applyBorder="1"/>
    <xf numFmtId="0" fontId="0" fillId="2" borderId="247" xfId="0" applyFill="1" applyBorder="1"/>
    <xf numFmtId="0" fontId="0" fillId="2" borderId="248" xfId="0" applyFill="1" applyBorder="1"/>
    <xf numFmtId="0" fontId="0" fillId="2" borderId="249" xfId="0" applyFill="1" applyBorder="1"/>
    <xf numFmtId="0" fontId="2" fillId="2" borderId="250" xfId="0" applyFont="1" applyFill="1" applyBorder="1" applyAlignment="1">
      <alignment horizontal="right"/>
    </xf>
    <xf numFmtId="0" fontId="0" fillId="2" borderId="251" xfId="0" applyFill="1" applyBorder="1"/>
    <xf numFmtId="0" fontId="2" fillId="2" borderId="252" xfId="0" applyFont="1" applyFill="1" applyBorder="1" applyAlignment="1">
      <alignment horizontal="right"/>
    </xf>
    <xf numFmtId="0" fontId="0" fillId="2" borderId="253" xfId="0" applyFill="1" applyBorder="1"/>
    <xf numFmtId="0" fontId="0" fillId="2" borderId="254" xfId="0" applyFill="1" applyBorder="1"/>
    <xf numFmtId="0" fontId="0" fillId="2" borderId="255" xfId="0" applyFill="1" applyBorder="1"/>
    <xf numFmtId="0" fontId="0" fillId="2" borderId="256" xfId="0" applyFill="1" applyBorder="1"/>
    <xf numFmtId="0" fontId="0" fillId="2" borderId="257" xfId="0" applyFill="1" applyBorder="1"/>
    <xf numFmtId="0" fontId="0" fillId="2" borderId="258" xfId="0" applyFill="1" applyBorder="1"/>
    <xf numFmtId="0" fontId="0" fillId="2" borderId="259" xfId="0" applyFill="1" applyBorder="1"/>
    <xf numFmtId="0" fontId="0" fillId="2" borderId="260" xfId="0" applyFill="1" applyBorder="1"/>
    <xf numFmtId="0" fontId="2" fillId="2" borderId="261" xfId="0" applyFont="1" applyFill="1" applyBorder="1" applyAlignment="1">
      <alignment horizontal="right"/>
    </xf>
    <xf numFmtId="0" fontId="2" fillId="2" borderId="262" xfId="0" applyFont="1" applyFill="1" applyBorder="1" applyAlignment="1">
      <alignment horizontal="right"/>
    </xf>
    <xf numFmtId="0" fontId="0" fillId="2" borderId="263" xfId="0" applyFill="1" applyBorder="1"/>
    <xf numFmtId="0" fontId="2" fillId="2" borderId="264" xfId="0" applyFont="1" applyFill="1" applyBorder="1" applyAlignment="1">
      <alignment horizontal="right"/>
    </xf>
    <xf numFmtId="0" fontId="2" fillId="2" borderId="265" xfId="0" applyFont="1" applyFill="1" applyBorder="1" applyAlignment="1">
      <alignment horizontal="right"/>
    </xf>
    <xf numFmtId="0" fontId="0" fillId="2" borderId="266" xfId="0" applyFill="1" applyBorder="1"/>
    <xf numFmtId="0" fontId="0" fillId="2" borderId="267" xfId="0" applyFill="1" applyBorder="1"/>
    <xf numFmtId="0" fontId="0" fillId="2" borderId="268" xfId="0" applyFill="1" applyBorder="1"/>
    <xf numFmtId="0" fontId="2" fillId="2" borderId="269" xfId="0" applyFont="1" applyFill="1" applyBorder="1" applyAlignment="1">
      <alignment horizontal="right"/>
    </xf>
    <xf numFmtId="0" fontId="0" fillId="2" borderId="270" xfId="0" applyFill="1" applyBorder="1"/>
    <xf numFmtId="0" fontId="0" fillId="2" borderId="271" xfId="0" applyFill="1" applyBorder="1"/>
    <xf numFmtId="0" fontId="2" fillId="2" borderId="272" xfId="0" applyFont="1" applyFill="1" applyBorder="1" applyAlignment="1">
      <alignment horizontal="right"/>
    </xf>
    <xf numFmtId="0" fontId="2" fillId="2" borderId="273" xfId="0" applyFont="1" applyFill="1" applyBorder="1" applyAlignment="1">
      <alignment horizontal="right"/>
    </xf>
    <xf numFmtId="0" fontId="0" fillId="2" borderId="276" xfId="0" applyFill="1" applyBorder="1"/>
    <xf numFmtId="0" fontId="0" fillId="2" borderId="277" xfId="0" applyFill="1" applyBorder="1"/>
    <xf numFmtId="0" fontId="0" fillId="2" borderId="278" xfId="0" applyFill="1" applyBorder="1"/>
    <xf numFmtId="0" fontId="2" fillId="2" borderId="279" xfId="0" applyFont="1" applyFill="1" applyBorder="1" applyAlignment="1">
      <alignment horizontal="right"/>
    </xf>
    <xf numFmtId="0" fontId="2" fillId="2" borderId="280" xfId="0" applyFont="1" applyFill="1" applyBorder="1" applyAlignment="1">
      <alignment horizontal="right"/>
    </xf>
    <xf numFmtId="0" fontId="0" fillId="2" borderId="282" xfId="0" applyFill="1" applyBorder="1"/>
    <xf numFmtId="0" fontId="0" fillId="2" borderId="283" xfId="0" applyFill="1" applyBorder="1"/>
    <xf numFmtId="0" fontId="0" fillId="2" borderId="284" xfId="0" applyFill="1" applyBorder="1"/>
    <xf numFmtId="0" fontId="0" fillId="2" borderId="285" xfId="0" applyFill="1" applyBorder="1"/>
    <xf numFmtId="0" fontId="0" fillId="2" borderId="286" xfId="0" applyFill="1" applyBorder="1"/>
    <xf numFmtId="0" fontId="2" fillId="2" borderId="287" xfId="0" applyFont="1" applyFill="1" applyBorder="1" applyAlignment="1">
      <alignment horizontal="right"/>
    </xf>
    <xf numFmtId="0" fontId="2" fillId="2" borderId="288" xfId="0" applyFont="1" applyFill="1" applyBorder="1" applyAlignment="1">
      <alignment horizontal="right"/>
    </xf>
    <xf numFmtId="0" fontId="0" fillId="2" borderId="291" xfId="0" applyFill="1" applyBorder="1"/>
    <xf numFmtId="0" fontId="0" fillId="2" borderId="292" xfId="0" applyFill="1" applyBorder="1"/>
    <xf numFmtId="0" fontId="0" fillId="2" borderId="293" xfId="0" applyFill="1" applyBorder="1"/>
    <xf numFmtId="0" fontId="2" fillId="2" borderId="294" xfId="0" applyFont="1" applyFill="1" applyBorder="1" applyAlignment="1">
      <alignment horizontal="right"/>
    </xf>
    <xf numFmtId="0" fontId="2" fillId="2" borderId="295" xfId="0" applyFont="1" applyFill="1" applyBorder="1" applyAlignment="1">
      <alignment horizontal="right"/>
    </xf>
    <xf numFmtId="0" fontId="0" fillId="2" borderId="297" xfId="0" applyFill="1" applyBorder="1"/>
    <xf numFmtId="0" fontId="2" fillId="2" borderId="298" xfId="0" applyFont="1" applyFill="1" applyBorder="1" applyAlignment="1">
      <alignment horizontal="right"/>
    </xf>
    <xf numFmtId="0" fontId="2" fillId="2" borderId="299" xfId="0" applyFont="1" applyFill="1" applyBorder="1" applyAlignment="1">
      <alignment horizontal="right"/>
    </xf>
    <xf numFmtId="0" fontId="2" fillId="2" borderId="302" xfId="0" applyFont="1" applyFill="1" applyBorder="1" applyAlignment="1">
      <alignment horizontal="right"/>
    </xf>
    <xf numFmtId="0" fontId="2" fillId="2" borderId="303" xfId="0" applyFont="1" applyFill="1" applyBorder="1" applyAlignment="1">
      <alignment horizontal="right"/>
    </xf>
    <xf numFmtId="0" fontId="2" fillId="2" borderId="305" xfId="0" applyFont="1" applyFill="1" applyBorder="1" applyAlignment="1">
      <alignment horizontal="right"/>
    </xf>
    <xf numFmtId="0" fontId="2" fillId="2" borderId="306" xfId="0" applyFont="1" applyFill="1" applyBorder="1" applyAlignment="1">
      <alignment horizontal="right"/>
    </xf>
    <xf numFmtId="0" fontId="2" fillId="2" borderId="309" xfId="0" applyFont="1" applyFill="1" applyBorder="1" applyAlignment="1">
      <alignment horizontal="right"/>
    </xf>
    <xf numFmtId="0" fontId="2" fillId="2" borderId="310" xfId="0" applyFont="1" applyFill="1" applyBorder="1" applyAlignment="1">
      <alignment horizontal="right"/>
    </xf>
    <xf numFmtId="0" fontId="2" fillId="2" borderId="312" xfId="0" applyFont="1" applyFill="1" applyBorder="1" applyAlignment="1">
      <alignment horizontal="right"/>
    </xf>
    <xf numFmtId="0" fontId="2" fillId="2" borderId="313" xfId="0" applyFont="1" applyFill="1" applyBorder="1" applyAlignment="1">
      <alignment horizontal="right"/>
    </xf>
    <xf numFmtId="0" fontId="0" fillId="2" borderId="316" xfId="0" applyFill="1" applyBorder="1"/>
    <xf numFmtId="0" fontId="0" fillId="2" borderId="317" xfId="0" applyFill="1" applyBorder="1"/>
    <xf numFmtId="0" fontId="0" fillId="2" borderId="318" xfId="0" applyFill="1" applyBorder="1"/>
    <xf numFmtId="0" fontId="2" fillId="2" borderId="319" xfId="0" applyFont="1" applyFill="1" applyBorder="1" applyAlignment="1">
      <alignment horizontal="right"/>
    </xf>
    <xf numFmtId="0" fontId="2" fillId="2" borderId="320" xfId="0" applyFont="1" applyFill="1" applyBorder="1" applyAlignment="1">
      <alignment horizontal="right"/>
    </xf>
    <xf numFmtId="0" fontId="2" fillId="2" borderId="322" xfId="0" applyFont="1" applyFill="1" applyBorder="1" applyAlignment="1">
      <alignment horizontal="right"/>
    </xf>
    <xf numFmtId="0" fontId="2" fillId="2" borderId="323" xfId="0" applyFont="1" applyFill="1" applyBorder="1" applyAlignment="1">
      <alignment horizontal="right"/>
    </xf>
    <xf numFmtId="0" fontId="0" fillId="2" borderId="326" xfId="0" applyFill="1" applyBorder="1"/>
    <xf numFmtId="0" fontId="0" fillId="2" borderId="327" xfId="0" applyFill="1" applyBorder="1"/>
    <xf numFmtId="0" fontId="0" fillId="2" borderId="328" xfId="0" applyFill="1" applyBorder="1"/>
    <xf numFmtId="0" fontId="2" fillId="2" borderId="329" xfId="0" applyFont="1" applyFill="1" applyBorder="1" applyAlignment="1">
      <alignment horizontal="right"/>
    </xf>
    <xf numFmtId="0" fontId="2" fillId="2" borderId="330" xfId="0" applyFont="1" applyFill="1" applyBorder="1" applyAlignment="1">
      <alignment horizontal="right"/>
    </xf>
    <xf numFmtId="0" fontId="2" fillId="2" borderId="332" xfId="0" applyFont="1" applyFill="1" applyBorder="1" applyAlignment="1">
      <alignment horizontal="right"/>
    </xf>
    <xf numFmtId="0" fontId="2" fillId="2" borderId="333" xfId="0" applyFont="1" applyFill="1" applyBorder="1" applyAlignment="1">
      <alignment horizontal="right"/>
    </xf>
    <xf numFmtId="0" fontId="0" fillId="2" borderId="336" xfId="0" applyFill="1" applyBorder="1"/>
    <xf numFmtId="0" fontId="0" fillId="2" borderId="337" xfId="0" applyFill="1" applyBorder="1"/>
    <xf numFmtId="0" fontId="2" fillId="2" borderId="338" xfId="0" applyFont="1" applyFill="1" applyBorder="1" applyAlignment="1">
      <alignment horizontal="right"/>
    </xf>
    <xf numFmtId="0" fontId="2" fillId="2" borderId="339" xfId="0" applyFont="1" applyFill="1" applyBorder="1" applyAlignment="1">
      <alignment horizontal="right"/>
    </xf>
    <xf numFmtId="0" fontId="0" fillId="2" borderId="341" xfId="0" applyFill="1" applyBorder="1"/>
    <xf numFmtId="0" fontId="2" fillId="2" borderId="342" xfId="0" applyFont="1" applyFill="1" applyBorder="1" applyAlignment="1">
      <alignment horizontal="right"/>
    </xf>
    <xf numFmtId="0" fontId="2" fillId="2" borderId="343" xfId="0" applyFont="1" applyFill="1" applyBorder="1" applyAlignment="1">
      <alignment horizontal="right"/>
    </xf>
    <xf numFmtId="0" fontId="2" fillId="2" borderId="346" xfId="0" applyFont="1" applyFill="1" applyBorder="1" applyAlignment="1">
      <alignment horizontal="right"/>
    </xf>
    <xf numFmtId="0" fontId="0" fillId="2" borderId="347" xfId="0" applyFill="1" applyBorder="1"/>
    <xf numFmtId="0" fontId="0" fillId="2" borderId="348" xfId="0" applyFill="1" applyBorder="1"/>
    <xf numFmtId="0" fontId="0" fillId="2" borderId="349" xfId="0" applyFill="1" applyBorder="1"/>
    <xf numFmtId="0" fontId="2" fillId="2" borderId="350" xfId="0" applyFont="1" applyFill="1" applyBorder="1" applyAlignment="1">
      <alignment horizontal="right"/>
    </xf>
    <xf numFmtId="0" fontId="2" fillId="2" borderId="351" xfId="0" applyFont="1" applyFill="1" applyBorder="1" applyAlignment="1">
      <alignment horizontal="right"/>
    </xf>
    <xf numFmtId="0" fontId="2" fillId="2" borderId="215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0" fillId="2" borderId="436" xfId="0" applyFill="1" applyBorder="1"/>
    <xf numFmtId="0" fontId="0" fillId="2" borderId="437" xfId="0" applyFill="1" applyBorder="1"/>
    <xf numFmtId="0" fontId="0" fillId="2" borderId="438" xfId="0" applyFill="1" applyBorder="1"/>
    <xf numFmtId="0" fontId="0" fillId="2" borderId="439" xfId="0" applyFill="1" applyBorder="1"/>
    <xf numFmtId="0" fontId="0" fillId="2" borderId="440" xfId="0" applyFill="1" applyBorder="1"/>
    <xf numFmtId="0" fontId="0" fillId="2" borderId="441" xfId="0" applyFill="1" applyBorder="1"/>
    <xf numFmtId="0" fontId="0" fillId="2" borderId="442" xfId="0" applyFill="1" applyBorder="1"/>
    <xf numFmtId="0" fontId="0" fillId="2" borderId="443" xfId="0" applyFill="1" applyBorder="1"/>
    <xf numFmtId="0" fontId="0" fillId="2" borderId="444" xfId="0" applyFill="1" applyBorder="1"/>
    <xf numFmtId="0" fontId="0" fillId="2" borderId="445" xfId="0" applyFill="1" applyBorder="1"/>
    <xf numFmtId="0" fontId="0" fillId="2" borderId="446" xfId="0" applyFill="1" applyBorder="1"/>
    <xf numFmtId="0" fontId="0" fillId="2" borderId="447" xfId="0" applyFill="1" applyBorder="1"/>
    <xf numFmtId="0" fontId="0" fillId="2" borderId="448" xfId="0" applyFill="1" applyBorder="1"/>
    <xf numFmtId="0" fontId="0" fillId="2" borderId="449" xfId="0" applyFill="1" applyBorder="1"/>
    <xf numFmtId="0" fontId="0" fillId="2" borderId="450" xfId="0" applyFill="1" applyBorder="1"/>
    <xf numFmtId="0" fontId="0" fillId="2" borderId="451" xfId="0" applyFill="1" applyBorder="1"/>
    <xf numFmtId="0" fontId="0" fillId="2" borderId="452" xfId="0" applyFill="1" applyBorder="1"/>
    <xf numFmtId="0" fontId="0" fillId="2" borderId="453" xfId="0" applyFill="1" applyBorder="1"/>
    <xf numFmtId="0" fontId="2" fillId="2" borderId="454" xfId="0" applyFont="1" applyFill="1" applyBorder="1" applyAlignment="1">
      <alignment horizontal="right"/>
    </xf>
    <xf numFmtId="0" fontId="0" fillId="2" borderId="455" xfId="0" applyFill="1" applyBorder="1"/>
    <xf numFmtId="0" fontId="0" fillId="2" borderId="456" xfId="0" applyFill="1" applyBorder="1"/>
    <xf numFmtId="0" fontId="0" fillId="2" borderId="457" xfId="0" applyFill="1" applyBorder="1"/>
    <xf numFmtId="0" fontId="0" fillId="2" borderId="458" xfId="0" applyFill="1" applyBorder="1"/>
    <xf numFmtId="0" fontId="0" fillId="2" borderId="459" xfId="0" applyFill="1" applyBorder="1"/>
    <xf numFmtId="0" fontId="0" fillId="2" borderId="460" xfId="0" applyFill="1" applyBorder="1"/>
    <xf numFmtId="0" fontId="0" fillId="2" borderId="461" xfId="0" applyFill="1" applyBorder="1"/>
    <xf numFmtId="0" fontId="0" fillId="2" borderId="462" xfId="0" applyFill="1" applyBorder="1"/>
    <xf numFmtId="0" fontId="0" fillId="2" borderId="463" xfId="0" applyFill="1" applyBorder="1"/>
    <xf numFmtId="0" fontId="0" fillId="2" borderId="464" xfId="0" applyFill="1" applyBorder="1"/>
    <xf numFmtId="0" fontId="0" fillId="2" borderId="353" xfId="0" applyFill="1" applyBorder="1"/>
    <xf numFmtId="0" fontId="0" fillId="2" borderId="354" xfId="0" applyFill="1" applyBorder="1"/>
    <xf numFmtId="0" fontId="0" fillId="2" borderId="465" xfId="0" applyFill="1" applyBorder="1"/>
    <xf numFmtId="0" fontId="0" fillId="2" borderId="466" xfId="0" applyFill="1" applyBorder="1"/>
    <xf numFmtId="0" fontId="0" fillId="2" borderId="467" xfId="0" applyFill="1" applyBorder="1"/>
    <xf numFmtId="0" fontId="0" fillId="2" borderId="468" xfId="0" applyFill="1" applyBorder="1"/>
    <xf numFmtId="0" fontId="0" fillId="2" borderId="469" xfId="0" applyFill="1" applyBorder="1"/>
    <xf numFmtId="0" fontId="0" fillId="2" borderId="470" xfId="0" applyFill="1" applyBorder="1"/>
    <xf numFmtId="0" fontId="0" fillId="2" borderId="471" xfId="0" applyFill="1" applyBorder="1"/>
    <xf numFmtId="0" fontId="0" fillId="2" borderId="472" xfId="0" applyFill="1" applyBorder="1"/>
    <xf numFmtId="0" fontId="0" fillId="2" borderId="473" xfId="0" applyFill="1" applyBorder="1"/>
    <xf numFmtId="0" fontId="0" fillId="2" borderId="474" xfId="0" applyFill="1" applyBorder="1"/>
    <xf numFmtId="0" fontId="0" fillId="2" borderId="475" xfId="0" applyFill="1" applyBorder="1"/>
    <xf numFmtId="0" fontId="0" fillId="2" borderId="476" xfId="0" applyFill="1" applyBorder="1"/>
    <xf numFmtId="0" fontId="0" fillId="2" borderId="477" xfId="0" applyFill="1" applyBorder="1"/>
    <xf numFmtId="0" fontId="0" fillId="2" borderId="478" xfId="0" applyFill="1" applyBorder="1"/>
    <xf numFmtId="0" fontId="0" fillId="2" borderId="479" xfId="0" applyFill="1" applyBorder="1"/>
    <xf numFmtId="0" fontId="0" fillId="2" borderId="480" xfId="0" applyFill="1" applyBorder="1"/>
    <xf numFmtId="0" fontId="0" fillId="2" borderId="481" xfId="0" applyFill="1" applyBorder="1"/>
    <xf numFmtId="0" fontId="0" fillId="2" borderId="482" xfId="0" applyFill="1" applyBorder="1"/>
    <xf numFmtId="0" fontId="0" fillId="2" borderId="483" xfId="0" applyFill="1" applyBorder="1"/>
    <xf numFmtId="0" fontId="2" fillId="2" borderId="484" xfId="0" applyFont="1" applyFill="1" applyBorder="1" applyAlignment="1">
      <alignment horizontal="righ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horizontal="center" textRotation="90"/>
    </xf>
    <xf numFmtId="0" fontId="9" fillId="2" borderId="214" xfId="0" applyFont="1" applyFill="1" applyBorder="1" applyAlignment="1">
      <alignment horizontal="right"/>
    </xf>
    <xf numFmtId="0" fontId="9" fillId="2" borderId="39" xfId="0" applyFont="1" applyFill="1" applyBorder="1" applyAlignment="1">
      <alignment horizontal="right"/>
    </xf>
    <xf numFmtId="0" fontId="9" fillId="2" borderId="217" xfId="0" applyFont="1" applyFill="1" applyBorder="1" applyAlignment="1">
      <alignment horizontal="right"/>
    </xf>
    <xf numFmtId="0" fontId="2" fillId="2" borderId="485" xfId="0" applyFont="1" applyFill="1" applyBorder="1" applyAlignment="1">
      <alignment horizontal="right"/>
    </xf>
    <xf numFmtId="0" fontId="2" fillId="2" borderId="486" xfId="0" applyFont="1" applyFill="1" applyBorder="1" applyAlignment="1">
      <alignment horizontal="right"/>
    </xf>
    <xf numFmtId="0" fontId="4" fillId="0" borderId="0" xfId="0" applyFont="1"/>
    <xf numFmtId="46" fontId="0" fillId="0" borderId="0" xfId="0" applyNumberFormat="1"/>
    <xf numFmtId="46" fontId="10" fillId="2" borderId="215" xfId="0" quotePrefix="1" applyNumberFormat="1" applyFont="1" applyFill="1" applyBorder="1"/>
    <xf numFmtId="46" fontId="10" fillId="2" borderId="7" xfId="0" applyNumberFormat="1" applyFont="1" applyFill="1" applyBorder="1"/>
    <xf numFmtId="46" fontId="10" fillId="2" borderId="15" xfId="0" applyNumberFormat="1" applyFont="1" applyFill="1" applyBorder="1"/>
    <xf numFmtId="46" fontId="10" fillId="2" borderId="3" xfId="0" applyNumberFormat="1" applyFont="1" applyFill="1" applyBorder="1"/>
    <xf numFmtId="46" fontId="10" fillId="2" borderId="8" xfId="0" applyNumberFormat="1" applyFont="1" applyFill="1" applyBorder="1"/>
    <xf numFmtId="46" fontId="10" fillId="2" borderId="18" xfId="0" applyNumberFormat="1" applyFont="1" applyFill="1" applyBorder="1"/>
    <xf numFmtId="46" fontId="4" fillId="2" borderId="0" xfId="0" applyNumberFormat="1" applyFont="1" applyFill="1"/>
    <xf numFmtId="46" fontId="10" fillId="2" borderId="0" xfId="0" applyNumberFormat="1" applyFont="1" applyFill="1"/>
    <xf numFmtId="0" fontId="4" fillId="4" borderId="0" xfId="0" applyFont="1" applyFill="1"/>
    <xf numFmtId="0" fontId="0" fillId="4" borderId="0" xfId="0" applyFill="1"/>
    <xf numFmtId="46" fontId="0" fillId="4" borderId="0" xfId="0" applyNumberFormat="1" applyFill="1"/>
    <xf numFmtId="0" fontId="8" fillId="2" borderId="0" xfId="0" applyFont="1" applyFill="1" applyAlignment="1"/>
    <xf numFmtId="46" fontId="10" fillId="2" borderId="30" xfId="0" applyNumberFormat="1" applyFont="1" applyFill="1" applyBorder="1"/>
    <xf numFmtId="46" fontId="10" fillId="2" borderId="35" xfId="0" applyNumberFormat="1" applyFont="1" applyFill="1" applyBorder="1"/>
    <xf numFmtId="46" fontId="10" fillId="2" borderId="39" xfId="0" applyNumberFormat="1" applyFont="1" applyFill="1" applyBorder="1"/>
    <xf numFmtId="46" fontId="10" fillId="2" borderId="52" xfId="0" applyNumberFormat="1" applyFont="1" applyFill="1" applyBorder="1"/>
    <xf numFmtId="46" fontId="10" fillId="2" borderId="81" xfId="0" applyNumberFormat="1" applyFont="1" applyFill="1" applyBorder="1"/>
    <xf numFmtId="46" fontId="10" fillId="2" borderId="33" xfId="0" applyNumberFormat="1" applyFont="1" applyFill="1" applyBorder="1"/>
    <xf numFmtId="46" fontId="10" fillId="2" borderId="38" xfId="0" applyNumberFormat="1" applyFont="1" applyFill="1" applyBorder="1"/>
    <xf numFmtId="46" fontId="10" fillId="2" borderId="56" xfId="0" applyNumberFormat="1" applyFont="1" applyFill="1" applyBorder="1"/>
    <xf numFmtId="46" fontId="10" fillId="2" borderId="90" xfId="0" applyNumberFormat="1" applyFont="1" applyFill="1" applyBorder="1"/>
    <xf numFmtId="46" fontId="10" fillId="2" borderId="93" xfId="0" applyNumberFormat="1" applyFont="1" applyFill="1" applyBorder="1"/>
    <xf numFmtId="46" fontId="10" fillId="2" borderId="108" xfId="0" applyNumberFormat="1" applyFont="1" applyFill="1" applyBorder="1"/>
    <xf numFmtId="46" fontId="10" fillId="2" borderId="221" xfId="0" applyNumberFormat="1" applyFont="1" applyFill="1" applyBorder="1"/>
    <xf numFmtId="46" fontId="10" fillId="2" borderId="70" xfId="0" applyNumberFormat="1" applyFont="1" applyFill="1" applyBorder="1"/>
    <xf numFmtId="46" fontId="10" fillId="2" borderId="71" xfId="0" applyNumberFormat="1" applyFont="1" applyFill="1" applyBorder="1"/>
    <xf numFmtId="46" fontId="10" fillId="2" borderId="83" xfId="0" applyNumberFormat="1" applyFont="1" applyFill="1" applyBorder="1"/>
    <xf numFmtId="46" fontId="10" fillId="2" borderId="123" xfId="0" applyNumberFormat="1" applyFont="1" applyFill="1" applyBorder="1"/>
    <xf numFmtId="46" fontId="10" fillId="2" borderId="126" xfId="0" applyNumberFormat="1" applyFont="1" applyFill="1" applyBorder="1"/>
    <xf numFmtId="46" fontId="10" fillId="2" borderId="130" xfId="0" applyNumberFormat="1" applyFont="1" applyFill="1" applyBorder="1"/>
    <xf numFmtId="46" fontId="10" fillId="2" borderId="169" xfId="0" applyNumberFormat="1" applyFont="1" applyFill="1" applyBorder="1"/>
    <xf numFmtId="46" fontId="10" fillId="2" borderId="176" xfId="0" applyNumberFormat="1" applyFont="1" applyFill="1" applyBorder="1"/>
    <xf numFmtId="46" fontId="10" fillId="2" borderId="185" xfId="0" applyNumberFormat="1" applyFont="1" applyFill="1" applyBorder="1"/>
    <xf numFmtId="46" fontId="10" fillId="2" borderId="207" xfId="0" applyNumberFormat="1" applyFont="1" applyFill="1" applyBorder="1"/>
    <xf numFmtId="46" fontId="10" fillId="2" borderId="208" xfId="0" applyNumberFormat="1" applyFont="1" applyFill="1" applyBorder="1"/>
    <xf numFmtId="46" fontId="10" fillId="2" borderId="213" xfId="0" applyNumberFormat="1" applyFont="1" applyFill="1" applyBorder="1"/>
    <xf numFmtId="46" fontId="10" fillId="2" borderId="274" xfId="0" applyNumberFormat="1" applyFont="1" applyFill="1" applyBorder="1"/>
    <xf numFmtId="46" fontId="10" fillId="2" borderId="275" xfId="0" applyNumberFormat="1" applyFont="1" applyFill="1" applyBorder="1"/>
    <xf numFmtId="46" fontId="10" fillId="2" borderId="281" xfId="0" applyNumberFormat="1" applyFont="1" applyFill="1" applyBorder="1"/>
    <xf numFmtId="46" fontId="10" fillId="2" borderId="289" xfId="0" applyNumberFormat="1" applyFont="1" applyFill="1" applyBorder="1"/>
    <xf numFmtId="46" fontId="10" fillId="2" borderId="290" xfId="0" applyNumberFormat="1" applyFont="1" applyFill="1" applyBorder="1"/>
    <xf numFmtId="46" fontId="10" fillId="2" borderId="296" xfId="0" applyNumberFormat="1" applyFont="1" applyFill="1" applyBorder="1"/>
    <xf numFmtId="46" fontId="10" fillId="2" borderId="300" xfId="0" applyNumberFormat="1" applyFont="1" applyFill="1" applyBorder="1"/>
    <xf numFmtId="46" fontId="10" fillId="2" borderId="301" xfId="0" applyNumberFormat="1" applyFont="1" applyFill="1" applyBorder="1"/>
    <xf numFmtId="46" fontId="10" fillId="2" borderId="304" xfId="0" applyNumberFormat="1" applyFont="1" applyFill="1" applyBorder="1"/>
    <xf numFmtId="46" fontId="10" fillId="2" borderId="307" xfId="0" applyNumberFormat="1" applyFont="1" applyFill="1" applyBorder="1"/>
    <xf numFmtId="46" fontId="10" fillId="2" borderId="308" xfId="0" applyNumberFormat="1" applyFont="1" applyFill="1" applyBorder="1"/>
    <xf numFmtId="46" fontId="10" fillId="2" borderId="311" xfId="0" applyNumberFormat="1" applyFont="1" applyFill="1" applyBorder="1"/>
    <xf numFmtId="46" fontId="10" fillId="2" borderId="314" xfId="0" applyNumberFormat="1" applyFont="1" applyFill="1" applyBorder="1"/>
    <xf numFmtId="46" fontId="10" fillId="2" borderId="315" xfId="0" applyNumberFormat="1" applyFont="1" applyFill="1" applyBorder="1"/>
    <xf numFmtId="46" fontId="10" fillId="2" borderId="321" xfId="0" applyNumberFormat="1" applyFont="1" applyFill="1" applyBorder="1"/>
    <xf numFmtId="46" fontId="10" fillId="2" borderId="324" xfId="0" applyNumberFormat="1" applyFont="1" applyFill="1" applyBorder="1"/>
    <xf numFmtId="46" fontId="10" fillId="2" borderId="325" xfId="0" applyNumberFormat="1" applyFont="1" applyFill="1" applyBorder="1"/>
    <xf numFmtId="46" fontId="10" fillId="2" borderId="331" xfId="0" applyNumberFormat="1" applyFont="1" applyFill="1" applyBorder="1"/>
    <xf numFmtId="46" fontId="10" fillId="2" borderId="334" xfId="0" applyNumberFormat="1" applyFont="1" applyFill="1" applyBorder="1"/>
    <xf numFmtId="46" fontId="10" fillId="2" borderId="335" xfId="0" applyNumberFormat="1" applyFont="1" applyFill="1" applyBorder="1"/>
    <xf numFmtId="46" fontId="10" fillId="2" borderId="340" xfId="0" applyNumberFormat="1" applyFont="1" applyFill="1" applyBorder="1"/>
    <xf numFmtId="46" fontId="10" fillId="2" borderId="344" xfId="0" applyNumberFormat="1" applyFont="1" applyFill="1" applyBorder="1"/>
    <xf numFmtId="46" fontId="10" fillId="2" borderId="345" xfId="0" applyNumberFormat="1" applyFont="1" applyFill="1" applyBorder="1"/>
    <xf numFmtId="46" fontId="10" fillId="2" borderId="352" xfId="0" applyNumberFormat="1" applyFont="1" applyFill="1" applyBorder="1"/>
    <xf numFmtId="0" fontId="0" fillId="3" borderId="0" xfId="0" applyFill="1"/>
    <xf numFmtId="0" fontId="2" fillId="2" borderId="0" xfId="0" applyFont="1" applyFill="1" applyBorder="1" applyAlignment="1">
      <alignment horizontal="right"/>
    </xf>
    <xf numFmtId="45" fontId="0" fillId="0" borderId="0" xfId="0" applyNumberFormat="1"/>
    <xf numFmtId="0" fontId="4" fillId="3" borderId="0" xfId="0" applyFont="1" applyFill="1"/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1" fillId="2" borderId="355" xfId="0" applyFont="1" applyFill="1" applyBorder="1" applyAlignment="1">
      <alignment horizontal="center" vertical="center" textRotation="90"/>
    </xf>
    <xf numFmtId="0" fontId="1" fillId="2" borderId="356" xfId="0" applyFont="1" applyFill="1" applyBorder="1" applyAlignment="1">
      <alignment horizontal="center" vertical="center" textRotation="90"/>
    </xf>
    <xf numFmtId="0" fontId="1" fillId="2" borderId="357" xfId="0" applyFont="1" applyFill="1" applyBorder="1" applyAlignment="1">
      <alignment horizontal="center" vertical="center" textRotation="90"/>
    </xf>
    <xf numFmtId="0" fontId="1" fillId="2" borderId="168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184" xfId="0" applyFont="1" applyFill="1" applyBorder="1" applyAlignment="1">
      <alignment horizontal="center" vertical="center" textRotation="90"/>
    </xf>
    <xf numFmtId="0" fontId="1" fillId="2" borderId="358" xfId="0" applyFont="1" applyFill="1" applyBorder="1" applyAlignment="1">
      <alignment horizontal="center" vertical="center" textRotation="90"/>
    </xf>
    <xf numFmtId="0" fontId="1" fillId="2" borderId="359" xfId="0" applyFont="1" applyFill="1" applyBorder="1" applyAlignment="1">
      <alignment horizontal="center" vertical="center" textRotation="90"/>
    </xf>
    <xf numFmtId="0" fontId="1" fillId="2" borderId="360" xfId="0" applyFont="1" applyFill="1" applyBorder="1" applyAlignment="1">
      <alignment horizontal="center" vertical="center" textRotation="90"/>
    </xf>
    <xf numFmtId="0" fontId="1" fillId="2" borderId="206" xfId="0" applyFont="1" applyFill="1" applyBorder="1" applyAlignment="1">
      <alignment horizontal="center" vertical="center" textRotation="90"/>
    </xf>
    <xf numFmtId="0" fontId="1" fillId="2" borderId="212" xfId="0" applyFont="1" applyFill="1" applyBorder="1" applyAlignment="1">
      <alignment horizontal="center" vertical="center" textRotation="90"/>
    </xf>
    <xf numFmtId="0" fontId="1" fillId="2" borderId="404" xfId="0" applyFont="1" applyFill="1" applyBorder="1" applyAlignment="1">
      <alignment horizontal="center" vertical="center" textRotation="90"/>
    </xf>
    <xf numFmtId="0" fontId="1" fillId="2" borderId="405" xfId="0" applyFont="1" applyFill="1" applyBorder="1" applyAlignment="1">
      <alignment horizontal="center" vertical="center" textRotation="90"/>
    </xf>
    <xf numFmtId="0" fontId="1" fillId="2" borderId="406" xfId="0" applyFont="1" applyFill="1" applyBorder="1" applyAlignment="1">
      <alignment horizontal="center" vertical="center" textRotation="90"/>
    </xf>
    <xf numFmtId="0" fontId="1" fillId="2" borderId="342" xfId="0" applyFont="1" applyFill="1" applyBorder="1" applyAlignment="1">
      <alignment horizontal="center" vertical="center" textRotation="90"/>
    </xf>
    <xf numFmtId="0" fontId="1" fillId="2" borderId="350" xfId="0" applyFont="1" applyFill="1" applyBorder="1" applyAlignment="1">
      <alignment horizontal="center" vertical="center" textRotation="90"/>
    </xf>
    <xf numFmtId="0" fontId="1" fillId="2" borderId="322" xfId="0" applyFont="1" applyFill="1" applyBorder="1" applyAlignment="1">
      <alignment horizontal="center" vertical="center" textRotation="90"/>
    </xf>
    <xf numFmtId="0" fontId="1" fillId="2" borderId="329" xfId="0" applyFont="1" applyFill="1" applyBorder="1" applyAlignment="1">
      <alignment horizontal="center" vertical="center" textRotation="90"/>
    </xf>
    <xf numFmtId="0" fontId="1" fillId="2" borderId="375" xfId="0" applyFont="1" applyFill="1" applyBorder="1" applyAlignment="1">
      <alignment horizontal="center" vertical="center" textRotation="90"/>
    </xf>
    <xf numFmtId="0" fontId="1" fillId="2" borderId="376" xfId="0" applyFont="1" applyFill="1" applyBorder="1" applyAlignment="1">
      <alignment horizontal="center" vertical="center" textRotation="90"/>
    </xf>
    <xf numFmtId="0" fontId="1" fillId="2" borderId="377" xfId="0" applyFont="1" applyFill="1" applyBorder="1" applyAlignment="1">
      <alignment horizontal="center" vertical="center" textRotation="90"/>
    </xf>
    <xf numFmtId="0" fontId="1" fillId="2" borderId="89" xfId="0" applyFont="1" applyFill="1" applyBorder="1" applyAlignment="1">
      <alignment horizontal="center" vertical="center" textRotation="90"/>
    </xf>
    <xf numFmtId="0" fontId="1" fillId="2" borderId="107" xfId="0" applyFont="1" applyFill="1" applyBorder="1" applyAlignment="1">
      <alignment horizontal="center" vertical="center" textRotation="90"/>
    </xf>
    <xf numFmtId="0" fontId="1" fillId="2" borderId="427" xfId="0" applyFont="1" applyFill="1" applyBorder="1" applyAlignment="1">
      <alignment horizontal="center" vertical="center" textRotation="90"/>
    </xf>
    <xf numFmtId="0" fontId="1" fillId="2" borderId="428" xfId="0" applyFont="1" applyFill="1" applyBorder="1" applyAlignment="1">
      <alignment horizontal="center" vertical="center" textRotation="90"/>
    </xf>
    <xf numFmtId="0" fontId="1" fillId="2" borderId="429" xfId="0" applyFont="1" applyFill="1" applyBorder="1" applyAlignment="1">
      <alignment horizontal="center" vertical="center" textRotation="90"/>
    </xf>
    <xf numFmtId="0" fontId="1" fillId="2" borderId="378" xfId="0" applyFont="1" applyFill="1" applyBorder="1" applyAlignment="1">
      <alignment horizontal="center" vertical="center" textRotation="90"/>
    </xf>
    <xf numFmtId="0" fontId="1" fillId="2" borderId="379" xfId="0" applyFont="1" applyFill="1" applyBorder="1" applyAlignment="1">
      <alignment horizontal="center" vertical="center" textRotation="90"/>
    </xf>
    <xf numFmtId="0" fontId="1" fillId="2" borderId="380" xfId="0" applyFont="1" applyFill="1" applyBorder="1" applyAlignment="1">
      <alignment horizontal="center" vertical="center" textRotation="90"/>
    </xf>
    <xf numFmtId="0" fontId="1" fillId="2" borderId="287" xfId="0" applyFont="1" applyFill="1" applyBorder="1" applyAlignment="1">
      <alignment horizontal="center" vertical="center" textRotation="90"/>
    </xf>
    <xf numFmtId="0" fontId="1" fillId="2" borderId="294" xfId="0" applyFont="1" applyFill="1" applyBorder="1" applyAlignment="1">
      <alignment horizontal="center" vertical="center" textRotation="90"/>
    </xf>
    <xf numFmtId="0" fontId="1" fillId="2" borderId="381" xfId="0" applyFont="1" applyFill="1" applyBorder="1" applyAlignment="1">
      <alignment horizontal="center" vertical="center" textRotation="90"/>
    </xf>
    <xf numFmtId="0" fontId="1" fillId="2" borderId="382" xfId="0" applyFont="1" applyFill="1" applyBorder="1" applyAlignment="1">
      <alignment horizontal="center" vertical="center" textRotation="90"/>
    </xf>
    <xf numFmtId="0" fontId="1" fillId="2" borderId="383" xfId="0" applyFont="1" applyFill="1" applyBorder="1" applyAlignment="1">
      <alignment horizontal="center" vertical="center" textRotation="90"/>
    </xf>
    <xf numFmtId="0" fontId="1" fillId="2" borderId="384" xfId="0" applyFont="1" applyFill="1" applyBorder="1" applyAlignment="1">
      <alignment horizontal="center" vertical="center" textRotation="90"/>
    </xf>
    <xf numFmtId="0" fontId="1" fillId="2" borderId="365" xfId="0" applyFont="1" applyFill="1" applyBorder="1" applyAlignment="1">
      <alignment horizontal="center" vertical="center" textRotation="90"/>
    </xf>
    <xf numFmtId="0" fontId="1" fillId="2" borderId="385" xfId="0" applyFont="1" applyFill="1" applyBorder="1" applyAlignment="1">
      <alignment horizontal="center" vertical="center" textRotation="90"/>
    </xf>
    <xf numFmtId="0" fontId="1" fillId="2" borderId="386" xfId="0" applyFont="1" applyFill="1" applyBorder="1" applyAlignment="1">
      <alignment horizontal="center" vertical="center" textRotation="90"/>
    </xf>
    <xf numFmtId="0" fontId="1" fillId="2" borderId="387" xfId="0" applyFont="1" applyFill="1" applyBorder="1" applyAlignment="1">
      <alignment horizontal="center" vertical="center" textRotation="90"/>
    </xf>
    <xf numFmtId="0" fontId="1" fillId="2" borderId="388" xfId="0" applyFont="1" applyFill="1" applyBorder="1" applyAlignment="1">
      <alignment horizontal="center" vertical="center" textRotation="90"/>
    </xf>
    <xf numFmtId="0" fontId="1" fillId="2" borderId="389" xfId="0" applyFont="1" applyFill="1" applyBorder="1" applyAlignment="1">
      <alignment horizontal="center" vertical="center" textRotation="90"/>
    </xf>
    <xf numFmtId="0" fontId="1" fillId="2" borderId="390" xfId="0" applyFont="1" applyFill="1" applyBorder="1" applyAlignment="1">
      <alignment horizontal="center" vertical="center" textRotation="90"/>
    </xf>
    <xf numFmtId="0" fontId="1" fillId="2" borderId="361" xfId="0" applyFont="1" applyFill="1" applyBorder="1" applyAlignment="1">
      <alignment horizontal="center" vertical="center" textRotation="90"/>
    </xf>
    <xf numFmtId="0" fontId="1" fillId="2" borderId="362" xfId="0" applyFont="1" applyFill="1" applyBorder="1" applyAlignment="1">
      <alignment horizontal="center" vertical="center" textRotation="90"/>
    </xf>
    <xf numFmtId="0" fontId="1" fillId="2" borderId="363" xfId="0" applyFont="1" applyFill="1" applyBorder="1" applyAlignment="1">
      <alignment horizontal="center" vertical="center" textRotation="90"/>
    </xf>
    <xf numFmtId="0" fontId="1" fillId="2" borderId="364" xfId="0" applyFont="1" applyFill="1" applyBorder="1" applyAlignment="1">
      <alignment horizontal="center" vertical="center" textRotation="90"/>
    </xf>
    <xf numFmtId="0" fontId="1" fillId="2" borderId="366" xfId="0" applyFont="1" applyFill="1" applyBorder="1" applyAlignment="1">
      <alignment horizontal="center" vertical="center" textRotation="90"/>
    </xf>
    <xf numFmtId="0" fontId="1" fillId="2" borderId="391" xfId="0" applyFont="1" applyFill="1" applyBorder="1" applyAlignment="1">
      <alignment horizontal="center" vertical="center" textRotation="90"/>
    </xf>
    <xf numFmtId="0" fontId="1" fillId="2" borderId="392" xfId="0" applyFont="1" applyFill="1" applyBorder="1" applyAlignment="1">
      <alignment horizontal="center" vertical="center" textRotation="90"/>
    </xf>
    <xf numFmtId="0" fontId="1" fillId="2" borderId="393" xfId="0" applyFont="1" applyFill="1" applyBorder="1" applyAlignment="1">
      <alignment horizontal="center" vertical="center" textRotation="90"/>
    </xf>
    <xf numFmtId="0" fontId="1" fillId="2" borderId="69" xfId="0" applyFont="1" applyFill="1" applyBorder="1" applyAlignment="1">
      <alignment horizontal="center" vertical="center" textRotation="90"/>
    </xf>
    <xf numFmtId="0" fontId="1" fillId="2" borderId="82" xfId="0" applyFont="1" applyFill="1" applyBorder="1" applyAlignment="1">
      <alignment horizontal="center" vertical="center" textRotation="90"/>
    </xf>
    <xf numFmtId="0" fontId="1" fillId="2" borderId="394" xfId="0" applyFont="1" applyFill="1" applyBorder="1" applyAlignment="1">
      <alignment horizontal="center" vertical="center" textRotation="90"/>
    </xf>
    <xf numFmtId="0" fontId="1" fillId="2" borderId="395" xfId="0" applyFont="1" applyFill="1" applyBorder="1" applyAlignment="1">
      <alignment horizontal="center" vertical="center" textRotation="90"/>
    </xf>
    <xf numFmtId="0" fontId="1" fillId="2" borderId="396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18" fontId="1" fillId="2" borderId="2" xfId="0" applyNumberFormat="1" applyFont="1" applyFill="1" applyBorder="1" applyAlignment="1">
      <alignment horizontal="center" vertical="center" textRotation="90"/>
    </xf>
    <xf numFmtId="0" fontId="1" fillId="2" borderId="397" xfId="0" applyFont="1" applyFill="1" applyBorder="1" applyAlignment="1">
      <alignment horizontal="center" vertical="center" textRotation="90"/>
    </xf>
    <xf numFmtId="0" fontId="1" fillId="2" borderId="398" xfId="0" applyFont="1" applyFill="1" applyBorder="1" applyAlignment="1">
      <alignment horizontal="center" vertical="center" textRotation="90"/>
    </xf>
    <xf numFmtId="0" fontId="1" fillId="2" borderId="399" xfId="0" applyFont="1" applyFill="1" applyBorder="1" applyAlignment="1">
      <alignment horizontal="center" vertical="center" textRotation="90"/>
    </xf>
    <xf numFmtId="0" fontId="1" fillId="2" borderId="32" xfId="0" applyFont="1" applyFill="1" applyBorder="1" applyAlignment="1">
      <alignment horizontal="center" vertical="center" textRotation="90"/>
    </xf>
    <xf numFmtId="0" fontId="1" fillId="2" borderId="55" xfId="0" applyFont="1" applyFill="1" applyBorder="1" applyAlignment="1">
      <alignment horizontal="center" vertical="center" textRotation="90"/>
    </xf>
    <xf numFmtId="0" fontId="1" fillId="2" borderId="372" xfId="0" applyFont="1" applyFill="1" applyBorder="1" applyAlignment="1">
      <alignment horizontal="center" vertical="center" textRotation="90"/>
    </xf>
    <xf numFmtId="0" fontId="1" fillId="2" borderId="373" xfId="0" applyFont="1" applyFill="1" applyBorder="1" applyAlignment="1">
      <alignment horizontal="center" vertical="center" textRotation="90"/>
    </xf>
    <xf numFmtId="0" fontId="1" fillId="2" borderId="374" xfId="0" applyFont="1" applyFill="1" applyBorder="1" applyAlignment="1">
      <alignment horizontal="center" vertical="center" textRotation="90"/>
    </xf>
    <xf numFmtId="0" fontId="1" fillId="2" borderId="29" xfId="0" applyFont="1" applyFill="1" applyBorder="1" applyAlignment="1">
      <alignment horizontal="center" vertical="center" textRotation="90"/>
    </xf>
    <xf numFmtId="0" fontId="1" fillId="2" borderId="51" xfId="0" applyFont="1" applyFill="1" applyBorder="1" applyAlignment="1">
      <alignment horizontal="center" vertical="center" textRotation="90"/>
    </xf>
    <xf numFmtId="0" fontId="1" fillId="2" borderId="367" xfId="0" applyFont="1" applyFill="1" applyBorder="1" applyAlignment="1">
      <alignment horizontal="center" vertical="center" textRotation="90"/>
    </xf>
    <xf numFmtId="0" fontId="1" fillId="2" borderId="368" xfId="0" applyFont="1" applyFill="1" applyBorder="1" applyAlignment="1">
      <alignment horizontal="center" vertical="center" textRotation="90"/>
    </xf>
    <xf numFmtId="0" fontId="1" fillId="2" borderId="369" xfId="0" applyFont="1" applyFill="1" applyBorder="1" applyAlignment="1">
      <alignment horizontal="center" vertical="center" textRotation="90"/>
    </xf>
    <xf numFmtId="0" fontId="1" fillId="2" borderId="370" xfId="0" applyFont="1" applyFill="1" applyBorder="1" applyAlignment="1">
      <alignment horizontal="center" vertical="center" textRotation="90"/>
    </xf>
    <xf numFmtId="0" fontId="1" fillId="2" borderId="371" xfId="0" applyFont="1" applyFill="1" applyBorder="1" applyAlignment="1">
      <alignment horizontal="center" vertical="center" textRotation="90"/>
    </xf>
    <xf numFmtId="0" fontId="1" fillId="2" borderId="400" xfId="0" applyFont="1" applyFill="1" applyBorder="1" applyAlignment="1">
      <alignment horizontal="center" vertical="center" textRotation="90"/>
    </xf>
    <xf numFmtId="0" fontId="1" fillId="2" borderId="401" xfId="0" applyFont="1" applyFill="1" applyBorder="1" applyAlignment="1">
      <alignment horizontal="center" vertical="center" textRotation="90"/>
    </xf>
    <xf numFmtId="0" fontId="1" fillId="2" borderId="402" xfId="0" applyFont="1" applyFill="1" applyBorder="1" applyAlignment="1">
      <alignment horizontal="center" vertical="center" textRotation="90"/>
    </xf>
    <xf numFmtId="0" fontId="1" fillId="2" borderId="403" xfId="0" applyFont="1" applyFill="1" applyBorder="1" applyAlignment="1">
      <alignment horizontal="center" vertical="center" textRotation="90"/>
    </xf>
    <xf numFmtId="0" fontId="1" fillId="2" borderId="430" xfId="0" applyFont="1" applyFill="1" applyBorder="1" applyAlignment="1">
      <alignment horizontal="center" vertical="center" textRotation="90"/>
    </xf>
    <xf numFmtId="0" fontId="1" fillId="2" borderId="431" xfId="0" applyFont="1" applyFill="1" applyBorder="1" applyAlignment="1">
      <alignment horizontal="center" vertical="center" textRotation="90"/>
    </xf>
    <xf numFmtId="0" fontId="1" fillId="2" borderId="432" xfId="0" applyFont="1" applyFill="1" applyBorder="1" applyAlignment="1">
      <alignment horizontal="center" vertical="center" textRotation="90"/>
    </xf>
    <xf numFmtId="0" fontId="1" fillId="2" borderId="433" xfId="0" applyFont="1" applyFill="1" applyBorder="1" applyAlignment="1">
      <alignment horizontal="center" vertical="center" textRotation="90"/>
    </xf>
    <xf numFmtId="0" fontId="1" fillId="2" borderId="434" xfId="0" applyFont="1" applyFill="1" applyBorder="1" applyAlignment="1">
      <alignment horizontal="center" vertical="center" textRotation="90"/>
    </xf>
    <xf numFmtId="0" fontId="1" fillId="2" borderId="435" xfId="0" applyFont="1" applyFill="1" applyBorder="1" applyAlignment="1">
      <alignment horizontal="center" vertical="center" textRotation="90"/>
    </xf>
    <xf numFmtId="0" fontId="1" fillId="2" borderId="409" xfId="0" applyFont="1" applyFill="1" applyBorder="1" applyAlignment="1">
      <alignment horizontal="center" vertical="center" textRotation="90"/>
    </xf>
    <xf numFmtId="0" fontId="1" fillId="2" borderId="410" xfId="0" applyFont="1" applyFill="1" applyBorder="1" applyAlignment="1">
      <alignment horizontal="center" vertical="center" textRotation="90"/>
    </xf>
    <xf numFmtId="0" fontId="1" fillId="2" borderId="411" xfId="0" applyFont="1" applyFill="1" applyBorder="1" applyAlignment="1">
      <alignment horizontal="center" vertical="center" textRotation="90"/>
    </xf>
    <xf numFmtId="0" fontId="1" fillId="2" borderId="412" xfId="0" applyFont="1" applyFill="1" applyBorder="1" applyAlignment="1">
      <alignment horizontal="center" vertical="center" textRotation="90"/>
    </xf>
    <xf numFmtId="0" fontId="1" fillId="2" borderId="413" xfId="0" applyFont="1" applyFill="1" applyBorder="1" applyAlignment="1">
      <alignment horizontal="center" vertical="center" textRotation="90"/>
    </xf>
    <xf numFmtId="0" fontId="1" fillId="2" borderId="414" xfId="0" applyFont="1" applyFill="1" applyBorder="1" applyAlignment="1">
      <alignment horizontal="center" vertical="center" textRotation="90"/>
    </xf>
    <xf numFmtId="0" fontId="1" fillId="2" borderId="415" xfId="0" applyFont="1" applyFill="1" applyBorder="1" applyAlignment="1">
      <alignment horizontal="center" vertical="center" textRotation="90"/>
    </xf>
    <xf numFmtId="0" fontId="1" fillId="2" borderId="416" xfId="0" applyFont="1" applyFill="1" applyBorder="1" applyAlignment="1">
      <alignment horizontal="center" vertical="center" textRotation="90"/>
    </xf>
    <xf numFmtId="0" fontId="1" fillId="2" borderId="417" xfId="0" applyFont="1" applyFill="1" applyBorder="1" applyAlignment="1">
      <alignment horizontal="center" vertical="center" textRotation="90"/>
    </xf>
    <xf numFmtId="0" fontId="1" fillId="2" borderId="418" xfId="0" applyFont="1" applyFill="1" applyBorder="1" applyAlignment="1">
      <alignment horizontal="center" vertical="center" textRotation="90"/>
    </xf>
    <xf numFmtId="0" fontId="1" fillId="2" borderId="419" xfId="0" applyFont="1" applyFill="1" applyBorder="1" applyAlignment="1">
      <alignment horizontal="center" vertical="center" textRotation="90"/>
    </xf>
    <xf numFmtId="0" fontId="1" fillId="2" borderId="420" xfId="0" applyFont="1" applyFill="1" applyBorder="1" applyAlignment="1">
      <alignment horizontal="center" vertical="center" textRotation="90"/>
    </xf>
    <xf numFmtId="0" fontId="1" fillId="2" borderId="421" xfId="0" applyFont="1" applyFill="1" applyBorder="1" applyAlignment="1">
      <alignment horizontal="center" vertical="center" textRotation="90"/>
    </xf>
    <xf numFmtId="0" fontId="1" fillId="2" borderId="422" xfId="0" applyFont="1" applyFill="1" applyBorder="1" applyAlignment="1">
      <alignment horizontal="center" vertical="center" textRotation="90"/>
    </xf>
    <xf numFmtId="0" fontId="1" fillId="2" borderId="423" xfId="0" applyFont="1" applyFill="1" applyBorder="1" applyAlignment="1">
      <alignment horizontal="center" vertical="center" textRotation="90"/>
    </xf>
    <xf numFmtId="0" fontId="1" fillId="2" borderId="424" xfId="0" applyFont="1" applyFill="1" applyBorder="1" applyAlignment="1">
      <alignment horizontal="center" vertical="center" textRotation="90"/>
    </xf>
    <xf numFmtId="0" fontId="1" fillId="2" borderId="425" xfId="0" applyFont="1" applyFill="1" applyBorder="1" applyAlignment="1">
      <alignment horizontal="center" vertical="center" textRotation="90"/>
    </xf>
    <xf numFmtId="0" fontId="1" fillId="2" borderId="426" xfId="0" applyFont="1" applyFill="1" applyBorder="1" applyAlignment="1">
      <alignment horizontal="center" vertical="center" textRotation="90"/>
    </xf>
    <xf numFmtId="0" fontId="1" fillId="2" borderId="407" xfId="0" applyFont="1" applyFill="1" applyBorder="1" applyAlignment="1">
      <alignment horizontal="center" vertical="center" textRotation="90"/>
    </xf>
    <xf numFmtId="0" fontId="1" fillId="2" borderId="408" xfId="0" applyFont="1" applyFill="1" applyBorder="1" applyAlignment="1">
      <alignment horizontal="center" vertical="center" textRotation="90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acket_Official-PreEvent-OFFI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cket"/>
      <sheetName val="Calc Data 1"/>
      <sheetName val="Trial Results IMP"/>
      <sheetName val="Rnd1 Class EXP"/>
      <sheetName val="Rnd1 Results IMP"/>
      <sheetName val="Rnd2 Class EXP"/>
      <sheetName val="Rnd2 Results IMP"/>
      <sheetName val="Rnd3 Class EXP"/>
      <sheetName val="Rnd3 Results IMP"/>
      <sheetName val="Rnd4 Class EXP"/>
      <sheetName val="Rnd4 Results IMP"/>
      <sheetName val="Rnd5 Class EXP"/>
      <sheetName val="Rnd5 Results IMP"/>
      <sheetName val="MostImprovedResu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N101"/>
  <sheetViews>
    <sheetView topLeftCell="P1" zoomScale="90" zoomScaleNormal="90" workbookViewId="0">
      <selection activeCell="BJ94" sqref="BJ94"/>
    </sheetView>
  </sheetViews>
  <sheetFormatPr defaultRowHeight="12.75" x14ac:dyDescent="0.2"/>
  <cols>
    <col min="1" max="1" width="2.7109375" style="1" customWidth="1"/>
    <col min="2" max="2" width="3.85546875" style="2" bestFit="1" customWidth="1"/>
    <col min="3" max="3" width="20.7109375" style="2" customWidth="1"/>
    <col min="4" max="4" width="8.7109375" style="1" bestFit="1" customWidth="1"/>
    <col min="5" max="5" width="6.7109375" style="1" customWidth="1"/>
    <col min="6" max="7" width="2.7109375" style="1" customWidth="1"/>
    <col min="8" max="8" width="3.85546875" style="2" bestFit="1" customWidth="1"/>
    <col min="9" max="9" width="20.7109375" style="2" customWidth="1"/>
    <col min="10" max="10" width="8.7109375" style="1" bestFit="1" customWidth="1"/>
    <col min="11" max="13" width="4.7109375" style="3" customWidth="1"/>
    <col min="14" max="15" width="2.7109375" style="1" customWidth="1"/>
    <col min="16" max="16" width="11.5703125" style="1" bestFit="1" customWidth="1"/>
    <col min="17" max="17" width="20.7109375" style="1" customWidth="1"/>
    <col min="18" max="18" width="7.5703125" style="1" bestFit="1" customWidth="1"/>
    <col min="19" max="25" width="2.7109375" style="1" customWidth="1"/>
    <col min="26" max="26" width="12.140625" style="1" bestFit="1" customWidth="1"/>
    <col min="27" max="27" width="20.7109375" style="1" customWidth="1"/>
    <col min="28" max="28" width="7.5703125" style="1" bestFit="1" customWidth="1"/>
    <col min="29" max="49" width="2.7109375" style="3" customWidth="1"/>
    <col min="50" max="51" width="2.7109375" style="1" customWidth="1"/>
    <col min="52" max="52" width="11.85546875" style="1" bestFit="1" customWidth="1"/>
    <col min="53" max="53" width="20.7109375" style="1" customWidth="1"/>
    <col min="54" max="54" width="7.5703125" style="1" bestFit="1" customWidth="1"/>
    <col min="55" max="57" width="4.7109375" style="1" customWidth="1"/>
    <col min="58" max="59" width="2.7109375" style="1" customWidth="1"/>
    <col min="60" max="60" width="11.5703125" style="1" bestFit="1" customWidth="1"/>
    <col min="61" max="61" width="3.42578125" style="1" bestFit="1" customWidth="1"/>
    <col min="62" max="62" width="20.7109375" style="1" customWidth="1"/>
    <col min="63" max="63" width="7.5703125" style="1" bestFit="1" customWidth="1"/>
    <col min="64" max="64" width="6.7109375" style="1" customWidth="1"/>
    <col min="65" max="65" width="3.5703125" style="2" bestFit="1" customWidth="1"/>
    <col min="66" max="66" width="26.7109375" style="2" customWidth="1"/>
    <col min="67" max="67" width="2.7109375" style="1" customWidth="1"/>
    <col min="68" max="16384" width="9.140625" style="1"/>
  </cols>
  <sheetData>
    <row r="2" spans="2:66" ht="15.75" x14ac:dyDescent="0.25">
      <c r="B2" s="549" t="s">
        <v>110</v>
      </c>
      <c r="C2" s="549"/>
      <c r="D2" s="549"/>
      <c r="F2" s="549" t="s">
        <v>104</v>
      </c>
      <c r="G2" s="549"/>
      <c r="H2" s="549"/>
      <c r="I2" s="549"/>
      <c r="J2" s="549"/>
      <c r="N2" s="549" t="s">
        <v>105</v>
      </c>
      <c r="O2" s="549"/>
      <c r="P2" s="549"/>
      <c r="Q2" s="549"/>
      <c r="R2" s="549"/>
      <c r="X2" s="549" t="s">
        <v>106</v>
      </c>
      <c r="Y2" s="549"/>
      <c r="Z2" s="549"/>
      <c r="AA2" s="549"/>
      <c r="AB2" s="549"/>
      <c r="AX2" s="549" t="s">
        <v>107</v>
      </c>
      <c r="AY2" s="549"/>
      <c r="AZ2" s="549"/>
      <c r="BA2" s="549"/>
      <c r="BB2" s="549"/>
      <c r="BF2" s="549" t="s">
        <v>108</v>
      </c>
      <c r="BG2" s="549"/>
      <c r="BH2" s="549"/>
      <c r="BI2" s="549"/>
      <c r="BJ2" s="549"/>
      <c r="BK2" s="549"/>
    </row>
    <row r="3" spans="2:66" ht="20.25" x14ac:dyDescent="0.3">
      <c r="B3" s="548" t="s">
        <v>171</v>
      </c>
      <c r="C3" s="548"/>
      <c r="D3" s="548"/>
      <c r="F3" s="548" t="s">
        <v>109</v>
      </c>
      <c r="G3" s="548"/>
      <c r="H3" s="548"/>
      <c r="I3" s="548"/>
      <c r="J3" s="548"/>
      <c r="N3" s="548" t="s">
        <v>172</v>
      </c>
      <c r="O3" s="548"/>
      <c r="P3" s="548"/>
      <c r="Q3" s="548"/>
      <c r="R3" s="548"/>
      <c r="X3" s="548" t="s">
        <v>173</v>
      </c>
      <c r="Y3" s="548"/>
      <c r="Z3" s="548"/>
      <c r="AA3" s="548"/>
      <c r="AB3" s="548"/>
      <c r="AX3" s="548" t="s">
        <v>174</v>
      </c>
      <c r="AY3" s="548"/>
      <c r="AZ3" s="548"/>
      <c r="BA3" s="548"/>
      <c r="BB3" s="548"/>
      <c r="BF3" s="548" t="s">
        <v>174</v>
      </c>
      <c r="BG3" s="548"/>
      <c r="BH3" s="548"/>
      <c r="BI3" s="548"/>
      <c r="BJ3" s="548"/>
      <c r="BK3" s="548"/>
      <c r="BM3" s="1"/>
      <c r="BN3" s="1"/>
    </row>
    <row r="4" spans="2:66" ht="20.25" x14ac:dyDescent="0.3">
      <c r="B4" s="549" t="s">
        <v>111</v>
      </c>
      <c r="C4" s="549"/>
      <c r="D4" s="549"/>
      <c r="F4" s="549" t="s">
        <v>103</v>
      </c>
      <c r="G4" s="549"/>
      <c r="H4" s="549"/>
      <c r="I4" s="549"/>
      <c r="J4" s="549"/>
      <c r="N4" s="550" t="s">
        <v>112</v>
      </c>
      <c r="O4" s="550"/>
      <c r="P4" s="550"/>
      <c r="Q4" s="550"/>
      <c r="R4" s="550"/>
      <c r="X4" s="550" t="s">
        <v>575</v>
      </c>
      <c r="Y4" s="550"/>
      <c r="Z4" s="550"/>
      <c r="AA4" s="550"/>
      <c r="AB4" s="550"/>
      <c r="AX4" s="549" t="s">
        <v>137</v>
      </c>
      <c r="AY4" s="549"/>
      <c r="AZ4" s="549"/>
      <c r="BA4" s="549"/>
      <c r="BB4" s="549"/>
      <c r="BF4" s="549" t="s">
        <v>138</v>
      </c>
      <c r="BG4" s="549"/>
      <c r="BH4" s="549"/>
      <c r="BI4" s="549"/>
      <c r="BJ4" s="549"/>
      <c r="BK4" s="549"/>
      <c r="BM4" s="548" t="s">
        <v>54</v>
      </c>
      <c r="BN4" s="548"/>
    </row>
    <row r="5" spans="2:66" ht="35.1" customHeight="1" thickBot="1" x14ac:dyDescent="0.25">
      <c r="B5" s="198" t="s">
        <v>53</v>
      </c>
      <c r="C5" s="199" t="s">
        <v>51</v>
      </c>
      <c r="D5" s="200" t="s">
        <v>52</v>
      </c>
      <c r="F5" s="198" t="s">
        <v>48</v>
      </c>
      <c r="G5" s="198" t="s">
        <v>49</v>
      </c>
      <c r="H5" s="198" t="s">
        <v>50</v>
      </c>
      <c r="I5" s="199" t="s">
        <v>51</v>
      </c>
      <c r="J5" s="200" t="s">
        <v>52</v>
      </c>
      <c r="N5" s="198" t="s">
        <v>48</v>
      </c>
      <c r="O5" s="198" t="s">
        <v>49</v>
      </c>
      <c r="P5" s="198" t="s">
        <v>50</v>
      </c>
      <c r="Q5" s="199" t="s">
        <v>51</v>
      </c>
      <c r="R5" s="200" t="s">
        <v>52</v>
      </c>
      <c r="X5" s="198" t="s">
        <v>48</v>
      </c>
      <c r="Y5" s="198" t="s">
        <v>49</v>
      </c>
      <c r="Z5" s="198" t="s">
        <v>50</v>
      </c>
      <c r="AA5" s="199" t="s">
        <v>51</v>
      </c>
      <c r="AB5" s="200" t="s">
        <v>52</v>
      </c>
      <c r="AX5" s="198" t="s">
        <v>48</v>
      </c>
      <c r="AY5" s="198" t="s">
        <v>49</v>
      </c>
      <c r="AZ5" s="198" t="s">
        <v>50</v>
      </c>
      <c r="BA5" s="199" t="s">
        <v>51</v>
      </c>
      <c r="BB5" s="200" t="s">
        <v>52</v>
      </c>
      <c r="BF5" s="198" t="s">
        <v>48</v>
      </c>
      <c r="BG5" s="198" t="s">
        <v>49</v>
      </c>
      <c r="BH5" s="198" t="s">
        <v>50</v>
      </c>
      <c r="BI5" s="371" t="s">
        <v>156</v>
      </c>
      <c r="BJ5" s="199" t="s">
        <v>51</v>
      </c>
      <c r="BK5" s="200" t="s">
        <v>52</v>
      </c>
      <c r="BM5" s="198" t="s">
        <v>53</v>
      </c>
      <c r="BN5" s="199" t="s">
        <v>51</v>
      </c>
    </row>
    <row r="6" spans="2:66" ht="13.5" thickTop="1" x14ac:dyDescent="0.2">
      <c r="B6" s="250">
        <v>1</v>
      </c>
      <c r="C6" s="372" t="str">
        <f>IF('Trial Results IMP'!F3&gt;0,'Trial Results IMP'!F3,"")</f>
        <v>Test1 Test1</v>
      </c>
      <c r="D6" s="379">
        <f>IF('Trial Results IMP'!G3&gt;0,'Trial Results IMP'!G3,"")</f>
        <v>7.0601851851851841E-3</v>
      </c>
      <c r="F6" s="497" t="s">
        <v>0</v>
      </c>
      <c r="G6" s="500" t="s">
        <v>16</v>
      </c>
      <c r="H6" s="5">
        <v>1</v>
      </c>
      <c r="I6" s="5" t="str">
        <f>C6</f>
        <v>Test1 Test1</v>
      </c>
      <c r="J6" s="382">
        <f>IFERROR(VLOOKUP(I6,'Rnd1 Results IMP'!$F$3:$G$82,2,FALSE),"")</f>
        <v>7.0601851851851841E-3</v>
      </c>
      <c r="K6" s="4"/>
      <c r="L6" s="4"/>
      <c r="M6" s="4"/>
      <c r="N6" s="497" t="s">
        <v>32</v>
      </c>
      <c r="O6" s="500" t="s">
        <v>113</v>
      </c>
      <c r="P6" s="5" t="s">
        <v>175</v>
      </c>
      <c r="Q6" s="201" t="str">
        <f ca="1">IFERROR(VLOOKUP(P6,'Calc Data 1'!$E$6:$F$100,2,FALSE),"")</f>
        <v>Test1 Test1</v>
      </c>
      <c r="R6" s="382">
        <f ca="1">IFERROR(VLOOKUP(Q6,'Rnd2 Results IMP'!$F$3:$G$82,2,FALSE),"")</f>
        <v>7.0601851851851841E-3</v>
      </c>
      <c r="S6" s="6"/>
      <c r="T6" s="7"/>
      <c r="U6" s="7"/>
      <c r="V6" s="7"/>
      <c r="W6" s="8"/>
      <c r="X6" s="497" t="s">
        <v>55</v>
      </c>
      <c r="Y6" s="500" t="s">
        <v>129</v>
      </c>
      <c r="Z6" s="5" t="s">
        <v>198</v>
      </c>
      <c r="AA6" s="201" t="str">
        <f ca="1">IFERROR(VLOOKUP(Z6,'Calc Data 1'!$M$6:$N$100,2,FALSE),"")</f>
        <v>Test1 Test1</v>
      </c>
      <c r="AB6" s="382">
        <f ca="1">IFERROR(VLOOKUP(AA6,'Rnd3 Results IMP'!$F$3:$G$82,2,FALSE),"")</f>
        <v>7.0601851851851841E-3</v>
      </c>
      <c r="AC6" s="6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  <c r="AX6" s="497" t="s">
        <v>86</v>
      </c>
      <c r="AY6" s="500" t="s">
        <v>150</v>
      </c>
      <c r="AZ6" s="5" t="s">
        <v>213</v>
      </c>
      <c r="BA6" s="201" t="str">
        <f ca="1">IFERROR(VLOOKUP(AZ6,'Calc Data 1'!$U$6:$V$100,2,FALSE),"")</f>
        <v>Test1 Test1</v>
      </c>
      <c r="BB6" s="382">
        <f ca="1">IFERROR(VLOOKUP(BA6,'Rnd4 Results IMP'!$F$3:$G$82,2,FALSE),"")</f>
        <v>7.0601851851851841E-3</v>
      </c>
      <c r="BC6" s="6"/>
      <c r="BD6" s="7"/>
      <c r="BE6" s="8"/>
      <c r="BF6" s="497" t="s">
        <v>102</v>
      </c>
      <c r="BG6" s="500" t="s">
        <v>31</v>
      </c>
      <c r="BH6" s="5" t="s">
        <v>229</v>
      </c>
      <c r="BI6" s="201">
        <v>1</v>
      </c>
      <c r="BJ6" s="201" t="str">
        <f ca="1">IFERROR(VLOOKUP(BH6,'Calc Data 1'!$AC$6:$AD$100,2,FALSE),"")</f>
        <v>Test1 Test1</v>
      </c>
      <c r="BK6" s="382">
        <f ca="1">IFERROR(VLOOKUP(BJ6,'Rnd5 Results IMP'!$F$3:$G$82,2,FALSE),"")</f>
        <v>7.0601851851851841E-3</v>
      </c>
      <c r="BM6" s="250">
        <v>1</v>
      </c>
      <c r="BN6" s="315" t="str">
        <f ca="1">IFERROR(VLOOKUP(BM6,'Calc Data 1'!$AK$6:$AL$100,2,FALSE),"")</f>
        <v>Test1 Test1</v>
      </c>
    </row>
    <row r="7" spans="2:66" ht="13.5" thickBot="1" x14ac:dyDescent="0.25">
      <c r="B7" s="251">
        <v>2</v>
      </c>
      <c r="C7" s="373" t="str">
        <f>IF('Trial Results IMP'!F4&gt;0,'Trial Results IMP'!F4,"")</f>
        <v>Test2 Test2</v>
      </c>
      <c r="D7" s="380">
        <f>IF('Trial Results IMP'!G4&gt;0,'Trial Results IMP'!G4,"")</f>
        <v>7.0717592592592594E-3</v>
      </c>
      <c r="F7" s="498"/>
      <c r="G7" s="449"/>
      <c r="H7" s="9">
        <v>32</v>
      </c>
      <c r="I7" s="9" t="str">
        <f>C37</f>
        <v>Test32 Test32</v>
      </c>
      <c r="J7" s="383">
        <f>IFERROR(VLOOKUP(I7,'Rnd1 Results IMP'!$F$3:$G$82,2,FALSE),"")</f>
        <v>7.4189814814815203E-3</v>
      </c>
      <c r="K7" s="10"/>
      <c r="L7" s="10"/>
      <c r="M7" s="10"/>
      <c r="N7" s="498"/>
      <c r="O7" s="449"/>
      <c r="P7" s="9" t="s">
        <v>176</v>
      </c>
      <c r="Q7" s="202" t="str">
        <f ca="1">IFERROR(VLOOKUP(P7,'Calc Data 1'!$E$6:$F$100,2,FALSE),"")</f>
        <v>Test16 Test16</v>
      </c>
      <c r="R7" s="383">
        <f ca="1">IFERROR(VLOOKUP(Q7,'Rnd2 Results IMP'!$F$3:$G$82,2,FALSE),"")</f>
        <v>8.6226851851851794E-3</v>
      </c>
      <c r="X7" s="498"/>
      <c r="Y7" s="449"/>
      <c r="Z7" s="9" t="s">
        <v>199</v>
      </c>
      <c r="AA7" s="202" t="str">
        <f ca="1">IFERROR(VLOOKUP(Z7,'Calc Data 1'!$M$6:$N$100,2,FALSE),"")</f>
        <v>Test8 Test8</v>
      </c>
      <c r="AB7" s="383">
        <f ca="1">IFERROR(VLOOKUP(AA7,'Rnd3 Results IMP'!$F$3:$G$82,2,FALSE),"")</f>
        <v>7.1412037037037104E-3</v>
      </c>
      <c r="AX7" s="498"/>
      <c r="AY7" s="449"/>
      <c r="AZ7" s="9" t="s">
        <v>214</v>
      </c>
      <c r="BA7" s="202" t="str">
        <f ca="1">IFERROR(VLOOKUP(AZ7,'Calc Data 1'!$U$6:$V$100,2,FALSE),"")</f>
        <v>Test4 Test4</v>
      </c>
      <c r="BB7" s="383">
        <f ca="1">IFERROR(VLOOKUP(BA7,'Rnd4 Results IMP'!$F$3:$G$82,2,FALSE),"")</f>
        <v>7.09490740740741E-3</v>
      </c>
      <c r="BF7" s="498"/>
      <c r="BG7" s="449"/>
      <c r="BH7" s="9" t="s">
        <v>230</v>
      </c>
      <c r="BI7" s="202">
        <v>2</v>
      </c>
      <c r="BJ7" s="202" t="str">
        <f ca="1">IFERROR(VLOOKUP(BH7,'Calc Data 1'!$AC$6:$AD$100,2,FALSE),"")</f>
        <v>Test2 Test2</v>
      </c>
      <c r="BK7" s="383">
        <f ca="1">IFERROR(VLOOKUP(BJ7,'Rnd5 Results IMP'!$F$3:$G$82,2,FALSE),"")</f>
        <v>7.0717592592592594E-3</v>
      </c>
      <c r="BM7" s="251">
        <v>2</v>
      </c>
      <c r="BN7" s="316" t="str">
        <f ca="1">IFERROR(VLOOKUP(BM7,'Calc Data 1'!$AK$6:$AL$100,2,FALSE),"")</f>
        <v>Test2 Test2</v>
      </c>
    </row>
    <row r="8" spans="2:66" ht="14.25" thickTop="1" thickBot="1" x14ac:dyDescent="0.25">
      <c r="B8" s="251">
        <v>3</v>
      </c>
      <c r="C8" s="373" t="str">
        <f>IF('Trial Results IMP'!F5&gt;0,'Trial Results IMP'!F5,"")</f>
        <v>Test3 Test3</v>
      </c>
      <c r="D8" s="380">
        <f>IF('Trial Results IMP'!G5&gt;0,'Trial Results IMP'!G5,"")</f>
        <v>7.0833333333333304E-3</v>
      </c>
      <c r="F8" s="498"/>
      <c r="G8" s="449"/>
      <c r="H8" s="9">
        <v>33</v>
      </c>
      <c r="I8" s="9" t="str">
        <f>C38</f>
        <v>Test33 Test33</v>
      </c>
      <c r="J8" s="383">
        <f>IFERROR(VLOOKUP(I8,'Rnd1 Results IMP'!$F$3:$G$82,2,FALSE),"")</f>
        <v>7.4305555555555904E-3</v>
      </c>
      <c r="K8" s="10"/>
      <c r="L8" s="10"/>
      <c r="M8" s="10"/>
      <c r="N8" s="498"/>
      <c r="O8" s="449"/>
      <c r="P8" s="9" t="s">
        <v>247</v>
      </c>
      <c r="Q8" s="202" t="str">
        <f ca="1">IFERROR(VLOOKUP(P8,'Calc Data 1'!$E$6:$F$100,2,FALSE),"")</f>
        <v>Test32 Test32</v>
      </c>
      <c r="R8" s="383">
        <f ca="1">IFERROR(VLOOKUP(Q8,'Rnd2 Results IMP'!$F$3:$G$82,2,FALSE),"")</f>
        <v>7.4189814814815203E-3</v>
      </c>
      <c r="S8" s="11"/>
      <c r="T8" s="12"/>
      <c r="U8" s="13"/>
      <c r="V8" s="3"/>
      <c r="X8" s="498"/>
      <c r="Y8" s="449"/>
      <c r="Z8" s="9" t="s">
        <v>302</v>
      </c>
      <c r="AA8" s="202" t="str">
        <f ca="1">IFERROR(VLOOKUP(Z8,'Calc Data 1'!$M$6:$N$100,2,FALSE),"")</f>
        <v>Test9 Test9</v>
      </c>
      <c r="AB8" s="383">
        <f ca="1">IFERROR(VLOOKUP(AA8,'Rnd3 Results IMP'!$F$3:$G$82,2,FALSE),"")</f>
        <v>7.15277777777779E-3</v>
      </c>
      <c r="AC8" s="14"/>
      <c r="AD8" s="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  <c r="AX8" s="498"/>
      <c r="AY8" s="449"/>
      <c r="AZ8" s="9" t="s">
        <v>366</v>
      </c>
      <c r="BA8" s="202" t="str">
        <f ca="1">IFERROR(VLOOKUP(AZ8,'Calc Data 1'!$U$6:$V$100,2,FALSE),"")</f>
        <v>Test5 Test5</v>
      </c>
      <c r="BB8" s="383">
        <f ca="1">IFERROR(VLOOKUP(BA8,'Rnd4 Results IMP'!$F$3:$G$82,2,FALSE),"")</f>
        <v>7.1064814814814897E-3</v>
      </c>
      <c r="BC8" s="252"/>
      <c r="BD8" s="253"/>
      <c r="BF8" s="498"/>
      <c r="BG8" s="449"/>
      <c r="BH8" s="9" t="s">
        <v>430</v>
      </c>
      <c r="BI8" s="202">
        <v>3</v>
      </c>
      <c r="BJ8" s="202" t="str">
        <f ca="1">IFERROR(VLOOKUP(BH8,'Calc Data 1'!$AC$6:$AD$100,2,FALSE),"")</f>
        <v>Test3 Test3</v>
      </c>
      <c r="BK8" s="383">
        <f ca="1">IFERROR(VLOOKUP(BJ8,'Rnd5 Results IMP'!$F$3:$G$82,2,FALSE),"")</f>
        <v>7.0833333333333304E-3</v>
      </c>
      <c r="BM8" s="251">
        <v>3</v>
      </c>
      <c r="BN8" s="316" t="str">
        <f ca="1">IFERROR(VLOOKUP(BM8,'Calc Data 1'!$AK$6:$AL$100,2,FALSE),"")</f>
        <v>Test3 Test3</v>
      </c>
    </row>
    <row r="9" spans="2:66" ht="13.5" customHeight="1" thickTop="1" thickBot="1" x14ac:dyDescent="0.25">
      <c r="B9" s="251">
        <v>4</v>
      </c>
      <c r="C9" s="373" t="str">
        <f>IF('Trial Results IMP'!F6&gt;0,'Trial Results IMP'!F6,"")</f>
        <v>Test4 Test4</v>
      </c>
      <c r="D9" s="380">
        <f>IF('Trial Results IMP'!G6&gt;0,'Trial Results IMP'!G6,"")</f>
        <v>7.09490740740741E-3</v>
      </c>
      <c r="F9" s="498"/>
      <c r="G9" s="449"/>
      <c r="H9" s="9">
        <v>64</v>
      </c>
      <c r="I9" s="9" t="str">
        <f>C69</f>
        <v>Test64 Test64</v>
      </c>
      <c r="J9" s="383">
        <f>IFERROR(VLOOKUP(I9,'Rnd1 Results IMP'!$F$3:$G$82,2,FALSE),"")</f>
        <v>7.7893518518519301E-3</v>
      </c>
      <c r="K9" s="15"/>
      <c r="L9" s="16"/>
      <c r="M9" s="10"/>
      <c r="N9" s="498"/>
      <c r="O9" s="449"/>
      <c r="P9" s="9" t="s">
        <v>245</v>
      </c>
      <c r="Q9" s="202" t="str">
        <f ca="1">IFERROR(VLOOKUP(P9,'Calc Data 1'!$E$6:$F$100,2,FALSE),"")</f>
        <v>Test33 Test33</v>
      </c>
      <c r="R9" s="383">
        <f ca="1">IFERROR(VLOOKUP(Q9,'Rnd2 Results IMP'!$F$3:$G$82,2,FALSE),"")</f>
        <v>7.4305555555555904E-3</v>
      </c>
      <c r="S9" s="3"/>
      <c r="T9" s="3"/>
      <c r="U9" s="13"/>
      <c r="V9" s="3"/>
      <c r="X9" s="498"/>
      <c r="Y9" s="449"/>
      <c r="Z9" s="9" t="s">
        <v>303</v>
      </c>
      <c r="AA9" s="202" t="str">
        <f ca="1">IFERROR(VLOOKUP(Z9,'Calc Data 1'!$M$6:$N$100,2,FALSE),"")</f>
        <v>Test32 Test32</v>
      </c>
      <c r="AB9" s="383">
        <f ca="1">IFERROR(VLOOKUP(AA9,'Rnd3 Results IMP'!$F$3:$G$82,2,FALSE),"")</f>
        <v>7.4189814814815203E-3</v>
      </c>
      <c r="AC9" s="14"/>
      <c r="AX9" s="498"/>
      <c r="AY9" s="449"/>
      <c r="AZ9" s="9" t="s">
        <v>367</v>
      </c>
      <c r="BA9" s="202" t="str">
        <f ca="1">IFERROR(VLOOKUP(AZ9,'Calc Data 1'!$U$6:$V$100,2,FALSE),"")</f>
        <v>Test8 Test8</v>
      </c>
      <c r="BB9" s="383">
        <f ca="1">IFERROR(VLOOKUP(BA9,'Rnd4 Results IMP'!$F$3:$G$82,2,FALSE),"")</f>
        <v>7.1412037037037104E-3</v>
      </c>
      <c r="BC9" s="3"/>
      <c r="BD9" s="254"/>
      <c r="BF9" s="498"/>
      <c r="BG9" s="449"/>
      <c r="BH9" s="9" t="s">
        <v>431</v>
      </c>
      <c r="BI9" s="202">
        <v>4</v>
      </c>
      <c r="BJ9" s="202" t="str">
        <f ca="1">IFERROR(VLOOKUP(BH9,'Calc Data 1'!$AC$6:$AD$100,2,FALSE),"")</f>
        <v>Test4 Test4</v>
      </c>
      <c r="BK9" s="383">
        <f ca="1">IFERROR(VLOOKUP(BJ9,'Rnd5 Results IMP'!$F$3:$G$82,2,FALSE),"")</f>
        <v>7.09490740740741E-3</v>
      </c>
      <c r="BM9" s="251">
        <v>4</v>
      </c>
      <c r="BN9" s="316" t="str">
        <f ca="1">IFERROR(VLOOKUP(BM9,'Calc Data 1'!$AK$6:$AL$100,2,FALSE),"")</f>
        <v>Test4 Test4</v>
      </c>
    </row>
    <row r="10" spans="2:66" ht="14.25" thickTop="1" thickBot="1" x14ac:dyDescent="0.25">
      <c r="B10" s="251">
        <v>5</v>
      </c>
      <c r="C10" s="373" t="str">
        <f>IF('Trial Results IMP'!F7&gt;0,'Trial Results IMP'!F7,"")</f>
        <v>Test5 Test5</v>
      </c>
      <c r="D10" s="380">
        <f>IF('Trial Results IMP'!G7&gt;0,'Trial Results IMP'!G7,"")</f>
        <v>7.1064814814814897E-3</v>
      </c>
      <c r="F10" s="499"/>
      <c r="G10" s="501"/>
      <c r="H10" s="18">
        <v>65</v>
      </c>
      <c r="I10" s="18" t="str">
        <f>C70</f>
        <v>Test65 Test65</v>
      </c>
      <c r="J10" s="384">
        <f>IFERROR(VLOOKUP(I10,'Rnd1 Results IMP'!$F$3:$G$82,2,FALSE),"")</f>
        <v>7.8009259259260002E-3</v>
      </c>
      <c r="K10" s="10"/>
      <c r="L10" s="17"/>
      <c r="M10" s="10"/>
      <c r="N10" s="499"/>
      <c r="O10" s="501"/>
      <c r="P10" s="18" t="s">
        <v>248</v>
      </c>
      <c r="Q10" s="203" t="str">
        <f ca="1">IFERROR(VLOOKUP(P10,'Calc Data 1'!$E$6:$F$100,2,FALSE),"")</f>
        <v>Test64 Test64</v>
      </c>
      <c r="R10" s="384">
        <f ca="1">IFERROR(VLOOKUP(Q10,'Rnd2 Results IMP'!$F$3:$G$82,2,FALSE),"")</f>
        <v>7.7893518518519301E-3</v>
      </c>
      <c r="S10" s="3"/>
      <c r="T10" s="6"/>
      <c r="U10" s="19"/>
      <c r="V10" s="7"/>
      <c r="W10" s="8"/>
      <c r="X10" s="499"/>
      <c r="Y10" s="501"/>
      <c r="Z10" s="18" t="s">
        <v>304</v>
      </c>
      <c r="AA10" s="203" t="str">
        <f ca="1">IFERROR(VLOOKUP(Z10,'Calc Data 1'!$M$6:$N$100,2,FALSE),"")</f>
        <v>Test33 Test33</v>
      </c>
      <c r="AB10" s="384">
        <f ca="1">IFERROR(VLOOKUP(AA10,'Rnd3 Results IMP'!$F$3:$G$82,2,FALSE),"")</f>
        <v>7.4305555555555904E-3</v>
      </c>
      <c r="AC10" s="20"/>
      <c r="AD10" s="21"/>
      <c r="AE10" s="22"/>
      <c r="AW10" s="14"/>
      <c r="AX10" s="499"/>
      <c r="AY10" s="501"/>
      <c r="AZ10" s="18" t="s">
        <v>368</v>
      </c>
      <c r="BA10" s="203" t="str">
        <f ca="1">IFERROR(VLOOKUP(AZ10,'Calc Data 1'!$U$6:$V$100,2,FALSE),"")</f>
        <v>Test9 Test9</v>
      </c>
      <c r="BB10" s="384">
        <f ca="1">IFERROR(VLOOKUP(BA10,'Rnd4 Results IMP'!$F$3:$G$82,2,FALSE),"")</f>
        <v>7.15277777777779E-3</v>
      </c>
      <c r="BC10" s="3"/>
      <c r="BD10" s="254"/>
      <c r="BF10" s="499"/>
      <c r="BG10" s="501"/>
      <c r="BH10" s="18" t="s">
        <v>432</v>
      </c>
      <c r="BI10" s="203">
        <v>5</v>
      </c>
      <c r="BJ10" s="203" t="str">
        <f ca="1">IFERROR(VLOOKUP(BH10,'Calc Data 1'!$AC$6:$AD$100,2,FALSE),"")</f>
        <v>Test5 Test5</v>
      </c>
      <c r="BK10" s="384">
        <f ca="1">IFERROR(VLOOKUP(BJ10,'Rnd5 Results IMP'!$F$3:$G$82,2,FALSE),"")</f>
        <v>7.1064814814814897E-3</v>
      </c>
      <c r="BM10" s="251">
        <v>5</v>
      </c>
      <c r="BN10" s="316" t="str">
        <f ca="1">IFERROR(VLOOKUP(BM10,'Calc Data 1'!$AK$6:$AL$100,2,FALSE),"")</f>
        <v>Test5 Test5</v>
      </c>
    </row>
    <row r="11" spans="2:66" ht="14.25" thickTop="1" thickBot="1" x14ac:dyDescent="0.25">
      <c r="B11" s="251">
        <v>6</v>
      </c>
      <c r="C11" s="373" t="str">
        <f>IF('Trial Results IMP'!F8&gt;0,'Trial Results IMP'!F8,"")</f>
        <v>Test6 Test6</v>
      </c>
      <c r="D11" s="380">
        <f>IF('Trial Results IMP'!G8&gt;0,'Trial Results IMP'!G8,"")</f>
        <v>7.1180555555555598E-3</v>
      </c>
      <c r="F11" s="23"/>
      <c r="G11" s="23"/>
      <c r="J11" s="385" t="str">
        <f>IFERROR(VLOOKUP(I11,'Rnd1 Results IMP'!$F$3:$G$82,2,FALSE),"")</f>
        <v/>
      </c>
      <c r="K11" s="10"/>
      <c r="L11" s="24"/>
      <c r="M11" s="7"/>
      <c r="Q11" s="1" t="str">
        <f ca="1">IFERROR(VLOOKUP(P11,'Calc Data 1'!$E$6:$F$100,2,FALSE),"")</f>
        <v/>
      </c>
      <c r="R11" s="386" t="str">
        <f ca="1">IFERROR(VLOOKUP(Q11,'Rnd2 Results IMP'!$F$3:$G$82,2,FALSE),"")</f>
        <v/>
      </c>
      <c r="S11" s="3"/>
      <c r="T11" s="25"/>
      <c r="U11" s="26"/>
      <c r="V11" s="27"/>
      <c r="W11" s="3"/>
      <c r="AA11" s="1" t="str">
        <f ca="1">IFERROR(VLOOKUP(Z11,'Calc Data 1'!$M$6:$N$100,2,FALSE),"")</f>
        <v/>
      </c>
      <c r="AB11" s="386" t="str">
        <f ca="1">IFERROR(VLOOKUP(AA11,'Rnd3 Results IMP'!$F$3:$G$82,2,FALSE),"")</f>
        <v/>
      </c>
      <c r="AC11" s="14"/>
      <c r="AE11" s="22"/>
      <c r="BA11" s="1" t="str">
        <f ca="1">IFERROR(VLOOKUP(AZ11,'Calc Data 1'!$U$6:$V$100,2,FALSE),"")</f>
        <v/>
      </c>
      <c r="BB11" s="386" t="str">
        <f ca="1">IFERROR(VLOOKUP(BA11,'Rnd4 Results IMP'!$F$3:$G$82,2,FALSE),"")</f>
        <v/>
      </c>
      <c r="BC11" s="3"/>
      <c r="BD11" s="256"/>
      <c r="BE11" s="7"/>
      <c r="BJ11" s="1" t="str">
        <f ca="1">IFERROR(VLOOKUP(BH11,'Calc Data 1'!$AC$6:$AD$100,2,FALSE),"")</f>
        <v/>
      </c>
      <c r="BK11" s="386" t="str">
        <f ca="1">IFERROR(VLOOKUP(BJ11,'Rnd5 Results IMP'!$F$3:$G$82,2,FALSE),"")</f>
        <v/>
      </c>
      <c r="BM11" s="251">
        <v>6</v>
      </c>
      <c r="BN11" s="316" t="str">
        <f ca="1">IFERROR(VLOOKUP(BM11,'Calc Data 1'!$AK$6:$AL$100,2,FALSE),"")</f>
        <v>Test6 Test6</v>
      </c>
    </row>
    <row r="12" spans="2:66" ht="13.5" customHeight="1" thickTop="1" thickBot="1" x14ac:dyDescent="0.25">
      <c r="B12" s="251">
        <v>7</v>
      </c>
      <c r="C12" s="373" t="str">
        <f>IF('Trial Results IMP'!F9&gt;0,'Trial Results IMP'!F9,"")</f>
        <v>Test7 Test7</v>
      </c>
      <c r="D12" s="380">
        <f>IF('Trial Results IMP'!G9&gt;0,'Trial Results IMP'!G9,"")</f>
        <v>7.1296296296296403E-3</v>
      </c>
      <c r="F12" s="497" t="s">
        <v>1</v>
      </c>
      <c r="G12" s="500" t="s">
        <v>17</v>
      </c>
      <c r="H12" s="5">
        <v>16</v>
      </c>
      <c r="I12" s="5" t="str">
        <f>C21</f>
        <v>Test16 Test16</v>
      </c>
      <c r="J12" s="382">
        <f>IFERROR(VLOOKUP(I12,'Rnd1 Results IMP'!$F$3:$G$82,2,FALSE),"")</f>
        <v>8.6226851851851794E-3</v>
      </c>
      <c r="K12" s="10"/>
      <c r="L12" s="28"/>
      <c r="M12" s="29"/>
      <c r="N12" s="508" t="s">
        <v>33</v>
      </c>
      <c r="O12" s="518" t="s">
        <v>114</v>
      </c>
      <c r="P12" s="30" t="s">
        <v>252</v>
      </c>
      <c r="Q12" s="204" t="str">
        <f ca="1">IFERROR(VLOOKUP(P12,'Calc Data 1'!$E$6:$F$100,2,FALSE),"")</f>
        <v>Test65 Test65</v>
      </c>
      <c r="R12" s="391">
        <f ca="1">IFERROR(VLOOKUP(Q12,'Rnd2 Results IMP'!$F$3:$G$82,2,FALSE),"")</f>
        <v>7.8009259259260002E-3</v>
      </c>
      <c r="S12" s="3"/>
      <c r="T12" s="25"/>
      <c r="U12" s="3"/>
      <c r="V12" s="3"/>
      <c r="W12" s="31"/>
      <c r="X12" s="503" t="s">
        <v>56</v>
      </c>
      <c r="Y12" s="506" t="s">
        <v>130</v>
      </c>
      <c r="Z12" s="32" t="s">
        <v>305</v>
      </c>
      <c r="AA12" s="205" t="str">
        <f ca="1">IFERROR(VLOOKUP(Z12,'Calc Data 1'!$M$6:$N$100,2,FALSE),"")</f>
        <v>Test40 Test40</v>
      </c>
      <c r="AB12" s="396">
        <f ca="1">IFERROR(VLOOKUP(AA12,'Rnd3 Results IMP'!$F$3:$G$82,2,FALSE),"")</f>
        <v>7.5115740740741201E-3</v>
      </c>
      <c r="AC12" s="14"/>
      <c r="AE12" s="33"/>
      <c r="AF12" s="6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  <c r="AX12" s="538" t="s">
        <v>85</v>
      </c>
      <c r="AY12" s="520" t="s">
        <v>149</v>
      </c>
      <c r="AZ12" s="5" t="s">
        <v>215</v>
      </c>
      <c r="BA12" s="201" t="str">
        <f ca="1">IFERROR(VLOOKUP(AZ12,'Calc Data 1'!$U$6:$V$100,2,FALSE),"")</f>
        <v>Test2 Test2</v>
      </c>
      <c r="BB12" s="382">
        <f ca="1">IFERROR(VLOOKUP(BA12,'Rnd4 Results IMP'!$F$3:$G$82,2,FALSE),"")</f>
        <v>7.0717592592592594E-3</v>
      </c>
      <c r="BC12" s="3"/>
      <c r="BD12" s="257"/>
      <c r="BE12" s="3"/>
      <c r="BF12" s="525" t="s">
        <v>101</v>
      </c>
      <c r="BG12" s="546" t="s">
        <v>30</v>
      </c>
      <c r="BH12" s="258" t="s">
        <v>433</v>
      </c>
      <c r="BI12" s="259">
        <v>1</v>
      </c>
      <c r="BJ12" s="259" t="str">
        <f ca="1">IFERROR(VLOOKUP(BH12,'Calc Data 1'!$AC$6:$AD$100,2,FALSE),"")</f>
        <v>Test6 Test6</v>
      </c>
      <c r="BK12" s="415">
        <f ca="1">IFERROR(VLOOKUP(BJ12,'Rnd5 Results IMP'!$F$3:$G$82,2,FALSE),"")</f>
        <v>7.1180555555555598E-3</v>
      </c>
      <c r="BM12" s="251">
        <v>7</v>
      </c>
      <c r="BN12" s="316" t="str">
        <f ca="1">IFERROR(VLOOKUP(BM12,'Calc Data 1'!$AK$6:$AL$100,2,FALSE),"")</f>
        <v>Test7 Test7</v>
      </c>
    </row>
    <row r="13" spans="2:66" ht="14.25" thickTop="1" thickBot="1" x14ac:dyDescent="0.25">
      <c r="B13" s="251">
        <v>8</v>
      </c>
      <c r="C13" s="373" t="str">
        <f>IF('Trial Results IMP'!F10&gt;0,'Trial Results IMP'!F10,"")</f>
        <v>Test8 Test8</v>
      </c>
      <c r="D13" s="380">
        <f>IF('Trial Results IMP'!G10&gt;0,'Trial Results IMP'!G10,"")</f>
        <v>7.1412037037037104E-3</v>
      </c>
      <c r="F13" s="498"/>
      <c r="G13" s="449"/>
      <c r="H13" s="9">
        <v>17</v>
      </c>
      <c r="I13" s="9" t="str">
        <f>C22</f>
        <v>Test17 Test17</v>
      </c>
      <c r="J13" s="383">
        <f>IFERROR(VLOOKUP(I13,'Rnd1 Results IMP'!$F$3:$G$82,2,FALSE),"")</f>
        <v>8.6342592592592599E-3</v>
      </c>
      <c r="K13" s="10"/>
      <c r="L13" s="34"/>
      <c r="N13" s="509"/>
      <c r="O13" s="480"/>
      <c r="P13" s="9" t="s">
        <v>246</v>
      </c>
      <c r="Q13" s="202" t="str">
        <f ca="1">IFERROR(VLOOKUP(P13,'Calc Data 1'!$E$6:$F$100,2,FALSE),"")</f>
        <v>Test17 Test17</v>
      </c>
      <c r="R13" s="392">
        <f ca="1">IFERROR(VLOOKUP(Q13,'Rnd2 Results IMP'!$F$3:$G$82,2,FALSE),"")</f>
        <v>8.6342592592592599E-3</v>
      </c>
      <c r="S13" s="35"/>
      <c r="T13" s="36"/>
      <c r="U13" s="37"/>
      <c r="V13" s="38"/>
      <c r="W13" s="3"/>
      <c r="X13" s="504"/>
      <c r="Y13" s="449"/>
      <c r="Z13" s="9" t="s">
        <v>306</v>
      </c>
      <c r="AA13" s="202" t="str">
        <f ca="1">IFERROR(VLOOKUP(Z13,'Calc Data 1'!$M$6:$N$100,2,FALSE),"")</f>
        <v>Test41 Test41</v>
      </c>
      <c r="AB13" s="397">
        <f ca="1">IFERROR(VLOOKUP(AA13,'Rnd3 Results IMP'!$F$3:$G$82,2,FALSE),"")</f>
        <v>7.5231481481481998E-3</v>
      </c>
      <c r="AC13" s="14"/>
      <c r="AE13" s="33"/>
      <c r="AF13" s="25"/>
      <c r="AW13" s="14"/>
      <c r="AX13" s="539"/>
      <c r="AY13" s="480"/>
      <c r="AZ13" s="9" t="s">
        <v>216</v>
      </c>
      <c r="BA13" s="202" t="str">
        <f ca="1">IFERROR(VLOOKUP(AZ13,'Calc Data 1'!$U$6:$V$100,2,FALSE),"")</f>
        <v>Test3 Test3</v>
      </c>
      <c r="BB13" s="383">
        <f ca="1">IFERROR(VLOOKUP(BA13,'Rnd4 Results IMP'!$F$3:$G$82,2,FALSE),"")</f>
        <v>7.0833333333333304E-3</v>
      </c>
      <c r="BD13" s="25"/>
      <c r="BE13" s="253"/>
      <c r="BF13" s="526"/>
      <c r="BG13" s="480"/>
      <c r="BH13" s="9" t="s">
        <v>434</v>
      </c>
      <c r="BI13" s="202">
        <v>2</v>
      </c>
      <c r="BJ13" s="202" t="str">
        <f ca="1">IFERROR(VLOOKUP(BH13,'Calc Data 1'!$AC$6:$AD$100,2,FALSE),"")</f>
        <v>Test7 Test7</v>
      </c>
      <c r="BK13" s="416">
        <f ca="1">IFERROR(VLOOKUP(BJ13,'Rnd5 Results IMP'!$F$3:$G$82,2,FALSE),"")</f>
        <v>7.1296296296296403E-3</v>
      </c>
      <c r="BM13" s="251">
        <v>8</v>
      </c>
      <c r="BN13" s="316" t="str">
        <f ca="1">IFERROR(VLOOKUP(BM13,'Calc Data 1'!$AK$6:$AL$100,2,FALSE),"")</f>
        <v>Test8 Test8</v>
      </c>
    </row>
    <row r="14" spans="2:66" ht="14.25" thickTop="1" thickBot="1" x14ac:dyDescent="0.25">
      <c r="B14" s="251">
        <v>9</v>
      </c>
      <c r="C14" s="373" t="str">
        <f>IF('Trial Results IMP'!F11&gt;0,'Trial Results IMP'!F11,"")</f>
        <v>Test9 Test9</v>
      </c>
      <c r="D14" s="380">
        <f>IF('Trial Results IMP'!G11&gt;0,'Trial Results IMP'!G11,"")</f>
        <v>7.15277777777779E-3</v>
      </c>
      <c r="F14" s="498"/>
      <c r="G14" s="449"/>
      <c r="H14" s="9">
        <v>48</v>
      </c>
      <c r="I14" s="9" t="str">
        <f>C53</f>
        <v>Test48 Test48</v>
      </c>
      <c r="J14" s="383">
        <f>IFERROR(VLOOKUP(I14,'Rnd1 Results IMP'!$F$3:$G$82,2,FALSE),"")</f>
        <v>9.6874999999999999E-3</v>
      </c>
      <c r="K14" s="4"/>
      <c r="L14" s="10"/>
      <c r="M14" s="10"/>
      <c r="N14" s="509"/>
      <c r="O14" s="480"/>
      <c r="P14" s="9" t="s">
        <v>249</v>
      </c>
      <c r="Q14" s="202" t="str">
        <f ca="1">IFERROR(VLOOKUP(P14,'Calc Data 1'!$E$6:$F$100,2,FALSE),"")</f>
        <v>Test48 Test48</v>
      </c>
      <c r="R14" s="393">
        <f ca="1">IFERROR(VLOOKUP(Q14,'Rnd2 Results IMP'!$F$3:$G$82,2,FALSE),"")</f>
        <v>9.6874999999999999E-3</v>
      </c>
      <c r="S14" s="39"/>
      <c r="T14" s="25"/>
      <c r="U14" s="3"/>
      <c r="V14" s="40"/>
      <c r="X14" s="504"/>
      <c r="Y14" s="449"/>
      <c r="Z14" s="9" t="s">
        <v>307</v>
      </c>
      <c r="AA14" s="202" t="str">
        <f ca="1">IFERROR(VLOOKUP(Z14,'Calc Data 1'!$M$6:$N$100,2,FALSE),"")</f>
        <v>Test64 Test64</v>
      </c>
      <c r="AB14" s="397">
        <f ca="1">IFERROR(VLOOKUP(AA14,'Rnd3 Results IMP'!$F$3:$G$82,2,FALSE),"")</f>
        <v>7.7893518518519301E-3</v>
      </c>
      <c r="AC14" s="14"/>
      <c r="AE14" s="33"/>
      <c r="AH14" s="6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  <c r="AX14" s="539"/>
      <c r="AY14" s="480"/>
      <c r="AZ14" s="9" t="s">
        <v>374</v>
      </c>
      <c r="BA14" s="202" t="str">
        <f ca="1">IFERROR(VLOOKUP(AZ14,'Calc Data 1'!$U$6:$V$100,2,FALSE),"")</f>
        <v>Test6 Test6</v>
      </c>
      <c r="BB14" s="383">
        <f ca="1">IFERROR(VLOOKUP(BA14,'Rnd4 Results IMP'!$F$3:$G$82,2,FALSE),"")</f>
        <v>7.1180555555555598E-3</v>
      </c>
      <c r="BC14" s="6"/>
      <c r="BF14" s="526"/>
      <c r="BG14" s="480"/>
      <c r="BH14" s="9" t="s">
        <v>435</v>
      </c>
      <c r="BI14" s="202">
        <v>3</v>
      </c>
      <c r="BJ14" s="202" t="str">
        <f ca="1">IFERROR(VLOOKUP(BH14,'Calc Data 1'!$AC$6:$AD$100,2,FALSE),"")</f>
        <v>Test8 Test8</v>
      </c>
      <c r="BK14" s="416">
        <f ca="1">IFERROR(VLOOKUP(BJ14,'Rnd5 Results IMP'!$F$3:$G$82,2,FALSE),"")</f>
        <v>7.1412037037037104E-3</v>
      </c>
      <c r="BM14" s="251">
        <v>9</v>
      </c>
      <c r="BN14" s="316" t="str">
        <f ca="1">IFERROR(VLOOKUP(BM14,'Calc Data 1'!$AK$6:$AL$100,2,FALSE),"")</f>
        <v>Test9 Test9</v>
      </c>
    </row>
    <row r="15" spans="2:66" ht="13.5" thickTop="1" x14ac:dyDescent="0.2">
      <c r="B15" s="251">
        <v>10</v>
      </c>
      <c r="C15" s="373" t="str">
        <f>IF('Trial Results IMP'!F12&gt;0,'Trial Results IMP'!F12,"")</f>
        <v>Test10 Test10</v>
      </c>
      <c r="D15" s="380">
        <f>IF('Trial Results IMP'!G12&gt;0,'Trial Results IMP'!G12,"")</f>
        <v>7.1643518518518601E-3</v>
      </c>
      <c r="F15" s="498"/>
      <c r="G15" s="449"/>
      <c r="H15" s="9">
        <v>49</v>
      </c>
      <c r="I15" s="9" t="str">
        <f>C54</f>
        <v>Test49 Test49</v>
      </c>
      <c r="J15" s="383">
        <f>IFERROR(VLOOKUP(I15,'Rnd1 Results IMP'!$F$3:$G$82,2,FALSE),"")</f>
        <v>9.6990740740740735E-3</v>
      </c>
      <c r="K15" s="10"/>
      <c r="L15" s="10"/>
      <c r="M15" s="10"/>
      <c r="N15" s="509"/>
      <c r="O15" s="480"/>
      <c r="P15" s="9" t="s">
        <v>250</v>
      </c>
      <c r="Q15" s="202" t="str">
        <f ca="1">IFERROR(VLOOKUP(P15,'Calc Data 1'!$E$6:$F$100,2,FALSE),"")</f>
        <v>Test49 Test49</v>
      </c>
      <c r="R15" s="393">
        <f ca="1">IFERROR(VLOOKUP(Q15,'Rnd2 Results IMP'!$F$3:$G$82,2,FALSE),"")</f>
        <v>9.6990740740740735E-3</v>
      </c>
      <c r="S15" s="41"/>
      <c r="T15" s="42"/>
      <c r="U15" s="43"/>
      <c r="W15" s="44"/>
      <c r="X15" s="504"/>
      <c r="Y15" s="449"/>
      <c r="Z15" s="9" t="s">
        <v>308</v>
      </c>
      <c r="AA15" s="202" t="str">
        <f ca="1">IFERROR(VLOOKUP(Z15,'Calc Data 1'!$M$6:$N$100,2,FALSE),"")</f>
        <v>Test72 Test72</v>
      </c>
      <c r="AB15" s="397">
        <f ca="1">IFERROR(VLOOKUP(AA15,'Rnd3 Results IMP'!$F$3:$G$82,2,FALSE),"")</f>
        <v>7.8819444444445299E-3</v>
      </c>
      <c r="AC15" s="45"/>
      <c r="AD15" s="46"/>
      <c r="AE15" s="47"/>
      <c r="AF15" s="46"/>
      <c r="AG15" s="46"/>
      <c r="AH15" s="48"/>
      <c r="AI15" s="46"/>
      <c r="AJ15" s="46"/>
      <c r="AK15" s="46"/>
      <c r="AL15" s="46"/>
      <c r="AM15" s="46"/>
      <c r="AN15" s="46"/>
      <c r="AO15" s="46"/>
      <c r="AP15" s="49"/>
      <c r="AW15" s="14"/>
      <c r="AX15" s="539"/>
      <c r="AY15" s="480"/>
      <c r="AZ15" s="9" t="s">
        <v>375</v>
      </c>
      <c r="BA15" s="202" t="str">
        <f ca="1">IFERROR(VLOOKUP(AZ15,'Calc Data 1'!$U$6:$V$100,2,FALSE),"")</f>
        <v>Test7 Test7</v>
      </c>
      <c r="BB15" s="383">
        <f ca="1">IFERROR(VLOOKUP(BA15,'Rnd4 Results IMP'!$F$3:$G$82,2,FALSE),"")</f>
        <v>7.1296296296296403E-3</v>
      </c>
      <c r="BF15" s="526"/>
      <c r="BG15" s="480"/>
      <c r="BH15" s="9" t="s">
        <v>436</v>
      </c>
      <c r="BI15" s="202">
        <v>4</v>
      </c>
      <c r="BJ15" s="202" t="str">
        <f ca="1">IFERROR(VLOOKUP(BH15,'Calc Data 1'!$AC$6:$AD$100,2,FALSE),"")</f>
        <v>Test9 Test9</v>
      </c>
      <c r="BK15" s="416">
        <f ca="1">IFERROR(VLOOKUP(BJ15,'Rnd5 Results IMP'!$F$3:$G$82,2,FALSE),"")</f>
        <v>7.15277777777779E-3</v>
      </c>
      <c r="BM15" s="251">
        <v>10</v>
      </c>
      <c r="BN15" s="316" t="str">
        <f ca="1">IFERROR(VLOOKUP(BM15,'Calc Data 1'!$AK$6:$AL$100,2,FALSE),"")</f>
        <v>Test26 Test26</v>
      </c>
    </row>
    <row r="16" spans="2:66" ht="13.5" thickBot="1" x14ac:dyDescent="0.25">
      <c r="B16" s="251">
        <v>11</v>
      </c>
      <c r="C16" s="373" t="str">
        <f>IF('Trial Results IMP'!F13&gt;0,'Trial Results IMP'!F13,"")</f>
        <v>Test11 Test11</v>
      </c>
      <c r="D16" s="380">
        <f>IF('Trial Results IMP'!G13&gt;0,'Trial Results IMP'!G13,"")</f>
        <v>7.1759259259259398E-3</v>
      </c>
      <c r="F16" s="499"/>
      <c r="G16" s="501"/>
      <c r="H16" s="18">
        <v>80</v>
      </c>
      <c r="I16" s="18" t="str">
        <f>C85</f>
        <v/>
      </c>
      <c r="J16" s="384" t="str">
        <f>IFERROR(VLOOKUP(I16,'Rnd1 Results IMP'!$F$3:$G$82,2,FALSE),"")</f>
        <v/>
      </c>
      <c r="K16" s="50"/>
      <c r="L16" s="50"/>
      <c r="M16" s="51"/>
      <c r="N16" s="510"/>
      <c r="O16" s="519"/>
      <c r="P16" s="52" t="s">
        <v>251</v>
      </c>
      <c r="Q16" s="206" t="str">
        <f ca="1">IFERROR(VLOOKUP(P16,'Calc Data 1'!$E$6:$F$100,2,FALSE),"")</f>
        <v/>
      </c>
      <c r="R16" s="394" t="str">
        <f ca="1">IFERROR(VLOOKUP(Q16,'Rnd2 Results IMP'!$F$3:$G$82,2,FALSE),"")</f>
        <v/>
      </c>
      <c r="S16" s="39"/>
      <c r="T16" s="25"/>
      <c r="U16" s="53"/>
      <c r="V16" s="54"/>
      <c r="W16" s="44"/>
      <c r="X16" s="505"/>
      <c r="Y16" s="507"/>
      <c r="Z16" s="55" t="s">
        <v>309</v>
      </c>
      <c r="AA16" s="207" t="str">
        <f ca="1">IFERROR(VLOOKUP(Z16,'Calc Data 1'!$M$6:$N$100,2,FALSE),"")</f>
        <v>Test16 Test16</v>
      </c>
      <c r="AB16" s="398">
        <f ca="1">IFERROR(VLOOKUP(AA16,'Rnd3 Results IMP'!$F$3:$G$82,2,FALSE),"")</f>
        <v>8.6226851851851794E-3</v>
      </c>
      <c r="AC16" s="14"/>
      <c r="AE16" s="33"/>
      <c r="AH16" s="25"/>
      <c r="AP16" s="49"/>
      <c r="AW16" s="14"/>
      <c r="AX16" s="540"/>
      <c r="AY16" s="521"/>
      <c r="AZ16" s="18" t="s">
        <v>376</v>
      </c>
      <c r="BA16" s="203" t="str">
        <f ca="1">IFERROR(VLOOKUP(AZ16,'Calc Data 1'!$U$6:$V$100,2,FALSE),"")</f>
        <v>Test26 Test26</v>
      </c>
      <c r="BB16" s="384">
        <f ca="1">IFERROR(VLOOKUP(BA16,'Rnd4 Results IMP'!$F$3:$G$82,2,FALSE),"")</f>
        <v>7.3495370370370702E-3</v>
      </c>
      <c r="BC16" s="260"/>
      <c r="BD16" s="261"/>
      <c r="BE16" s="262"/>
      <c r="BF16" s="527"/>
      <c r="BG16" s="547"/>
      <c r="BH16" s="263" t="s">
        <v>437</v>
      </c>
      <c r="BI16" s="264">
        <v>5</v>
      </c>
      <c r="BJ16" s="264" t="str">
        <f ca="1">IFERROR(VLOOKUP(BH16,'Calc Data 1'!$AC$6:$AD$100,2,FALSE),"")</f>
        <v>Test26 Test26</v>
      </c>
      <c r="BK16" s="417">
        <f ca="1">IFERROR(VLOOKUP(BJ16,'Rnd5 Results IMP'!$F$3:$G$82,2,FALSE),"")</f>
        <v>7.3495370370370702E-3</v>
      </c>
      <c r="BM16" s="251">
        <v>11</v>
      </c>
      <c r="BN16" s="316" t="str">
        <f ca="1">IFERROR(VLOOKUP(BM16,'Calc Data 1'!$AK$6:$AL$100,2,FALSE),"")</f>
        <v>Test27 Test27</v>
      </c>
    </row>
    <row r="17" spans="2:66" ht="14.25" thickTop="1" thickBot="1" x14ac:dyDescent="0.25">
      <c r="B17" s="251">
        <v>12</v>
      </c>
      <c r="C17" s="373" t="str">
        <f>IF('Trial Results IMP'!F14&gt;0,'Trial Results IMP'!F14,"")</f>
        <v>Test12 Test12</v>
      </c>
      <c r="D17" s="380">
        <f>IF('Trial Results IMP'!G14&gt;0,'Trial Results IMP'!G14,"")</f>
        <v>7.1875000000000099E-3</v>
      </c>
      <c r="J17" s="386" t="str">
        <f>IFERROR(VLOOKUP(I17,'Rnd1 Results IMP'!$F$3:$G$82,2,FALSE),"")</f>
        <v/>
      </c>
      <c r="Q17" s="1" t="str">
        <f ca="1">IFERROR(VLOOKUP(P17,'Calc Data 1'!$E$6:$F$100,2,FALSE),"")</f>
        <v/>
      </c>
      <c r="R17" s="386" t="str">
        <f ca="1">IFERROR(VLOOKUP(Q17,'Rnd2 Results IMP'!$F$3:$G$82,2,FALSE),"")</f>
        <v/>
      </c>
      <c r="S17" s="3"/>
      <c r="T17" s="25"/>
      <c r="U17" s="56"/>
      <c r="V17" s="57"/>
      <c r="W17" s="58"/>
      <c r="AA17" s="1" t="str">
        <f ca="1">IFERROR(VLOOKUP(Z17,'Calc Data 1'!$M$6:$N$100,2,FALSE),"")</f>
        <v/>
      </c>
      <c r="AB17" s="386" t="str">
        <f ca="1">IFERROR(VLOOKUP(AA17,'Rnd3 Results IMP'!$F$3:$G$82,2,FALSE),"")</f>
        <v/>
      </c>
      <c r="AC17" s="59"/>
      <c r="AD17" s="12"/>
      <c r="AE17" s="60"/>
      <c r="AF17" s="61"/>
      <c r="AG17" s="62"/>
      <c r="AH17" s="61"/>
      <c r="AI17" s="61"/>
      <c r="AJ17" s="61"/>
      <c r="AK17" s="61"/>
      <c r="AL17" s="61"/>
      <c r="AM17" s="61"/>
      <c r="AN17" s="61"/>
      <c r="AO17" s="63"/>
      <c r="AP17" s="64"/>
      <c r="AQ17" s="65"/>
      <c r="AR17" s="65"/>
      <c r="AS17" s="65"/>
      <c r="AT17" s="65"/>
      <c r="AU17" s="65"/>
      <c r="AV17" s="65"/>
      <c r="AW17" s="65"/>
      <c r="BA17" s="1" t="str">
        <f ca="1">IFERROR(VLOOKUP(AZ17,'Calc Data 1'!$U$6:$V$100,2,FALSE),"")</f>
        <v/>
      </c>
      <c r="BB17" s="386" t="str">
        <f ca="1">IFERROR(VLOOKUP(BA17,'Rnd4 Results IMP'!$F$3:$G$82,2,FALSE),"")</f>
        <v/>
      </c>
      <c r="BJ17" s="1" t="str">
        <f ca="1">IFERROR(VLOOKUP(BH17,'Calc Data 1'!$AC$6:$AD$100,2,FALSE),"")</f>
        <v/>
      </c>
      <c r="BK17" s="386" t="str">
        <f ca="1">IFERROR(VLOOKUP(BJ17,'Rnd5 Results IMP'!$F$3:$G$82,2,FALSE),"")</f>
        <v/>
      </c>
      <c r="BM17" s="251">
        <v>12</v>
      </c>
      <c r="BN17" s="316" t="str">
        <f ca="1">IFERROR(VLOOKUP(BM17,'Calc Data 1'!$AK$6:$AL$100,2,FALSE),"")</f>
        <v>Test28 Test28</v>
      </c>
    </row>
    <row r="18" spans="2:66" ht="12.75" customHeight="1" thickTop="1" thickBot="1" x14ac:dyDescent="0.25">
      <c r="B18" s="251">
        <v>13</v>
      </c>
      <c r="C18" s="373" t="str">
        <f>IF('Trial Results IMP'!F15&gt;0,'Trial Results IMP'!F15,"")</f>
        <v>Test13 Test13</v>
      </c>
      <c r="D18" s="380">
        <f>IF('Trial Results IMP'!G15&gt;0,'Trial Results IMP'!G15,"")</f>
        <v>7.1990740740740904E-3</v>
      </c>
      <c r="F18" s="497" t="s">
        <v>2</v>
      </c>
      <c r="G18" s="500" t="s">
        <v>18</v>
      </c>
      <c r="H18" s="5">
        <v>8</v>
      </c>
      <c r="I18" s="5" t="str">
        <f>C13</f>
        <v>Test8 Test8</v>
      </c>
      <c r="J18" s="382">
        <f>IFERROR(VLOOKUP(I18,'Rnd1 Results IMP'!$F$3:$G$82,2,FALSE),"")</f>
        <v>7.1412037037037104E-3</v>
      </c>
      <c r="K18" s="4"/>
      <c r="L18" s="4"/>
      <c r="M18" s="4"/>
      <c r="N18" s="497" t="s">
        <v>34</v>
      </c>
      <c r="O18" s="520" t="s">
        <v>115</v>
      </c>
      <c r="P18" s="5" t="s">
        <v>177</v>
      </c>
      <c r="Q18" s="201" t="str">
        <f ca="1">IFERROR(VLOOKUP(P18,'Calc Data 1'!$E$6:$F$100,2,FALSE),"")</f>
        <v>Test8 Test8</v>
      </c>
      <c r="R18" s="382">
        <f ca="1">IFERROR(VLOOKUP(Q18,'Rnd2 Results IMP'!$F$3:$G$82,2,FALSE),"")</f>
        <v>7.1412037037037104E-3</v>
      </c>
      <c r="S18" s="25"/>
      <c r="T18" s="66"/>
      <c r="U18" s="3"/>
      <c r="V18" s="54"/>
      <c r="W18" s="67"/>
      <c r="X18" s="508" t="s">
        <v>57</v>
      </c>
      <c r="Y18" s="511" t="s">
        <v>576</v>
      </c>
      <c r="Z18" s="30" t="s">
        <v>200</v>
      </c>
      <c r="AA18" s="204" t="str">
        <f ca="1">IFERROR(VLOOKUP(Z18,'Calc Data 1'!$M$6:$N$100,2,FALSE),"")</f>
        <v>Test65 Test65</v>
      </c>
      <c r="AB18" s="391">
        <f ca="1">IFERROR(VLOOKUP(AA18,'Rnd3 Results IMP'!$F$3:$G$82,2,FALSE),"")</f>
        <v>7.8009259259260002E-3</v>
      </c>
      <c r="AC18" s="14"/>
      <c r="AE18" s="14"/>
      <c r="AG18" s="14"/>
      <c r="AO18" s="13"/>
      <c r="AP18" s="49"/>
      <c r="AX18" s="492" t="s">
        <v>84</v>
      </c>
      <c r="AY18" s="495" t="s">
        <v>136</v>
      </c>
      <c r="AZ18" s="68" t="s">
        <v>369</v>
      </c>
      <c r="BA18" s="208" t="str">
        <f ca="1">IFERROR(VLOOKUP(AZ18,'Calc Data 1'!$U$6:$V$100,2,FALSE),"")</f>
        <v>Test28 Test28</v>
      </c>
      <c r="BB18" s="403">
        <f ca="1">IFERROR(VLOOKUP(BA18,'Rnd4 Results IMP'!$F$3:$G$82,2,FALSE),"")</f>
        <v>7.3726851851852199E-3</v>
      </c>
      <c r="BC18" s="89"/>
      <c r="BD18" s="72"/>
      <c r="BE18" s="21"/>
      <c r="BF18" s="492" t="s">
        <v>100</v>
      </c>
      <c r="BG18" s="495" t="s">
        <v>29</v>
      </c>
      <c r="BH18" s="68" t="s">
        <v>231</v>
      </c>
      <c r="BI18" s="208">
        <v>1</v>
      </c>
      <c r="BJ18" s="208" t="str">
        <f ca="1">IFERROR(VLOOKUP(BH18,'Calc Data 1'!$AC$6:$AD$100,2,FALSE),"")</f>
        <v>Test28 Test28</v>
      </c>
      <c r="BK18" s="403">
        <f ca="1">IFERROR(VLOOKUP(BJ18,'Rnd5 Results IMP'!$F$3:$G$82,2,FALSE),"")</f>
        <v>7.3726851851852199E-3</v>
      </c>
      <c r="BM18" s="251">
        <v>13</v>
      </c>
      <c r="BN18" s="316" t="str">
        <f ca="1">IFERROR(VLOOKUP(BM18,'Calc Data 1'!$AK$6:$AL$100,2,FALSE),"")</f>
        <v>Test29 Test29</v>
      </c>
    </row>
    <row r="19" spans="2:66" ht="14.25" thickTop="1" thickBot="1" x14ac:dyDescent="0.25">
      <c r="B19" s="251">
        <v>14</v>
      </c>
      <c r="C19" s="373" t="str">
        <f>IF('Trial Results IMP'!F16&gt;0,'Trial Results IMP'!F16,"")</f>
        <v>Test14 Test14</v>
      </c>
      <c r="D19" s="380">
        <f>IF('Trial Results IMP'!G16&gt;0,'Trial Results IMP'!G16,"")</f>
        <v>7.2106481481481596E-3</v>
      </c>
      <c r="F19" s="498"/>
      <c r="G19" s="449"/>
      <c r="H19" s="9">
        <v>25</v>
      </c>
      <c r="I19" s="9" t="str">
        <f>C30</f>
        <v>Test25 Test25</v>
      </c>
      <c r="J19" s="383">
        <f>IFERROR(VLOOKUP(I19,'Rnd1 Results IMP'!$F$3:$G$82,2,FALSE),"")</f>
        <v>8.7268518518518502E-3</v>
      </c>
      <c r="K19" s="10"/>
      <c r="L19" s="10"/>
      <c r="M19" s="10"/>
      <c r="N19" s="498"/>
      <c r="O19" s="480"/>
      <c r="P19" s="9" t="s">
        <v>178</v>
      </c>
      <c r="Q19" s="202" t="str">
        <f ca="1">IFERROR(VLOOKUP(P19,'Calc Data 1'!$E$6:$F$100,2,FALSE),"")</f>
        <v>Test9 Test9</v>
      </c>
      <c r="R19" s="383">
        <f ca="1">IFERROR(VLOOKUP(Q19,'Rnd2 Results IMP'!$F$3:$G$82,2,FALSE),"")</f>
        <v>7.15277777777779E-3</v>
      </c>
      <c r="S19" s="25"/>
      <c r="T19" s="66"/>
      <c r="U19" s="3"/>
      <c r="V19" s="54"/>
      <c r="W19" s="3"/>
      <c r="X19" s="509"/>
      <c r="Y19" s="449"/>
      <c r="Z19" s="9" t="s">
        <v>201</v>
      </c>
      <c r="AA19" s="202" t="str">
        <f ca="1">IFERROR(VLOOKUP(Z19,'Calc Data 1'!$M$6:$N$100,2,FALSE),"")</f>
        <v>Test73 Test73</v>
      </c>
      <c r="AB19" s="392">
        <f ca="1">IFERROR(VLOOKUP(AA19,'Rnd3 Results IMP'!$F$3:$G$82,2,FALSE),"")</f>
        <v>7.8935185185186104E-3</v>
      </c>
      <c r="AC19" s="14"/>
      <c r="AE19" s="14"/>
      <c r="AG19" s="14"/>
      <c r="AO19" s="13"/>
      <c r="AP19" s="49"/>
      <c r="AX19" s="493"/>
      <c r="AY19" s="449"/>
      <c r="AZ19" s="9" t="s">
        <v>370</v>
      </c>
      <c r="BA19" s="202" t="str">
        <f ca="1">IFERROR(VLOOKUP(AZ19,'Calc Data 1'!$U$6:$V$100,2,FALSE),"")</f>
        <v>Test29 Test29</v>
      </c>
      <c r="BB19" s="404">
        <f ca="1">IFERROR(VLOOKUP(BA19,'Rnd4 Results IMP'!$F$3:$G$82,2,FALSE),"")</f>
        <v>7.38425925925929E-3</v>
      </c>
      <c r="BF19" s="493"/>
      <c r="BG19" s="449"/>
      <c r="BH19" s="9" t="s">
        <v>232</v>
      </c>
      <c r="BI19" s="202">
        <v>2</v>
      </c>
      <c r="BJ19" s="202" t="str">
        <f ca="1">IFERROR(VLOOKUP(BH19,'Calc Data 1'!$AC$6:$AD$100,2,FALSE),"")</f>
        <v>Test27 Test27</v>
      </c>
      <c r="BK19" s="404">
        <f ca="1">IFERROR(VLOOKUP(BJ19,'Rnd5 Results IMP'!$F$3:$G$82,2,FALSE),"")</f>
        <v>7.3611111111111403E-3</v>
      </c>
      <c r="BM19" s="251">
        <v>14</v>
      </c>
      <c r="BN19" s="316" t="str">
        <f ca="1">IFERROR(VLOOKUP(BM19,'Calc Data 1'!$AK$6:$AL$100,2,FALSE),"")</f>
        <v>Test30 Test30</v>
      </c>
    </row>
    <row r="20" spans="2:66" ht="14.25" thickTop="1" thickBot="1" x14ac:dyDescent="0.25">
      <c r="B20" s="251">
        <v>15</v>
      </c>
      <c r="C20" s="373" t="str">
        <f>IF('Trial Results IMP'!F17&gt;0,'Trial Results IMP'!F17,"")</f>
        <v>Test15 Test15</v>
      </c>
      <c r="D20" s="380">
        <f>IF('Trial Results IMP'!G17&gt;0,'Trial Results IMP'!G17,"")</f>
        <v>7.2222222222222401E-3</v>
      </c>
      <c r="F20" s="498"/>
      <c r="G20" s="449"/>
      <c r="H20" s="9">
        <v>40</v>
      </c>
      <c r="I20" s="9" t="str">
        <f>C45</f>
        <v>Test40 Test40</v>
      </c>
      <c r="J20" s="383">
        <f>IFERROR(VLOOKUP(I20,'Rnd1 Results IMP'!$F$3:$G$82,2,FALSE),"")</f>
        <v>7.5115740740741201E-3</v>
      </c>
      <c r="K20" s="10"/>
      <c r="L20" s="10"/>
      <c r="M20" s="10"/>
      <c r="N20" s="498"/>
      <c r="O20" s="480"/>
      <c r="P20" s="9" t="s">
        <v>253</v>
      </c>
      <c r="Q20" s="202" t="str">
        <f ca="1">IFERROR(VLOOKUP(P20,'Calc Data 1'!$E$6:$F$100,2,FALSE),"")</f>
        <v>Test40 Test40</v>
      </c>
      <c r="R20" s="383">
        <f ca="1">IFERROR(VLOOKUP(Q20,'Rnd2 Results IMP'!$F$3:$G$82,2,FALSE),"")</f>
        <v>7.5115740740741201E-3</v>
      </c>
      <c r="S20" s="6"/>
      <c r="T20" s="69"/>
      <c r="U20" s="3"/>
      <c r="V20" s="54"/>
      <c r="W20" s="3"/>
      <c r="X20" s="509"/>
      <c r="Y20" s="449"/>
      <c r="Z20" s="9" t="s">
        <v>310</v>
      </c>
      <c r="AA20" s="202" t="str">
        <f ca="1">IFERROR(VLOOKUP(Z20,'Calc Data 1'!$M$6:$N$100,2,FALSE),"")</f>
        <v>Test17 Test17</v>
      </c>
      <c r="AB20" s="392">
        <f ca="1">IFERROR(VLOOKUP(AA20,'Rnd3 Results IMP'!$F$3:$G$82,2,FALSE),"")</f>
        <v>8.6342592592592599E-3</v>
      </c>
      <c r="AC20" s="14"/>
      <c r="AD20" s="70"/>
      <c r="AE20" s="71"/>
      <c r="AF20" s="72"/>
      <c r="AG20" s="73"/>
      <c r="AH20" s="72"/>
      <c r="AI20" s="72"/>
      <c r="AJ20" s="72"/>
      <c r="AK20" s="72"/>
      <c r="AL20" s="72"/>
      <c r="AM20" s="72"/>
      <c r="AN20" s="72"/>
      <c r="AO20" s="74"/>
      <c r="AP20" s="75"/>
      <c r="AQ20" s="72"/>
      <c r="AR20" s="72"/>
      <c r="AS20" s="72"/>
      <c r="AT20" s="72"/>
      <c r="AU20" s="72"/>
      <c r="AV20" s="72"/>
      <c r="AW20" s="21"/>
      <c r="AX20" s="493"/>
      <c r="AY20" s="449"/>
      <c r="AZ20" s="9" t="s">
        <v>371</v>
      </c>
      <c r="BA20" s="202" t="str">
        <f ca="1">IFERROR(VLOOKUP(AZ20,'Calc Data 1'!$U$6:$V$100,2,FALSE),"")</f>
        <v>Test32 Test32</v>
      </c>
      <c r="BB20" s="404">
        <f ca="1">IFERROR(VLOOKUP(BA20,'Rnd4 Results IMP'!$F$3:$G$82,2,FALSE),"")</f>
        <v>7.4189814814815203E-3</v>
      </c>
      <c r="BC20" s="265"/>
      <c r="BD20" s="266"/>
      <c r="BF20" s="493"/>
      <c r="BG20" s="449"/>
      <c r="BH20" s="9" t="s">
        <v>438</v>
      </c>
      <c r="BI20" s="202">
        <v>3</v>
      </c>
      <c r="BJ20" s="202" t="str">
        <f ca="1">IFERROR(VLOOKUP(BH20,'Calc Data 1'!$AC$6:$AD$100,2,FALSE),"")</f>
        <v>Test29 Test29</v>
      </c>
      <c r="BK20" s="404">
        <f ca="1">IFERROR(VLOOKUP(BJ20,'Rnd5 Results IMP'!$F$3:$G$82,2,FALSE),"")</f>
        <v>7.38425925925929E-3</v>
      </c>
      <c r="BM20" s="251">
        <v>15</v>
      </c>
      <c r="BN20" s="316" t="str">
        <f ca="1">IFERROR(VLOOKUP(BM20,'Calc Data 1'!$AK$6:$AL$100,2,FALSE),"")</f>
        <v>Test31 Test31</v>
      </c>
    </row>
    <row r="21" spans="2:66" ht="14.25" thickTop="1" thickBot="1" x14ac:dyDescent="0.25">
      <c r="B21" s="251">
        <v>16</v>
      </c>
      <c r="C21" s="373" t="str">
        <f>IF('Trial Results IMP'!F18&gt;0,'Trial Results IMP'!F18,"")</f>
        <v>Test16 Test16</v>
      </c>
      <c r="D21" s="380">
        <f>IF('Trial Results IMP'!G18&gt;0,'Trial Results IMP'!G18,"")</f>
        <v>7.2337962962963102E-3</v>
      </c>
      <c r="F21" s="498"/>
      <c r="G21" s="449"/>
      <c r="H21" s="9">
        <v>57</v>
      </c>
      <c r="I21" s="9" t="str">
        <f>C62</f>
        <v>Test57 Test57</v>
      </c>
      <c r="J21" s="383">
        <f>IFERROR(VLOOKUP(I21,'Rnd1 Results IMP'!$F$3:$G$82,2,FALSE),"")</f>
        <v>9.7916666666666603E-3</v>
      </c>
      <c r="K21" s="15"/>
      <c r="L21" s="16"/>
      <c r="M21" s="10"/>
      <c r="N21" s="498"/>
      <c r="O21" s="480"/>
      <c r="P21" s="9" t="s">
        <v>254</v>
      </c>
      <c r="Q21" s="202" t="str">
        <f ca="1">IFERROR(VLOOKUP(P21,'Calc Data 1'!$E$6:$F$100,2,FALSE),"")</f>
        <v>Test41 Test41</v>
      </c>
      <c r="R21" s="383">
        <f ca="1">IFERROR(VLOOKUP(Q21,'Rnd2 Results IMP'!$F$3:$G$82,2,FALSE),"")</f>
        <v>7.5231481481481998E-3</v>
      </c>
      <c r="S21" s="25"/>
      <c r="T21" s="69"/>
      <c r="U21" s="3"/>
      <c r="V21" s="54"/>
      <c r="W21" s="3"/>
      <c r="X21" s="509"/>
      <c r="Y21" s="449"/>
      <c r="Z21" s="9" t="s">
        <v>311</v>
      </c>
      <c r="AA21" s="202" t="str">
        <f ca="1">IFERROR(VLOOKUP(Z21,'Calc Data 1'!$M$6:$N$100,2,FALSE),"")</f>
        <v>Test24 Test24</v>
      </c>
      <c r="AB21" s="392">
        <f ca="1">IFERROR(VLOOKUP(AA21,'Rnd3 Results IMP'!$F$3:$G$82,2,FALSE),"")</f>
        <v>8.7152777777777697E-3</v>
      </c>
      <c r="AC21" s="76"/>
      <c r="AD21" s="77"/>
      <c r="AE21" s="76"/>
      <c r="AF21" s="37"/>
      <c r="AG21" s="76"/>
      <c r="AH21" s="37"/>
      <c r="AI21" s="37"/>
      <c r="AJ21" s="37"/>
      <c r="AK21" s="37"/>
      <c r="AL21" s="38"/>
      <c r="AO21" s="13"/>
      <c r="AP21" s="49"/>
      <c r="AW21" s="70"/>
      <c r="AX21" s="493"/>
      <c r="AY21" s="449"/>
      <c r="AZ21" s="9" t="s">
        <v>372</v>
      </c>
      <c r="BA21" s="202" t="str">
        <f ca="1">IFERROR(VLOOKUP(AZ21,'Calc Data 1'!$U$6:$V$100,2,FALSE),"")</f>
        <v>Test33 Test33</v>
      </c>
      <c r="BB21" s="404">
        <f ca="1">IFERROR(VLOOKUP(BA21,'Rnd4 Results IMP'!$F$3:$G$82,2,FALSE),"")</f>
        <v>7.4305555555555904E-3</v>
      </c>
      <c r="BC21" s="3"/>
      <c r="BD21" s="267"/>
      <c r="BF21" s="493"/>
      <c r="BG21" s="449"/>
      <c r="BH21" s="9" t="s">
        <v>439</v>
      </c>
      <c r="BI21" s="202">
        <v>4</v>
      </c>
      <c r="BJ21" s="202" t="str">
        <f ca="1">IFERROR(VLOOKUP(BH21,'Calc Data 1'!$AC$6:$AD$100,2,FALSE),"")</f>
        <v>Test30 Test30</v>
      </c>
      <c r="BK21" s="404">
        <f ca="1">IFERROR(VLOOKUP(BJ21,'Rnd5 Results IMP'!$F$3:$G$82,2,FALSE),"")</f>
        <v>7.3958333333333697E-3</v>
      </c>
      <c r="BM21" s="251">
        <v>16</v>
      </c>
      <c r="BN21" s="316" t="str">
        <f ca="1">IFERROR(VLOOKUP(BM21,'Calc Data 1'!$AK$6:$AL$100,2,FALSE),"")</f>
        <v>Test32 Test32</v>
      </c>
    </row>
    <row r="22" spans="2:66" ht="14.25" thickTop="1" thickBot="1" x14ac:dyDescent="0.25">
      <c r="B22" s="251">
        <v>17</v>
      </c>
      <c r="C22" s="373" t="str">
        <f>IF('Trial Results IMP'!F19&gt;0,'Trial Results IMP'!F19,"")</f>
        <v>Test17 Test17</v>
      </c>
      <c r="D22" s="380">
        <f>IF('Trial Results IMP'!G19&gt;0,'Trial Results IMP'!G19,"")</f>
        <v>7.2453703703703898E-3</v>
      </c>
      <c r="F22" s="499"/>
      <c r="G22" s="501"/>
      <c r="H22" s="18">
        <v>72</v>
      </c>
      <c r="I22" s="18" t="str">
        <f>C77</f>
        <v>Test72 Test72</v>
      </c>
      <c r="J22" s="384">
        <f>IFERROR(VLOOKUP(I22,'Rnd1 Results IMP'!$F$3:$G$82,2,FALSE),"")</f>
        <v>7.8819444444445299E-3</v>
      </c>
      <c r="K22" s="10"/>
      <c r="L22" s="17"/>
      <c r="M22" s="10"/>
      <c r="N22" s="499"/>
      <c r="O22" s="521"/>
      <c r="P22" s="18" t="s">
        <v>255</v>
      </c>
      <c r="Q22" s="203" t="str">
        <f ca="1">IFERROR(VLOOKUP(P22,'Calc Data 1'!$E$6:$F$100,2,FALSE),"")</f>
        <v>Test72 Test72</v>
      </c>
      <c r="R22" s="384">
        <f ca="1">IFERROR(VLOOKUP(Q22,'Rnd2 Results IMP'!$F$3:$G$82,2,FALSE),"")</f>
        <v>7.8819444444445299E-3</v>
      </c>
      <c r="S22" s="11"/>
      <c r="T22" s="12"/>
      <c r="U22" s="3"/>
      <c r="V22" s="54"/>
      <c r="W22" s="29"/>
      <c r="X22" s="510"/>
      <c r="Y22" s="512"/>
      <c r="Z22" s="52" t="s">
        <v>312</v>
      </c>
      <c r="AA22" s="206" t="str">
        <f ca="1">IFERROR(VLOOKUP(Z22,'Calc Data 1'!$M$6:$N$100,2,FALSE),"")</f>
        <v>Test25 Test25</v>
      </c>
      <c r="AB22" s="395">
        <f ca="1">IFERROR(VLOOKUP(AA22,'Rnd3 Results IMP'!$F$3:$G$82,2,FALSE),"")</f>
        <v>8.7268518518518502E-3</v>
      </c>
      <c r="AC22" s="14"/>
      <c r="AD22" s="70"/>
      <c r="AE22" s="14"/>
      <c r="AG22" s="14"/>
      <c r="AL22" s="40"/>
      <c r="AO22" s="13"/>
      <c r="AP22" s="49"/>
      <c r="AW22" s="70"/>
      <c r="AX22" s="494"/>
      <c r="AY22" s="496"/>
      <c r="AZ22" s="78" t="s">
        <v>373</v>
      </c>
      <c r="BA22" s="209" t="str">
        <f ca="1">IFERROR(VLOOKUP(AZ22,'Calc Data 1'!$U$6:$V$100,2,FALSE),"")</f>
        <v>Test36 Test36</v>
      </c>
      <c r="BB22" s="405">
        <f ca="1">IFERROR(VLOOKUP(BA22,'Rnd4 Results IMP'!$F$3:$G$82,2,FALSE),"")</f>
        <v>7.4652777777778198E-3</v>
      </c>
      <c r="BC22" s="3"/>
      <c r="BD22" s="268"/>
      <c r="BE22" s="117"/>
      <c r="BF22" s="494"/>
      <c r="BG22" s="496"/>
      <c r="BH22" s="78" t="s">
        <v>440</v>
      </c>
      <c r="BI22" s="209">
        <v>5</v>
      </c>
      <c r="BJ22" s="209" t="str">
        <f ca="1">IFERROR(VLOOKUP(BH22,'Calc Data 1'!$AC$6:$AD$100,2,FALSE),"")</f>
        <v>Test31 Test31</v>
      </c>
      <c r="BK22" s="405">
        <f ca="1">IFERROR(VLOOKUP(BJ22,'Rnd5 Results IMP'!$F$3:$G$82,2,FALSE),"")</f>
        <v>7.4074074074074398E-3</v>
      </c>
      <c r="BM22" s="251">
        <v>17</v>
      </c>
      <c r="BN22" s="316" t="str">
        <f ca="1">IFERROR(VLOOKUP(BM22,'Calc Data 1'!$AK$6:$AL$100,2,FALSE),"")</f>
        <v>Test33 Test33</v>
      </c>
    </row>
    <row r="23" spans="2:66" ht="14.25" thickTop="1" thickBot="1" x14ac:dyDescent="0.25">
      <c r="B23" s="251">
        <v>18</v>
      </c>
      <c r="C23" s="373" t="str">
        <f>IF('Trial Results IMP'!F20&gt;0,'Trial Results IMP'!F20,"")</f>
        <v>Test18 Test18</v>
      </c>
      <c r="D23" s="380">
        <f>IF('Trial Results IMP'!G20&gt;0,'Trial Results IMP'!G20,"")</f>
        <v>7.2569444444444599E-3</v>
      </c>
      <c r="F23" s="23"/>
      <c r="G23" s="23"/>
      <c r="J23" s="386" t="str">
        <f>IFERROR(VLOOKUP(I23,'Rnd1 Results IMP'!$F$3:$G$82,2,FALSE),"")</f>
        <v/>
      </c>
      <c r="K23" s="10"/>
      <c r="L23" s="24"/>
      <c r="M23" s="7"/>
      <c r="Q23" s="1" t="str">
        <f ca="1">IFERROR(VLOOKUP(P23,'Calc Data 1'!$E$6:$F$100,2,FALSE),"")</f>
        <v/>
      </c>
      <c r="R23" s="386" t="str">
        <f ca="1">IFERROR(VLOOKUP(Q23,'Rnd2 Results IMP'!$F$3:$G$82,2,FALSE),"")</f>
        <v/>
      </c>
      <c r="S23" s="3"/>
      <c r="T23" s="3"/>
      <c r="U23" s="3"/>
      <c r="V23" s="79"/>
      <c r="W23" s="3"/>
      <c r="AA23" s="1" t="str">
        <f ca="1">IFERROR(VLOOKUP(Z23,'Calc Data 1'!$M$6:$N$100,2,FALSE),"")</f>
        <v/>
      </c>
      <c r="AB23" s="386" t="str">
        <f ca="1">IFERROR(VLOOKUP(AA23,'Rnd3 Results IMP'!$F$3:$G$82,2,FALSE),"")</f>
        <v/>
      </c>
      <c r="AC23" s="80"/>
      <c r="AD23" s="81"/>
      <c r="AE23" s="80"/>
      <c r="AF23" s="82"/>
      <c r="AG23" s="80"/>
      <c r="AH23" s="82"/>
      <c r="AI23" s="82"/>
      <c r="AJ23" s="82"/>
      <c r="AK23" s="83"/>
      <c r="AL23" s="40"/>
      <c r="AO23" s="13"/>
      <c r="AP23" s="49"/>
      <c r="BA23" s="1" t="str">
        <f ca="1">IFERROR(VLOOKUP(AZ23,'Calc Data 1'!$U$6:$V$100,2,FALSE),"")</f>
        <v/>
      </c>
      <c r="BB23" s="386" t="str">
        <f ca="1">IFERROR(VLOOKUP(BA23,'Rnd4 Results IMP'!$F$3:$G$82,2,FALSE),"")</f>
        <v/>
      </c>
      <c r="BC23" s="70"/>
      <c r="BD23" s="267"/>
      <c r="BJ23" s="1" t="str">
        <f ca="1">IFERROR(VLOOKUP(BH23,'Calc Data 1'!$AC$6:$AD$100,2,FALSE),"")</f>
        <v/>
      </c>
      <c r="BK23" s="386" t="str">
        <f ca="1">IFERROR(VLOOKUP(BJ23,'Rnd5 Results IMP'!$F$3:$G$82,2,FALSE),"")</f>
        <v/>
      </c>
      <c r="BM23" s="251">
        <v>18</v>
      </c>
      <c r="BN23" s="316" t="str">
        <f ca="1">IFERROR(VLOOKUP(BM23,'Calc Data 1'!$AK$6:$AL$100,2,FALSE),"")</f>
        <v>Test34 Test34</v>
      </c>
    </row>
    <row r="24" spans="2:66" ht="12.75" customHeight="1" thickTop="1" thickBot="1" x14ac:dyDescent="0.25">
      <c r="B24" s="251">
        <v>19</v>
      </c>
      <c r="C24" s="373" t="str">
        <f>IF('Trial Results IMP'!F21&gt;0,'Trial Results IMP'!F21,"")</f>
        <v>Test19 Test19</v>
      </c>
      <c r="D24" s="380">
        <f>IF('Trial Results IMP'!G21&gt;0,'Trial Results IMP'!G21,"")</f>
        <v>7.2685185185185396E-3</v>
      </c>
      <c r="F24" s="497" t="s">
        <v>3</v>
      </c>
      <c r="G24" s="500" t="s">
        <v>19</v>
      </c>
      <c r="H24" s="5">
        <v>9</v>
      </c>
      <c r="I24" s="5" t="str">
        <f>C14</f>
        <v>Test9 Test9</v>
      </c>
      <c r="J24" s="382">
        <f>IFERROR(VLOOKUP(I24,'Rnd1 Results IMP'!$F$3:$G$82,2,FALSE),"")</f>
        <v>7.15277777777779E-3</v>
      </c>
      <c r="K24" s="10"/>
      <c r="L24" s="28"/>
      <c r="M24" s="29"/>
      <c r="N24" s="508" t="s">
        <v>35</v>
      </c>
      <c r="O24" s="518" t="s">
        <v>116</v>
      </c>
      <c r="P24" s="30" t="s">
        <v>256</v>
      </c>
      <c r="Q24" s="204" t="str">
        <f ca="1">IFERROR(VLOOKUP(P24,'Calc Data 1'!$E$6:$F$100,2,FALSE),"")</f>
        <v>Test73 Test73</v>
      </c>
      <c r="R24" s="391">
        <f ca="1">IFERROR(VLOOKUP(Q24,'Rnd2 Results IMP'!$F$3:$G$82,2,FALSE),"")</f>
        <v>7.8935185185186104E-3</v>
      </c>
      <c r="S24" s="3"/>
      <c r="T24" s="3"/>
      <c r="U24" s="3"/>
      <c r="V24" s="79"/>
      <c r="W24" s="3"/>
      <c r="X24" s="463" t="s">
        <v>58</v>
      </c>
      <c r="Y24" s="466" t="s">
        <v>131</v>
      </c>
      <c r="Z24" s="84" t="s">
        <v>313</v>
      </c>
      <c r="AA24" s="210" t="str">
        <f ca="1">IFERROR(VLOOKUP(Z24,'Calc Data 1'!$M$6:$N$100,2,FALSE),"")</f>
        <v>Test48 Test48</v>
      </c>
      <c r="AB24" s="399">
        <f ca="1">IFERROR(VLOOKUP(AA24,'Rnd3 Results IMP'!$F$3:$G$82,2,FALSE),"")</f>
        <v>9.6874999999999999E-3</v>
      </c>
      <c r="AC24" s="14"/>
      <c r="AD24" s="70"/>
      <c r="AE24" s="14"/>
      <c r="AG24" s="71"/>
      <c r="AH24" s="72"/>
      <c r="AI24" s="72"/>
      <c r="AJ24" s="72"/>
      <c r="AK24" s="85"/>
      <c r="AL24" s="211"/>
      <c r="AM24" s="72"/>
      <c r="AN24" s="72"/>
      <c r="AO24" s="74"/>
      <c r="AP24" s="75"/>
      <c r="AQ24" s="72"/>
      <c r="AR24" s="72"/>
      <c r="AS24" s="72"/>
      <c r="AT24" s="72"/>
      <c r="AU24" s="72"/>
      <c r="AV24" s="72"/>
      <c r="AW24" s="21"/>
      <c r="AX24" s="492" t="s">
        <v>83</v>
      </c>
      <c r="AY24" s="495" t="s">
        <v>135</v>
      </c>
      <c r="AZ24" s="68" t="s">
        <v>377</v>
      </c>
      <c r="BA24" s="208" t="str">
        <f ca="1">IFERROR(VLOOKUP(AZ24,'Calc Data 1'!$U$6:$V$100,2,FALSE),"")</f>
        <v>Test27 Test27</v>
      </c>
      <c r="BB24" s="403">
        <f ca="1">IFERROR(VLOOKUP(BA24,'Rnd4 Results IMP'!$F$3:$G$82,2,FALSE),"")</f>
        <v>7.3611111111111403E-3</v>
      </c>
      <c r="BC24" s="70"/>
      <c r="BD24" s="267"/>
      <c r="BE24" s="269"/>
      <c r="BF24" s="471" t="s">
        <v>99</v>
      </c>
      <c r="BG24" s="474" t="s">
        <v>28</v>
      </c>
      <c r="BH24" s="270" t="s">
        <v>441</v>
      </c>
      <c r="BI24" s="271">
        <v>1</v>
      </c>
      <c r="BJ24" s="271" t="str">
        <f ca="1">IFERROR(VLOOKUP(BH24,'Calc Data 1'!$AC$6:$AD$100,2,FALSE),"")</f>
        <v>Test32 Test32</v>
      </c>
      <c r="BK24" s="418">
        <f ca="1">IFERROR(VLOOKUP(BJ24,'Rnd5 Results IMP'!$F$3:$G$82,2,FALSE),"")</f>
        <v>7.4189814814815203E-3</v>
      </c>
      <c r="BM24" s="251">
        <v>19</v>
      </c>
      <c r="BN24" s="316" t="str">
        <f ca="1">IFERROR(VLOOKUP(BM24,'Calc Data 1'!$AK$6:$AL$100,2,FALSE),"")</f>
        <v>Test35 Test35</v>
      </c>
    </row>
    <row r="25" spans="2:66" ht="14.25" thickTop="1" thickBot="1" x14ac:dyDescent="0.25">
      <c r="B25" s="251">
        <v>20</v>
      </c>
      <c r="C25" s="373" t="str">
        <f>IF('Trial Results IMP'!F22&gt;0,'Trial Results IMP'!F22,"")</f>
        <v>Test20 Test20</v>
      </c>
      <c r="D25" s="380">
        <f>IF('Trial Results IMP'!G22&gt;0,'Trial Results IMP'!G22,"")</f>
        <v>7.2800925925926097E-3</v>
      </c>
      <c r="F25" s="498"/>
      <c r="G25" s="449"/>
      <c r="H25" s="9">
        <v>24</v>
      </c>
      <c r="I25" s="9" t="str">
        <f>C29</f>
        <v>Test24 Test24</v>
      </c>
      <c r="J25" s="383">
        <f>IFERROR(VLOOKUP(I25,'Rnd1 Results IMP'!$F$3:$G$82,2,FALSE),"")</f>
        <v>8.7152777777777697E-3</v>
      </c>
      <c r="K25" s="10"/>
      <c r="L25" s="34"/>
      <c r="N25" s="509"/>
      <c r="O25" s="480"/>
      <c r="P25" s="9" t="s">
        <v>257</v>
      </c>
      <c r="Q25" s="202" t="str">
        <f ca="1">IFERROR(VLOOKUP(P25,'Calc Data 1'!$E$6:$F$100,2,FALSE),"")</f>
        <v>Test24 Test24</v>
      </c>
      <c r="R25" s="392">
        <f ca="1">IFERROR(VLOOKUP(Q25,'Rnd2 Results IMP'!$F$3:$G$82,2,FALSE),"")</f>
        <v>8.7152777777777697E-3</v>
      </c>
      <c r="S25" s="3"/>
      <c r="T25" s="3"/>
      <c r="U25" s="3"/>
      <c r="V25" s="86"/>
      <c r="W25" s="43"/>
      <c r="X25" s="464"/>
      <c r="Y25" s="449"/>
      <c r="Z25" s="9" t="s">
        <v>314</v>
      </c>
      <c r="AA25" s="202" t="str">
        <f ca="1">IFERROR(VLOOKUP(Z25,'Calc Data 1'!$M$6:$N$100,2,FALSE),"")</f>
        <v>Test49 Test49</v>
      </c>
      <c r="AB25" s="400">
        <f ca="1">IFERROR(VLOOKUP(AA25,'Rnd3 Results IMP'!$F$3:$G$82,2,FALSE),"")</f>
        <v>9.6990740740740735E-3</v>
      </c>
      <c r="AC25" s="14"/>
      <c r="AD25" s="70"/>
      <c r="AE25" s="14"/>
      <c r="AG25" s="33"/>
      <c r="AK25" s="87"/>
      <c r="AL25" s="40"/>
      <c r="AO25" s="13"/>
      <c r="AP25" s="49"/>
      <c r="AW25" s="70"/>
      <c r="AX25" s="493"/>
      <c r="AY25" s="449"/>
      <c r="AZ25" s="9" t="s">
        <v>378</v>
      </c>
      <c r="BA25" s="202" t="str">
        <f ca="1">IFERROR(VLOOKUP(AZ25,'Calc Data 1'!$U$6:$V$100,2,FALSE),"")</f>
        <v>Test30 Test30</v>
      </c>
      <c r="BB25" s="404">
        <f ca="1">IFERROR(VLOOKUP(BA25,'Rnd4 Results IMP'!$F$3:$G$82,2,FALSE),"")</f>
        <v>7.3958333333333697E-3</v>
      </c>
      <c r="BC25" s="117"/>
      <c r="BF25" s="472"/>
      <c r="BG25" s="449"/>
      <c r="BH25" s="9" t="s">
        <v>442</v>
      </c>
      <c r="BI25" s="202">
        <v>2</v>
      </c>
      <c r="BJ25" s="202" t="str">
        <f ca="1">IFERROR(VLOOKUP(BH25,'Calc Data 1'!$AC$6:$AD$100,2,FALSE),"")</f>
        <v>Test33 Test33</v>
      </c>
      <c r="BK25" s="419">
        <f ca="1">IFERROR(VLOOKUP(BJ25,'Rnd5 Results IMP'!$F$3:$G$82,2,FALSE),"")</f>
        <v>7.4305555555555904E-3</v>
      </c>
      <c r="BM25" s="251">
        <v>20</v>
      </c>
      <c r="BN25" s="316" t="str">
        <f ca="1">IFERROR(VLOOKUP(BM25,'Calc Data 1'!$AK$6:$AL$100,2,FALSE),"")</f>
        <v>Test36 Test36</v>
      </c>
    </row>
    <row r="26" spans="2:66" ht="14.25" thickTop="1" thickBot="1" x14ac:dyDescent="0.25">
      <c r="B26" s="251">
        <v>21</v>
      </c>
      <c r="C26" s="373" t="str">
        <f>IF('Trial Results IMP'!F23&gt;0,'Trial Results IMP'!F23,"")</f>
        <v>Test21 Test21</v>
      </c>
      <c r="D26" s="380">
        <f>IF('Trial Results IMP'!G23&gt;0,'Trial Results IMP'!G23,"")</f>
        <v>7.2916666666666902E-3</v>
      </c>
      <c r="F26" s="498"/>
      <c r="G26" s="449"/>
      <c r="H26" s="9">
        <v>41</v>
      </c>
      <c r="I26" s="9" t="str">
        <f>C46</f>
        <v>Test41 Test41</v>
      </c>
      <c r="J26" s="383">
        <f>IFERROR(VLOOKUP(I26,'Rnd1 Results IMP'!$F$3:$G$82,2,FALSE),"")</f>
        <v>7.5231481481481998E-3</v>
      </c>
      <c r="K26" s="4"/>
      <c r="L26" s="10"/>
      <c r="M26" s="10"/>
      <c r="N26" s="509"/>
      <c r="O26" s="480"/>
      <c r="P26" s="9" t="s">
        <v>258</v>
      </c>
      <c r="Q26" s="202" t="str">
        <f ca="1">IFERROR(VLOOKUP(P26,'Calc Data 1'!$E$6:$F$100,2,FALSE),"")</f>
        <v>Test25 Test25</v>
      </c>
      <c r="R26" s="392">
        <f ca="1">IFERROR(VLOOKUP(Q26,'Rnd2 Results IMP'!$F$3:$G$82,2,FALSE),"")</f>
        <v>8.7268518518518502E-3</v>
      </c>
      <c r="S26" s="88"/>
      <c r="T26" s="88"/>
      <c r="U26" s="88"/>
      <c r="V26" s="29"/>
      <c r="X26" s="464"/>
      <c r="Y26" s="449"/>
      <c r="Z26" s="9" t="s">
        <v>315</v>
      </c>
      <c r="AA26" s="202" t="str">
        <f ca="1">IFERROR(VLOOKUP(Z26,'Calc Data 1'!$M$6:$N$100,2,FALSE),"")</f>
        <v>Test56 Test56</v>
      </c>
      <c r="AB26" s="400">
        <f ca="1">IFERROR(VLOOKUP(AA26,'Rnd3 Results IMP'!$F$3:$G$82,2,FALSE),"")</f>
        <v>9.7800925925925902E-3</v>
      </c>
      <c r="AC26" s="14"/>
      <c r="AD26" s="70"/>
      <c r="AE26" s="14"/>
      <c r="AF26" s="70"/>
      <c r="AG26" s="14"/>
      <c r="AI26" s="89"/>
      <c r="AJ26" s="72"/>
      <c r="AK26" s="85"/>
      <c r="AL26" s="211"/>
      <c r="AM26" s="72"/>
      <c r="AN26" s="72"/>
      <c r="AO26" s="74"/>
      <c r="AP26" s="75"/>
      <c r="AQ26" s="72"/>
      <c r="AR26" s="72"/>
      <c r="AS26" s="72"/>
      <c r="AT26" s="72"/>
      <c r="AU26" s="72"/>
      <c r="AV26" s="72"/>
      <c r="AW26" s="21"/>
      <c r="AX26" s="493"/>
      <c r="AY26" s="449"/>
      <c r="AZ26" s="9" t="s">
        <v>379</v>
      </c>
      <c r="BA26" s="202" t="str">
        <f ca="1">IFERROR(VLOOKUP(AZ26,'Calc Data 1'!$U$6:$V$100,2,FALSE),"")</f>
        <v>Test31 Test31</v>
      </c>
      <c r="BB26" s="404">
        <f ca="1">IFERROR(VLOOKUP(BA26,'Rnd4 Results IMP'!$F$3:$G$82,2,FALSE),"")</f>
        <v>7.4074074074074398E-3</v>
      </c>
      <c r="BF26" s="472"/>
      <c r="BG26" s="449"/>
      <c r="BH26" s="9" t="s">
        <v>443</v>
      </c>
      <c r="BI26" s="202">
        <v>3</v>
      </c>
      <c r="BJ26" s="202" t="str">
        <f ca="1">IFERROR(VLOOKUP(BH26,'Calc Data 1'!$AC$6:$AD$100,2,FALSE),"")</f>
        <v>Test34 Test34</v>
      </c>
      <c r="BK26" s="419">
        <f ca="1">IFERROR(VLOOKUP(BJ26,'Rnd5 Results IMP'!$F$3:$G$82,2,FALSE),"")</f>
        <v>7.44212962962967E-3</v>
      </c>
      <c r="BM26" s="251">
        <v>21</v>
      </c>
      <c r="BN26" s="316" t="str">
        <f ca="1">IFERROR(VLOOKUP(BM26,'Calc Data 1'!$AK$6:$AL$100,2,FALSE),"")</f>
        <v>Test37 Test37</v>
      </c>
    </row>
    <row r="27" spans="2:66" ht="13.5" thickTop="1" x14ac:dyDescent="0.2">
      <c r="B27" s="251">
        <v>22</v>
      </c>
      <c r="C27" s="373" t="str">
        <f>IF('Trial Results IMP'!F24&gt;0,'Trial Results IMP'!F24,"")</f>
        <v>Test22 Test22</v>
      </c>
      <c r="D27" s="380">
        <f>IF('Trial Results IMP'!G24&gt;0,'Trial Results IMP'!G24,"")</f>
        <v>7.3032407407407698E-3</v>
      </c>
      <c r="F27" s="498"/>
      <c r="G27" s="449"/>
      <c r="H27" s="9">
        <v>56</v>
      </c>
      <c r="I27" s="9" t="str">
        <f>C61</f>
        <v>Test56 Test56</v>
      </c>
      <c r="J27" s="383">
        <f>IFERROR(VLOOKUP(I27,'Rnd1 Results IMP'!$F$3:$G$82,2,FALSE),"")</f>
        <v>9.7800925925925902E-3</v>
      </c>
      <c r="K27" s="10"/>
      <c r="L27" s="10"/>
      <c r="M27" s="10"/>
      <c r="N27" s="509"/>
      <c r="O27" s="480"/>
      <c r="P27" s="9" t="s">
        <v>259</v>
      </c>
      <c r="Q27" s="202" t="str">
        <f ca="1">IFERROR(VLOOKUP(P27,'Calc Data 1'!$E$6:$F$100,2,FALSE),"")</f>
        <v>Test56 Test56</v>
      </c>
      <c r="R27" s="392">
        <f ca="1">IFERROR(VLOOKUP(Q27,'Rnd2 Results IMP'!$F$3:$G$82,2,FALSE),"")</f>
        <v>9.7800925925925902E-3</v>
      </c>
      <c r="X27" s="464"/>
      <c r="Y27" s="449"/>
      <c r="Z27" s="9" t="s">
        <v>316</v>
      </c>
      <c r="AA27" s="202" t="str">
        <f ca="1">IFERROR(VLOOKUP(Z27,'Calc Data 1'!$M$6:$N$100,2,FALSE),"")</f>
        <v>Test57 Test57</v>
      </c>
      <c r="AB27" s="400">
        <f ca="1">IFERROR(VLOOKUP(AA27,'Rnd3 Results IMP'!$F$3:$G$82,2,FALSE),"")</f>
        <v>9.7916666666666603E-3</v>
      </c>
      <c r="AC27" s="90"/>
      <c r="AD27" s="91"/>
      <c r="AE27" s="92"/>
      <c r="AF27" s="91"/>
      <c r="AG27" s="92"/>
      <c r="AH27" s="93"/>
      <c r="AI27" s="94"/>
      <c r="AJ27" s="93"/>
      <c r="AK27" s="95"/>
      <c r="AL27" s="86"/>
      <c r="AM27" s="93"/>
      <c r="AN27" s="93"/>
      <c r="AO27" s="97"/>
      <c r="AP27" s="98"/>
      <c r="AQ27" s="93"/>
      <c r="AR27" s="93"/>
      <c r="AS27" s="93"/>
      <c r="AT27" s="93"/>
      <c r="AU27" s="93"/>
      <c r="AV27" s="43"/>
      <c r="AW27" s="70"/>
      <c r="AX27" s="493"/>
      <c r="AY27" s="449"/>
      <c r="AZ27" s="9" t="s">
        <v>380</v>
      </c>
      <c r="BA27" s="202" t="str">
        <f ca="1">IFERROR(VLOOKUP(AZ27,'Calc Data 1'!$U$6:$V$100,2,FALSE),"")</f>
        <v>Test34 Test34</v>
      </c>
      <c r="BB27" s="404">
        <f ca="1">IFERROR(VLOOKUP(BA27,'Rnd4 Results IMP'!$F$3:$G$82,2,FALSE),"")</f>
        <v>7.44212962962967E-3</v>
      </c>
      <c r="BF27" s="472"/>
      <c r="BG27" s="449"/>
      <c r="BH27" s="9" t="s">
        <v>444</v>
      </c>
      <c r="BI27" s="202">
        <v>4</v>
      </c>
      <c r="BJ27" s="202" t="str">
        <f ca="1">IFERROR(VLOOKUP(BH27,'Calc Data 1'!$AC$6:$AD$100,2,FALSE),"")</f>
        <v>Test35 Test35</v>
      </c>
      <c r="BK27" s="419">
        <f ca="1">IFERROR(VLOOKUP(BJ27,'Rnd5 Results IMP'!$F$3:$G$82,2,FALSE),"")</f>
        <v>7.4537037037037401E-3</v>
      </c>
      <c r="BM27" s="251">
        <v>22</v>
      </c>
      <c r="BN27" s="316" t="str">
        <f ca="1">IFERROR(VLOOKUP(BM27,'Calc Data 1'!$AK$6:$AL$100,2,FALSE),"")</f>
        <v>Test38 Test38</v>
      </c>
    </row>
    <row r="28" spans="2:66" ht="13.5" thickBot="1" x14ac:dyDescent="0.25">
      <c r="B28" s="251">
        <v>23</v>
      </c>
      <c r="C28" s="373" t="str">
        <f>IF('Trial Results IMP'!F25&gt;0,'Trial Results IMP'!F25,"")</f>
        <v>Test23 Test23</v>
      </c>
      <c r="D28" s="380">
        <f>IF('Trial Results IMP'!G25&gt;0,'Trial Results IMP'!G25,"")</f>
        <v>7.3148148148148399E-3</v>
      </c>
      <c r="F28" s="499"/>
      <c r="G28" s="501"/>
      <c r="H28" s="18">
        <v>73</v>
      </c>
      <c r="I28" s="18" t="str">
        <f>C78</f>
        <v>Test73 Test73</v>
      </c>
      <c r="J28" s="384">
        <f>IFERROR(VLOOKUP(I28,'Rnd1 Results IMP'!$F$3:$G$82,2,FALSE),"")</f>
        <v>7.8935185185186104E-3</v>
      </c>
      <c r="K28" s="50"/>
      <c r="L28" s="50"/>
      <c r="M28" s="51"/>
      <c r="N28" s="510"/>
      <c r="O28" s="519"/>
      <c r="P28" s="52" t="s">
        <v>260</v>
      </c>
      <c r="Q28" s="206" t="str">
        <f ca="1">IFERROR(VLOOKUP(P28,'Calc Data 1'!$E$6:$F$100,2,FALSE),"")</f>
        <v>Test57 Test57</v>
      </c>
      <c r="R28" s="395">
        <f ca="1">IFERROR(VLOOKUP(Q28,'Rnd2 Results IMP'!$F$3:$G$82,2,FALSE),"")</f>
        <v>9.7916666666666603E-3</v>
      </c>
      <c r="S28" s="99"/>
      <c r="T28" s="100"/>
      <c r="U28" s="100"/>
      <c r="V28" s="100"/>
      <c r="W28" s="100"/>
      <c r="X28" s="465"/>
      <c r="Y28" s="467"/>
      <c r="Z28" s="101" t="s">
        <v>317</v>
      </c>
      <c r="AA28" s="212" t="str">
        <f ca="1">IFERROR(VLOOKUP(Z28,'Calc Data 1'!$M$6:$N$100,2,FALSE),"")</f>
        <v/>
      </c>
      <c r="AB28" s="401" t="str">
        <f ca="1">IFERROR(VLOOKUP(AA28,'Rnd3 Results IMP'!$F$3:$G$82,2,FALSE),"")</f>
        <v/>
      </c>
      <c r="AC28" s="102"/>
      <c r="AD28" s="70"/>
      <c r="AE28" s="14"/>
      <c r="AF28" s="70"/>
      <c r="AG28" s="14"/>
      <c r="AI28" s="22"/>
      <c r="AK28" s="87"/>
      <c r="AL28" s="40"/>
      <c r="AO28" s="13"/>
      <c r="AP28" s="49"/>
      <c r="AV28" s="53"/>
      <c r="AW28" s="70"/>
      <c r="AX28" s="494"/>
      <c r="AY28" s="496"/>
      <c r="AZ28" s="78" t="s">
        <v>381</v>
      </c>
      <c r="BA28" s="209" t="str">
        <f ca="1">IFERROR(VLOOKUP(AZ28,'Calc Data 1'!$U$6:$V$100,2,FALSE),"")</f>
        <v>Test35 Test35</v>
      </c>
      <c r="BB28" s="405">
        <f ca="1">IFERROR(VLOOKUP(BA28,'Rnd4 Results IMP'!$F$3:$G$82,2,FALSE),"")</f>
        <v>7.4537037037037401E-3</v>
      </c>
      <c r="BC28" s="272"/>
      <c r="BD28" s="273"/>
      <c r="BE28" s="274"/>
      <c r="BF28" s="473"/>
      <c r="BG28" s="475"/>
      <c r="BH28" s="275" t="s">
        <v>445</v>
      </c>
      <c r="BI28" s="276">
        <v>5</v>
      </c>
      <c r="BJ28" s="276" t="str">
        <f ca="1">IFERROR(VLOOKUP(BH28,'Calc Data 1'!$AC$6:$AD$100,2,FALSE),"")</f>
        <v>Test36 Test36</v>
      </c>
      <c r="BK28" s="420">
        <f ca="1">IFERROR(VLOOKUP(BJ28,'Rnd5 Results IMP'!$F$3:$G$82,2,FALSE),"")</f>
        <v>7.4652777777778198E-3</v>
      </c>
      <c r="BM28" s="251">
        <v>23</v>
      </c>
      <c r="BN28" s="316" t="str">
        <f ca="1">IFERROR(VLOOKUP(BM28,'Calc Data 1'!$AK$6:$AL$100,2,FALSE),"")</f>
        <v>Test39 Test39</v>
      </c>
    </row>
    <row r="29" spans="2:66" ht="14.25" thickTop="1" thickBot="1" x14ac:dyDescent="0.25">
      <c r="B29" s="251">
        <v>24</v>
      </c>
      <c r="C29" s="373" t="str">
        <f>IF('Trial Results IMP'!F26&gt;0,'Trial Results IMP'!F26,"")</f>
        <v>Test24 Test24</v>
      </c>
      <c r="D29" s="380">
        <f>IF('Trial Results IMP'!G26&gt;0,'Trial Results IMP'!G26,"")</f>
        <v>7.3263888888889196E-3</v>
      </c>
      <c r="J29" s="386" t="str">
        <f>IFERROR(VLOOKUP(I29,'Rnd1 Results IMP'!$F$3:$G$82,2,FALSE),"")</f>
        <v/>
      </c>
      <c r="Q29" s="1" t="str">
        <f ca="1">IFERROR(VLOOKUP(P29,'Calc Data 1'!$E$6:$F$100,2,FALSE),"")</f>
        <v/>
      </c>
      <c r="R29" s="386" t="str">
        <f ca="1">IFERROR(VLOOKUP(Q29,'Rnd2 Results IMP'!$F$3:$G$82,2,FALSE),"")</f>
        <v/>
      </c>
      <c r="AA29" s="1" t="str">
        <f ca="1">IFERROR(VLOOKUP(Z29,'Calc Data 1'!$M$6:$N$100,2,FALSE),"")</f>
        <v/>
      </c>
      <c r="AB29" s="386" t="str">
        <f ca="1">IFERROR(VLOOKUP(AA29,'Rnd3 Results IMP'!$F$3:$G$82,2,FALSE),"")</f>
        <v/>
      </c>
      <c r="AC29" s="105"/>
      <c r="AD29" s="104"/>
      <c r="AE29" s="105"/>
      <c r="AF29" s="104"/>
      <c r="AG29" s="105"/>
      <c r="AH29" s="106"/>
      <c r="AI29" s="107"/>
      <c r="AJ29" s="106"/>
      <c r="AK29" s="108"/>
      <c r="AL29" s="213"/>
      <c r="AM29" s="106"/>
      <c r="AN29" s="106"/>
      <c r="AO29" s="109"/>
      <c r="AP29" s="110"/>
      <c r="AQ29" s="106"/>
      <c r="AR29" s="106"/>
      <c r="AS29" s="106"/>
      <c r="AT29" s="106"/>
      <c r="AU29" s="106"/>
      <c r="AV29" s="111"/>
      <c r="BA29" s="1" t="str">
        <f ca="1">IFERROR(VLOOKUP(AZ29,'Calc Data 1'!$U$6:$V$100,2,FALSE),"")</f>
        <v/>
      </c>
      <c r="BB29" s="386" t="str">
        <f ca="1">IFERROR(VLOOKUP(BA29,'Rnd4 Results IMP'!$F$3:$G$82,2,FALSE),"")</f>
        <v/>
      </c>
      <c r="BJ29" s="1" t="str">
        <f ca="1">IFERROR(VLOOKUP(BH29,'Calc Data 1'!$AC$6:$AD$100,2,FALSE),"")</f>
        <v/>
      </c>
      <c r="BK29" s="386" t="str">
        <f ca="1">IFERROR(VLOOKUP(BJ29,'Rnd5 Results IMP'!$F$3:$G$82,2,FALSE),"")</f>
        <v/>
      </c>
      <c r="BM29" s="251">
        <v>24</v>
      </c>
      <c r="BN29" s="316" t="str">
        <f ca="1">IFERROR(VLOOKUP(BM29,'Calc Data 1'!$AK$6:$AL$100,2,FALSE),"")</f>
        <v>Test40 Test40</v>
      </c>
    </row>
    <row r="30" spans="2:66" ht="12.75" customHeight="1" thickTop="1" x14ac:dyDescent="0.2">
      <c r="B30" s="251">
        <v>25</v>
      </c>
      <c r="C30" s="373" t="str">
        <f>IF('Trial Results IMP'!F27&gt;0,'Trial Results IMP'!F27,"")</f>
        <v>Test25 Test25</v>
      </c>
      <c r="D30" s="380">
        <f>IF('Trial Results IMP'!G27&gt;0,'Trial Results IMP'!G27,"")</f>
        <v>7.3379629629629897E-3</v>
      </c>
      <c r="F30" s="497" t="s">
        <v>4</v>
      </c>
      <c r="G30" s="500" t="s">
        <v>20</v>
      </c>
      <c r="H30" s="5">
        <v>4</v>
      </c>
      <c r="I30" s="5" t="str">
        <f>C9</f>
        <v>Test4 Test4</v>
      </c>
      <c r="J30" s="382">
        <f>IFERROR(VLOOKUP(I30,'Rnd1 Results IMP'!$F$3:$G$82,2,FALSE),"")</f>
        <v>7.09490740740741E-3</v>
      </c>
      <c r="K30" s="4"/>
      <c r="L30" s="4"/>
      <c r="M30" s="4"/>
      <c r="N30" s="497" t="s">
        <v>36</v>
      </c>
      <c r="O30" s="520" t="s">
        <v>117</v>
      </c>
      <c r="P30" s="5" t="s">
        <v>179</v>
      </c>
      <c r="Q30" s="201" t="str">
        <f ca="1">IFERROR(VLOOKUP(P30,'Calc Data 1'!$E$6:$F$100,2,FALSE),"")</f>
        <v>Test4 Test4</v>
      </c>
      <c r="R30" s="382">
        <f ca="1">IFERROR(VLOOKUP(Q30,'Rnd2 Results IMP'!$F$3:$G$82,2,FALSE),"")</f>
        <v>7.09490740740741E-3</v>
      </c>
      <c r="S30" s="6"/>
      <c r="T30" s="7"/>
      <c r="U30" s="7"/>
      <c r="V30" s="7"/>
      <c r="W30" s="8"/>
      <c r="X30" s="497" t="s">
        <v>59</v>
      </c>
      <c r="Y30" s="500" t="s">
        <v>132</v>
      </c>
      <c r="Z30" s="5" t="s">
        <v>202</v>
      </c>
      <c r="AA30" s="201" t="str">
        <f ca="1">IFERROR(VLOOKUP(Z30,'Calc Data 1'!$M$6:$N$100,2,FALSE),"")</f>
        <v>Test4 Test4</v>
      </c>
      <c r="AB30" s="382">
        <f ca="1">IFERROR(VLOOKUP(AA30,'Rnd3 Results IMP'!$F$3:$G$82,2,FALSE),"")</f>
        <v>7.09490740740741E-3</v>
      </c>
      <c r="AC30" s="214"/>
      <c r="AD30" s="70"/>
      <c r="AE30" s="14"/>
      <c r="AF30" s="70"/>
      <c r="AG30" s="14"/>
      <c r="AI30" s="22"/>
      <c r="AK30" s="87"/>
      <c r="AL30" s="40"/>
      <c r="AO30" s="13"/>
      <c r="AP30" s="49"/>
      <c r="AV30" s="111"/>
      <c r="AX30" s="476" t="s">
        <v>82</v>
      </c>
      <c r="AY30" s="479" t="s">
        <v>134</v>
      </c>
      <c r="AZ30" s="115" t="s">
        <v>217</v>
      </c>
      <c r="BA30" s="215" t="str">
        <f ca="1">IFERROR(VLOOKUP(AZ30,'Calc Data 1'!$U$6:$V$100,2,FALSE),"")</f>
        <v>Test40 Test40</v>
      </c>
      <c r="BB30" s="406">
        <f ca="1">IFERROR(VLOOKUP(BA30,'Rnd4 Results IMP'!$F$3:$G$82,2,FALSE),"")</f>
        <v>7.5115740740741201E-3</v>
      </c>
      <c r="BC30" s="118"/>
      <c r="BD30" s="46"/>
      <c r="BE30" s="277"/>
      <c r="BF30" s="476" t="s">
        <v>98</v>
      </c>
      <c r="BG30" s="479" t="s">
        <v>27</v>
      </c>
      <c r="BH30" s="115" t="s">
        <v>233</v>
      </c>
      <c r="BI30" s="215">
        <v>1</v>
      </c>
      <c r="BJ30" s="215" t="str">
        <f ca="1">IFERROR(VLOOKUP(BH30,'Calc Data 1'!$AC$6:$AD$100,2,FALSE),"")</f>
        <v>Test37 Test37</v>
      </c>
      <c r="BK30" s="406">
        <f ca="1">IFERROR(VLOOKUP(BJ30,'Rnd5 Results IMP'!$F$3:$G$82,2,FALSE),"")</f>
        <v>7.4768518518519003E-3</v>
      </c>
      <c r="BM30" s="251">
        <v>25</v>
      </c>
      <c r="BN30" s="316" t="str">
        <f ca="1">IFERROR(VLOOKUP(BM30,'Calc Data 1'!$AK$6:$AL$100,2,FALSE),"")</f>
        <v>Test41 Test41</v>
      </c>
    </row>
    <row r="31" spans="2:66" ht="13.5" thickBot="1" x14ac:dyDescent="0.25">
      <c r="B31" s="251">
        <v>26</v>
      </c>
      <c r="C31" s="373" t="str">
        <f>IF('Trial Results IMP'!F28&gt;0,'Trial Results IMP'!F28,"")</f>
        <v>Test26 Test26</v>
      </c>
      <c r="D31" s="380">
        <f>IF('Trial Results IMP'!G28&gt;0,'Trial Results IMP'!G28,"")</f>
        <v>7.3495370370370702E-3</v>
      </c>
      <c r="F31" s="498"/>
      <c r="G31" s="449"/>
      <c r="H31" s="9">
        <v>29</v>
      </c>
      <c r="I31" s="9" t="str">
        <f>C34</f>
        <v>Test29 Test29</v>
      </c>
      <c r="J31" s="383">
        <f>IFERROR(VLOOKUP(I31,'Rnd1 Results IMP'!$F$3:$G$82,2,FALSE),"")</f>
        <v>7.38425925925929E-3</v>
      </c>
      <c r="K31" s="10"/>
      <c r="L31" s="10"/>
      <c r="M31" s="10"/>
      <c r="N31" s="498"/>
      <c r="O31" s="480"/>
      <c r="P31" s="9" t="s">
        <v>180</v>
      </c>
      <c r="Q31" s="202" t="str">
        <f ca="1">IFERROR(VLOOKUP(P31,'Calc Data 1'!$E$6:$F$100,2,FALSE),"")</f>
        <v>Test45 Test45</v>
      </c>
      <c r="R31" s="383">
        <f ca="1">IFERROR(VLOOKUP(Q31,'Rnd2 Results IMP'!$F$3:$G$82,2,FALSE),"")</f>
        <v>7.5694444444445001E-3</v>
      </c>
      <c r="X31" s="498"/>
      <c r="Y31" s="449"/>
      <c r="Z31" s="9" t="s">
        <v>203</v>
      </c>
      <c r="AA31" s="202" t="str">
        <f ca="1">IFERROR(VLOOKUP(Z31,'Calc Data 1'!$M$6:$N$100,2,FALSE),"")</f>
        <v>Test5 Test5</v>
      </c>
      <c r="AB31" s="383">
        <f ca="1">IFERROR(VLOOKUP(AA31,'Rnd3 Results IMP'!$F$3:$G$82,2,FALSE),"")</f>
        <v>7.1064814814814897E-3</v>
      </c>
      <c r="AC31" s="216"/>
      <c r="AD31" s="70"/>
      <c r="AE31" s="14"/>
      <c r="AF31" s="70"/>
      <c r="AG31" s="14"/>
      <c r="AI31" s="22"/>
      <c r="AK31" s="87"/>
      <c r="AL31" s="40"/>
      <c r="AO31" s="13"/>
      <c r="AP31" s="112"/>
      <c r="AQ31" s="113"/>
      <c r="AR31" s="113"/>
      <c r="AS31" s="113"/>
      <c r="AT31" s="113"/>
      <c r="AU31" s="113"/>
      <c r="AV31" s="114"/>
      <c r="AW31" s="124"/>
      <c r="AX31" s="477"/>
      <c r="AY31" s="480"/>
      <c r="AZ31" s="9" t="s">
        <v>218</v>
      </c>
      <c r="BA31" s="202" t="str">
        <f ca="1">IFERROR(VLOOKUP(AZ31,'Calc Data 1'!$U$6:$V$100,2,FALSE),"")</f>
        <v>Test37 Test37</v>
      </c>
      <c r="BB31" s="407">
        <f ca="1">IFERROR(VLOOKUP(BA31,'Rnd4 Results IMP'!$F$3:$G$82,2,FALSE),"")</f>
        <v>7.4768518518519003E-3</v>
      </c>
      <c r="BC31" s="321"/>
      <c r="BD31" s="321"/>
      <c r="BF31" s="477"/>
      <c r="BG31" s="480"/>
      <c r="BH31" s="9" t="s">
        <v>234</v>
      </c>
      <c r="BI31" s="202">
        <v>2</v>
      </c>
      <c r="BJ31" s="202" t="str">
        <f ca="1">IFERROR(VLOOKUP(BH31,'Calc Data 1'!$AC$6:$AD$100,2,FALSE),"")</f>
        <v>Test38 Test38</v>
      </c>
      <c r="BK31" s="407">
        <f ca="1">IFERROR(VLOOKUP(BJ31,'Rnd5 Results IMP'!$F$3:$G$82,2,FALSE),"")</f>
        <v>7.4884259259259704E-3</v>
      </c>
      <c r="BM31" s="251">
        <v>26</v>
      </c>
      <c r="BN31" s="316" t="str">
        <f ca="1">IFERROR(VLOOKUP(BM31,'Calc Data 1'!$AK$6:$AL$100,2,FALSE),"")</f>
        <v>Test42 Test42</v>
      </c>
    </row>
    <row r="32" spans="2:66" ht="14.25" thickTop="1" thickBot="1" x14ac:dyDescent="0.25">
      <c r="B32" s="251">
        <v>27</v>
      </c>
      <c r="C32" s="373" t="str">
        <f>IF('Trial Results IMP'!F29&gt;0,'Trial Results IMP'!F29,"")</f>
        <v>Test27 Test27</v>
      </c>
      <c r="D32" s="380">
        <f>IF('Trial Results IMP'!G29&gt;0,'Trial Results IMP'!G29,"")</f>
        <v>7.3611111111111403E-3</v>
      </c>
      <c r="F32" s="498"/>
      <c r="G32" s="449"/>
      <c r="H32" s="9">
        <v>36</v>
      </c>
      <c r="I32" s="9" t="str">
        <f>C41</f>
        <v>Test36 Test36</v>
      </c>
      <c r="J32" s="383">
        <f>IFERROR(VLOOKUP(I32,'Rnd1 Results IMP'!$F$3:$G$82,2,FALSE),"")</f>
        <v>7.4652777777778198E-3</v>
      </c>
      <c r="K32" s="10"/>
      <c r="L32" s="10"/>
      <c r="M32" s="10"/>
      <c r="N32" s="498"/>
      <c r="O32" s="480"/>
      <c r="P32" s="9" t="s">
        <v>261</v>
      </c>
      <c r="Q32" s="202" t="str">
        <f ca="1">IFERROR(VLOOKUP(P32,'Calc Data 1'!$E$6:$F$100,2,FALSE),"")</f>
        <v>Test29 Test29</v>
      </c>
      <c r="R32" s="383">
        <f ca="1">IFERROR(VLOOKUP(Q32,'Rnd2 Results IMP'!$F$3:$G$82,2,FALSE),"")</f>
        <v>7.38425925925929E-3</v>
      </c>
      <c r="S32" s="11"/>
      <c r="T32" s="12"/>
      <c r="U32" s="13"/>
      <c r="V32" s="3"/>
      <c r="X32" s="498"/>
      <c r="Y32" s="449"/>
      <c r="Z32" s="9" t="s">
        <v>318</v>
      </c>
      <c r="AA32" s="202" t="str">
        <f ca="1">IFERROR(VLOOKUP(Z32,'Calc Data 1'!$M$6:$N$100,2,FALSE),"")</f>
        <v>Test28 Test28</v>
      </c>
      <c r="AB32" s="383">
        <f ca="1">IFERROR(VLOOKUP(AA32,'Rnd3 Results IMP'!$F$3:$G$82,2,FALSE),"")</f>
        <v>7.3726851851852199E-3</v>
      </c>
      <c r="AC32" s="25"/>
      <c r="AD32" s="70"/>
      <c r="AE32" s="14"/>
      <c r="AF32" s="70"/>
      <c r="AG32" s="14"/>
      <c r="AI32" s="22"/>
      <c r="AK32" s="87"/>
      <c r="AL32" s="40"/>
      <c r="AO32" s="13"/>
      <c r="AV32" s="111"/>
      <c r="AX32" s="477"/>
      <c r="AY32" s="480"/>
      <c r="AZ32" s="9" t="s">
        <v>382</v>
      </c>
      <c r="BA32" s="202" t="str">
        <f ca="1">IFERROR(VLOOKUP(AZ32,'Calc Data 1'!$U$6:$V$100,2,FALSE),"")</f>
        <v>Test41 Test41</v>
      </c>
      <c r="BB32" s="407">
        <f ca="1">IFERROR(VLOOKUP(BA32,'Rnd4 Results IMP'!$F$3:$G$82,2,FALSE),"")</f>
        <v>7.5231481481481998E-3</v>
      </c>
      <c r="BD32" s="322"/>
      <c r="BF32" s="477"/>
      <c r="BG32" s="480"/>
      <c r="BH32" s="9" t="s">
        <v>446</v>
      </c>
      <c r="BI32" s="202">
        <v>3</v>
      </c>
      <c r="BJ32" s="202" t="str">
        <f ca="1">IFERROR(VLOOKUP(BH32,'Calc Data 1'!$AC$6:$AD$100,2,FALSE),"")</f>
        <v>Test39 Test39</v>
      </c>
      <c r="BK32" s="407">
        <f ca="1">IFERROR(VLOOKUP(BJ32,'Rnd5 Results IMP'!$F$3:$G$82,2,FALSE),"")</f>
        <v>7.50000000000005E-3</v>
      </c>
      <c r="BM32" s="251">
        <v>27</v>
      </c>
      <c r="BN32" s="316" t="str">
        <f ca="1">IFERROR(VLOOKUP(BM32,'Calc Data 1'!$AK$6:$AL$100,2,FALSE),"")</f>
        <v>Test43 Test43</v>
      </c>
    </row>
    <row r="33" spans="2:66" ht="14.25" thickTop="1" thickBot="1" x14ac:dyDescent="0.25">
      <c r="B33" s="251">
        <v>28</v>
      </c>
      <c r="C33" s="373" t="str">
        <f>IF('Trial Results IMP'!F30&gt;0,'Trial Results IMP'!F30,"")</f>
        <v>Test28 Test28</v>
      </c>
      <c r="D33" s="380">
        <f>IF('Trial Results IMP'!G30&gt;0,'Trial Results IMP'!G30,"")</f>
        <v>7.3726851851852199E-3</v>
      </c>
      <c r="F33" s="498"/>
      <c r="G33" s="449"/>
      <c r="H33" s="9">
        <v>61</v>
      </c>
      <c r="I33" s="9" t="str">
        <f>C66</f>
        <v>Test61 Test61</v>
      </c>
      <c r="J33" s="383">
        <f>IFERROR(VLOOKUP(I33,'Rnd1 Results IMP'!$F$3:$G$82,2,FALSE),"")</f>
        <v>7.7546296296296998E-3</v>
      </c>
      <c r="K33" s="15"/>
      <c r="L33" s="16"/>
      <c r="M33" s="10"/>
      <c r="N33" s="498"/>
      <c r="O33" s="480"/>
      <c r="P33" s="9" t="s">
        <v>262</v>
      </c>
      <c r="Q33" s="202" t="str">
        <f ca="1">IFERROR(VLOOKUP(P33,'Calc Data 1'!$E$6:$F$100,2,FALSE),"")</f>
        <v>Test36 Test36</v>
      </c>
      <c r="R33" s="383">
        <f ca="1">IFERROR(VLOOKUP(Q33,'Rnd2 Results IMP'!$F$3:$G$82,2,FALSE),"")</f>
        <v>7.4652777777778198E-3</v>
      </c>
      <c r="S33" s="3"/>
      <c r="T33" s="3"/>
      <c r="U33" s="13"/>
      <c r="V33" s="3"/>
      <c r="X33" s="498"/>
      <c r="Y33" s="449"/>
      <c r="Z33" s="9" t="s">
        <v>319</v>
      </c>
      <c r="AA33" s="202" t="str">
        <f ca="1">IFERROR(VLOOKUP(Z33,'Calc Data 1'!$M$6:$N$100,2,FALSE),"")</f>
        <v>Test29 Test29</v>
      </c>
      <c r="AB33" s="383">
        <f ca="1">IFERROR(VLOOKUP(AA33,'Rnd3 Results IMP'!$F$3:$G$82,2,FALSE),"")</f>
        <v>7.38425925925929E-3</v>
      </c>
      <c r="AC33" s="116"/>
      <c r="AD33" s="117"/>
      <c r="AE33" s="14"/>
      <c r="AF33" s="70"/>
      <c r="AG33" s="14"/>
      <c r="AI33" s="22"/>
      <c r="AK33" s="217"/>
      <c r="AL33" s="218"/>
      <c r="AM33" s="113"/>
      <c r="AN33" s="113"/>
      <c r="AO33" s="123"/>
      <c r="AP33" s="113"/>
      <c r="AQ33" s="113"/>
      <c r="AR33" s="113"/>
      <c r="AS33" s="113"/>
      <c r="AT33" s="113"/>
      <c r="AU33" s="113"/>
      <c r="AV33" s="114"/>
      <c r="AW33" s="124"/>
      <c r="AX33" s="477"/>
      <c r="AY33" s="480"/>
      <c r="AZ33" s="9" t="s">
        <v>383</v>
      </c>
      <c r="BA33" s="202" t="str">
        <f ca="1">IFERROR(VLOOKUP(AZ33,'Calc Data 1'!$U$6:$V$100,2,FALSE),"")</f>
        <v>Test44 Test44</v>
      </c>
      <c r="BB33" s="407">
        <f ca="1">IFERROR(VLOOKUP(BA33,'Rnd4 Results IMP'!$F$3:$G$82,2,FALSE),"")</f>
        <v>7.5578703703704196E-3</v>
      </c>
      <c r="BD33" s="323"/>
      <c r="BF33" s="477"/>
      <c r="BG33" s="480"/>
      <c r="BH33" s="9" t="s">
        <v>447</v>
      </c>
      <c r="BI33" s="202">
        <v>4</v>
      </c>
      <c r="BJ33" s="202" t="str">
        <f ca="1">IFERROR(VLOOKUP(BH33,'Calc Data 1'!$AC$6:$AD$100,2,FALSE),"")</f>
        <v>Test40 Test40</v>
      </c>
      <c r="BK33" s="407">
        <f ca="1">IFERROR(VLOOKUP(BJ33,'Rnd5 Results IMP'!$F$3:$G$82,2,FALSE),"")</f>
        <v>7.5115740740741201E-3</v>
      </c>
      <c r="BM33" s="251">
        <v>28</v>
      </c>
      <c r="BN33" s="316" t="str">
        <f ca="1">IFERROR(VLOOKUP(BM33,'Calc Data 1'!$AK$6:$AL$100,2,FALSE),"")</f>
        <v>Test44 Test44</v>
      </c>
    </row>
    <row r="34" spans="2:66" ht="14.25" thickTop="1" thickBot="1" x14ac:dyDescent="0.25">
      <c r="B34" s="251">
        <v>29</v>
      </c>
      <c r="C34" s="373" t="str">
        <f>IF('Trial Results IMP'!F31&gt;0,'Trial Results IMP'!F31,"")</f>
        <v>Test29 Test29</v>
      </c>
      <c r="D34" s="380">
        <f>IF('Trial Results IMP'!G31&gt;0,'Trial Results IMP'!G31,"")</f>
        <v>7.38425925925929E-3</v>
      </c>
      <c r="F34" s="499"/>
      <c r="G34" s="501"/>
      <c r="H34" s="18">
        <v>68</v>
      </c>
      <c r="I34" s="18" t="str">
        <f>C73</f>
        <v>Test68 Test68</v>
      </c>
      <c r="J34" s="384">
        <f>IFERROR(VLOOKUP(I34,'Rnd1 Results IMP'!$F$3:$G$82,2,FALSE),"")</f>
        <v>7.8356481481482304E-3</v>
      </c>
      <c r="K34" s="10"/>
      <c r="L34" s="17"/>
      <c r="M34" s="10"/>
      <c r="N34" s="499"/>
      <c r="O34" s="521"/>
      <c r="P34" s="18" t="s">
        <v>263</v>
      </c>
      <c r="Q34" s="203" t="str">
        <f ca="1">IFERROR(VLOOKUP(P34,'Calc Data 1'!$E$6:$F$100,2,FALSE),"")</f>
        <v>Test61 Test61</v>
      </c>
      <c r="R34" s="384">
        <f ca="1">IFERROR(VLOOKUP(Q34,'Rnd2 Results IMP'!$F$3:$G$82,2,FALSE),"")</f>
        <v>7.7546296296296998E-3</v>
      </c>
      <c r="S34" s="3"/>
      <c r="T34" s="6"/>
      <c r="U34" s="19"/>
      <c r="V34" s="7"/>
      <c r="W34" s="8"/>
      <c r="X34" s="499"/>
      <c r="Y34" s="501"/>
      <c r="Z34" s="18" t="s">
        <v>320</v>
      </c>
      <c r="AA34" s="203" t="str">
        <f ca="1">IFERROR(VLOOKUP(Z34,'Calc Data 1'!$M$6:$N$100,2,FALSE),"")</f>
        <v>Test36 Test36</v>
      </c>
      <c r="AB34" s="384">
        <f ca="1">IFERROR(VLOOKUP(AA34,'Rnd3 Results IMP'!$F$3:$G$82,2,FALSE),"")</f>
        <v>7.4652777777778198E-3</v>
      </c>
      <c r="AE34" s="14"/>
      <c r="AF34" s="70"/>
      <c r="AG34" s="14"/>
      <c r="AI34" s="22"/>
      <c r="AK34" s="219"/>
      <c r="AL34" s="40"/>
      <c r="AO34" s="13"/>
      <c r="AV34" s="111"/>
      <c r="AX34" s="478"/>
      <c r="AY34" s="481"/>
      <c r="AZ34" s="120" t="s">
        <v>384</v>
      </c>
      <c r="BA34" s="220" t="str">
        <f ca="1">IFERROR(VLOOKUP(AZ34,'Calc Data 1'!$U$6:$V$100,2,FALSE),"")</f>
        <v>Test45 Test45</v>
      </c>
      <c r="BB34" s="408">
        <f ca="1">IFERROR(VLOOKUP(BA34,'Rnd4 Results IMP'!$F$3:$G$82,2,FALSE),"")</f>
        <v>7.5694444444445001E-3</v>
      </c>
      <c r="BD34" s="324"/>
      <c r="BE34" s="325"/>
      <c r="BF34" s="478"/>
      <c r="BG34" s="481"/>
      <c r="BH34" s="120" t="s">
        <v>448</v>
      </c>
      <c r="BI34" s="220">
        <v>5</v>
      </c>
      <c r="BJ34" s="220" t="str">
        <f ca="1">IFERROR(VLOOKUP(BH34,'Calc Data 1'!$AC$6:$AD$100,2,FALSE),"")</f>
        <v>Test41 Test41</v>
      </c>
      <c r="BK34" s="408">
        <f ca="1">IFERROR(VLOOKUP(BJ34,'Rnd5 Results IMP'!$F$3:$G$82,2,FALSE),"")</f>
        <v>7.5231481481481998E-3</v>
      </c>
      <c r="BM34" s="251">
        <v>29</v>
      </c>
      <c r="BN34" s="316" t="str">
        <f ca="1">IFERROR(VLOOKUP(BM34,'Calc Data 1'!$AK$6:$AL$100,2,FALSE),"")</f>
        <v>Test45 Test45</v>
      </c>
    </row>
    <row r="35" spans="2:66" ht="14.25" thickTop="1" thickBot="1" x14ac:dyDescent="0.25">
      <c r="B35" s="251">
        <v>30</v>
      </c>
      <c r="C35" s="373" t="str">
        <f>IF('Trial Results IMP'!F32&gt;0,'Trial Results IMP'!F32,"")</f>
        <v>Test30 Test30</v>
      </c>
      <c r="D35" s="380">
        <f>IF('Trial Results IMP'!G32&gt;0,'Trial Results IMP'!G32,"")</f>
        <v>7.3958333333333697E-3</v>
      </c>
      <c r="F35" s="23"/>
      <c r="G35" s="23"/>
      <c r="J35" s="386" t="str">
        <f>IFERROR(VLOOKUP(I35,'Rnd1 Results IMP'!$F$3:$G$82,2,FALSE),"")</f>
        <v/>
      </c>
      <c r="K35" s="10"/>
      <c r="L35" s="24"/>
      <c r="M35" s="7"/>
      <c r="Q35" s="1" t="str">
        <f ca="1">IFERROR(VLOOKUP(P35,'Calc Data 1'!$E$6:$F$100,2,FALSE),"")</f>
        <v/>
      </c>
      <c r="R35" s="386" t="str">
        <f ca="1">IFERROR(VLOOKUP(Q35,'Rnd2 Results IMP'!$F$3:$G$82,2,FALSE),"")</f>
        <v/>
      </c>
      <c r="S35" s="3"/>
      <c r="T35" s="25"/>
      <c r="U35" s="26"/>
      <c r="V35" s="27"/>
      <c r="W35" s="3"/>
      <c r="AA35" s="1" t="str">
        <f ca="1">IFERROR(VLOOKUP(Z35,'Calc Data 1'!$M$6:$N$100,2,FALSE),"")</f>
        <v/>
      </c>
      <c r="AB35" s="386" t="str">
        <f ca="1">IFERROR(VLOOKUP(AA35,'Rnd3 Results IMP'!$F$3:$G$82,2,FALSE),"")</f>
        <v/>
      </c>
      <c r="AE35" s="14"/>
      <c r="AF35" s="70"/>
      <c r="AG35" s="14"/>
      <c r="AI35" s="22"/>
      <c r="AK35" s="219"/>
      <c r="AL35" s="40"/>
      <c r="AO35" s="13"/>
      <c r="AV35" s="111"/>
      <c r="BA35" s="1" t="str">
        <f ca="1">IFERROR(VLOOKUP(AZ35,'Calc Data 1'!$U$6:$V$100,2,FALSE),"")</f>
        <v/>
      </c>
      <c r="BB35" s="386" t="str">
        <f ca="1">IFERROR(VLOOKUP(BA35,'Rnd4 Results IMP'!$F$3:$G$82,2,FALSE),"")</f>
        <v/>
      </c>
      <c r="BC35" s="326"/>
      <c r="BD35" s="323"/>
      <c r="BJ35" s="1" t="str">
        <f ca="1">IFERROR(VLOOKUP(BH35,'Calc Data 1'!$AC$6:$AD$100,2,FALSE),"")</f>
        <v/>
      </c>
      <c r="BK35" s="386" t="str">
        <f ca="1">IFERROR(VLOOKUP(BJ35,'Rnd5 Results IMP'!$F$3:$G$82,2,FALSE),"")</f>
        <v/>
      </c>
      <c r="BM35" s="251">
        <v>30</v>
      </c>
      <c r="BN35" s="316" t="str">
        <f ca="1">IFERROR(VLOOKUP(BM35,'Calc Data 1'!$AK$6:$AL$100,2,FALSE),"")</f>
        <v>Test46 Test46</v>
      </c>
    </row>
    <row r="36" spans="2:66" ht="12.75" customHeight="1" thickTop="1" thickBot="1" x14ac:dyDescent="0.25">
      <c r="B36" s="251">
        <v>31</v>
      </c>
      <c r="C36" s="373" t="str">
        <f>IF('Trial Results IMP'!F33&gt;0,'Trial Results IMP'!F33,"")</f>
        <v>Test31 Test31</v>
      </c>
      <c r="D36" s="380">
        <f>IF('Trial Results IMP'!G33&gt;0,'Trial Results IMP'!G33,"")</f>
        <v>7.4074074074074398E-3</v>
      </c>
      <c r="F36" s="497" t="s">
        <v>5</v>
      </c>
      <c r="G36" s="500" t="s">
        <v>21</v>
      </c>
      <c r="H36" s="5">
        <v>13</v>
      </c>
      <c r="I36" s="5" t="str">
        <f>C18</f>
        <v>Test13 Test13</v>
      </c>
      <c r="J36" s="382">
        <f>IFERROR(VLOOKUP(I36,'Rnd1 Results IMP'!$F$3:$G$82,2,FALSE),"")</f>
        <v>8.5879629629629604E-3</v>
      </c>
      <c r="K36" s="10"/>
      <c r="L36" s="28"/>
      <c r="M36" s="29"/>
      <c r="N36" s="508" t="s">
        <v>37</v>
      </c>
      <c r="O36" s="518" t="s">
        <v>118</v>
      </c>
      <c r="P36" s="30" t="s">
        <v>264</v>
      </c>
      <c r="Q36" s="204" t="str">
        <f ca="1">IFERROR(VLOOKUP(P36,'Calc Data 1'!$E$6:$F$100,2,FALSE),"")</f>
        <v>Test68 Test68</v>
      </c>
      <c r="R36" s="391">
        <f ca="1">IFERROR(VLOOKUP(Q36,'Rnd2 Results IMP'!$F$3:$G$82,2,FALSE),"")</f>
        <v>7.8356481481482304E-3</v>
      </c>
      <c r="S36" s="3"/>
      <c r="T36" s="25"/>
      <c r="U36" s="3"/>
      <c r="V36" s="3"/>
      <c r="W36" s="31"/>
      <c r="X36" s="503" t="s">
        <v>60</v>
      </c>
      <c r="Y36" s="506" t="s">
        <v>152</v>
      </c>
      <c r="Z36" s="32" t="s">
        <v>321</v>
      </c>
      <c r="AA36" s="205" t="str">
        <f ca="1">IFERROR(VLOOKUP(Z36,'Calc Data 1'!$M$6:$N$100,2,FALSE),"")</f>
        <v>Test37 Test37</v>
      </c>
      <c r="AB36" s="396">
        <f ca="1">IFERROR(VLOOKUP(AA36,'Rnd3 Results IMP'!$F$3:$G$82,2,FALSE),"")</f>
        <v>7.4768518518519003E-3</v>
      </c>
      <c r="AC36" s="13"/>
      <c r="AE36" s="14"/>
      <c r="AF36" s="70"/>
      <c r="AG36" s="14"/>
      <c r="AI36" s="22"/>
      <c r="AK36" s="219"/>
      <c r="AL36" s="40"/>
      <c r="AO36" s="13"/>
      <c r="AV36" s="111"/>
      <c r="AW36" s="127"/>
      <c r="AX36" s="476" t="s">
        <v>81</v>
      </c>
      <c r="AY36" s="479" t="s">
        <v>133</v>
      </c>
      <c r="AZ36" s="115" t="s">
        <v>219</v>
      </c>
      <c r="BA36" s="215" t="str">
        <f ca="1">IFERROR(VLOOKUP(AZ36,'Calc Data 1'!$U$6:$V$100,2,FALSE),"")</f>
        <v>Test39 Test39</v>
      </c>
      <c r="BB36" s="406">
        <f ca="1">IFERROR(VLOOKUP(BA36,'Rnd4 Results IMP'!$F$3:$G$82,2,FALSE),"")</f>
        <v>7.50000000000005E-3</v>
      </c>
      <c r="BC36" s="326"/>
      <c r="BD36" s="323"/>
      <c r="BF36" s="482" t="s">
        <v>97</v>
      </c>
      <c r="BG36" s="485" t="s">
        <v>26</v>
      </c>
      <c r="BH36" s="278" t="s">
        <v>449</v>
      </c>
      <c r="BI36" s="279">
        <v>1</v>
      </c>
      <c r="BJ36" s="279" t="str">
        <f ca="1">IFERROR(VLOOKUP(BH36,'Calc Data 1'!$AC$6:$AD$100,2,FALSE),"")</f>
        <v>Test42 Test42</v>
      </c>
      <c r="BK36" s="421">
        <f ca="1">IFERROR(VLOOKUP(BJ36,'Rnd5 Results IMP'!$F$3:$G$82,2,FALSE),"")</f>
        <v>7.5347222222222699E-3</v>
      </c>
      <c r="BM36" s="251">
        <v>31</v>
      </c>
      <c r="BN36" s="316" t="str">
        <f ca="1">IFERROR(VLOOKUP(BM36,'Calc Data 1'!$AK$6:$AL$100,2,FALSE),"")</f>
        <v>Test47 Test47</v>
      </c>
    </row>
    <row r="37" spans="2:66" ht="14.25" thickTop="1" thickBot="1" x14ac:dyDescent="0.25">
      <c r="B37" s="251">
        <v>32</v>
      </c>
      <c r="C37" s="373" t="str">
        <f>IF('Trial Results IMP'!F34&gt;0,'Trial Results IMP'!F34,"")</f>
        <v>Test32 Test32</v>
      </c>
      <c r="D37" s="380">
        <f>IF('Trial Results IMP'!G34&gt;0,'Trial Results IMP'!G34,"")</f>
        <v>7.4189814814815203E-3</v>
      </c>
      <c r="F37" s="498"/>
      <c r="G37" s="449"/>
      <c r="H37" s="9">
        <v>20</v>
      </c>
      <c r="I37" s="9" t="str">
        <f>C25</f>
        <v>Test20 Test20</v>
      </c>
      <c r="J37" s="383">
        <f>IFERROR(VLOOKUP(I37,'Rnd1 Results IMP'!$F$3:$G$82,2,FALSE),"")</f>
        <v>8.6689814814814806E-3</v>
      </c>
      <c r="K37" s="10"/>
      <c r="L37" s="34"/>
      <c r="N37" s="509"/>
      <c r="O37" s="480"/>
      <c r="P37" s="9" t="s">
        <v>265</v>
      </c>
      <c r="Q37" s="202" t="str">
        <f ca="1">IFERROR(VLOOKUP(P37,'Calc Data 1'!$E$6:$F$100,2,FALSE),"")</f>
        <v>Test13 Test13</v>
      </c>
      <c r="R37" s="392">
        <f ca="1">IFERROR(VLOOKUP(Q37,'Rnd2 Results IMP'!$F$3:$G$82,2,FALSE),"")</f>
        <v>8.5879629629629604E-3</v>
      </c>
      <c r="S37" s="35"/>
      <c r="T37" s="36"/>
      <c r="U37" s="37"/>
      <c r="V37" s="38"/>
      <c r="W37" s="3"/>
      <c r="X37" s="504"/>
      <c r="Y37" s="449"/>
      <c r="Z37" s="9" t="s">
        <v>322</v>
      </c>
      <c r="AA37" s="202" t="str">
        <f ca="1">IFERROR(VLOOKUP(Z37,'Calc Data 1'!$M$6:$N$100,2,FALSE),"")</f>
        <v>Test44 Test44</v>
      </c>
      <c r="AB37" s="397">
        <f ca="1">IFERROR(VLOOKUP(AA37,'Rnd3 Results IMP'!$F$3:$G$82,2,FALSE),"")</f>
        <v>7.5578703703704196E-3</v>
      </c>
      <c r="AC37" s="123"/>
      <c r="AD37" s="113"/>
      <c r="AE37" s="221"/>
      <c r="AF37" s="222"/>
      <c r="AG37" s="221"/>
      <c r="AH37" s="113"/>
      <c r="AI37" s="223"/>
      <c r="AJ37" s="124"/>
      <c r="AK37" s="87"/>
      <c r="AL37" s="40"/>
      <c r="AN37" s="113"/>
      <c r="AO37" s="123"/>
      <c r="AP37" s="113"/>
      <c r="AQ37" s="113"/>
      <c r="AR37" s="113"/>
      <c r="AS37" s="113"/>
      <c r="AT37" s="113"/>
      <c r="AU37" s="113"/>
      <c r="AV37" s="114"/>
      <c r="AW37" s="124"/>
      <c r="AX37" s="477"/>
      <c r="AY37" s="480"/>
      <c r="AZ37" s="9" t="s">
        <v>220</v>
      </c>
      <c r="BA37" s="202" t="str">
        <f ca="1">IFERROR(VLOOKUP(AZ37,'Calc Data 1'!$U$6:$V$100,2,FALSE),"")</f>
        <v>Test38 Test38</v>
      </c>
      <c r="BB37" s="407">
        <f ca="1">IFERROR(VLOOKUP(BA37,'Rnd4 Results IMP'!$F$3:$G$82,2,FALSE),"")</f>
        <v>7.4884259259259704E-3</v>
      </c>
      <c r="BC37" s="327"/>
      <c r="BD37" s="3"/>
      <c r="BE37" s="331"/>
      <c r="BF37" s="483"/>
      <c r="BG37" s="480"/>
      <c r="BH37" s="9" t="s">
        <v>450</v>
      </c>
      <c r="BI37" s="202">
        <v>2</v>
      </c>
      <c r="BJ37" s="202" t="str">
        <f ca="1">IFERROR(VLOOKUP(BH37,'Calc Data 1'!$AC$6:$AD$100,2,FALSE),"")</f>
        <v>Test43 Test43</v>
      </c>
      <c r="BK37" s="422">
        <f ca="1">IFERROR(VLOOKUP(BJ37,'Rnd5 Results IMP'!$F$3:$G$82,2,FALSE),"")</f>
        <v>7.5462962962963504E-3</v>
      </c>
      <c r="BM37" s="251">
        <v>32</v>
      </c>
      <c r="BN37" s="316" t="str">
        <f ca="1">IFERROR(VLOOKUP(BM37,'Calc Data 1'!$AK$6:$AL$100,2,FALSE),"")</f>
        <v>Test61 Test61</v>
      </c>
    </row>
    <row r="38" spans="2:66" ht="14.25" thickTop="1" thickBot="1" x14ac:dyDescent="0.25">
      <c r="B38" s="251">
        <v>33</v>
      </c>
      <c r="C38" s="373" t="str">
        <f>IF('Trial Results IMP'!F35&gt;0,'Trial Results IMP'!F35,"")</f>
        <v>Test33 Test33</v>
      </c>
      <c r="D38" s="380">
        <f>IF('Trial Results IMP'!G35&gt;0,'Trial Results IMP'!G35,"")</f>
        <v>7.4305555555555904E-3</v>
      </c>
      <c r="F38" s="498"/>
      <c r="G38" s="449"/>
      <c r="H38" s="9">
        <v>45</v>
      </c>
      <c r="I38" s="9" t="str">
        <f>C50</f>
        <v>Test45 Test45</v>
      </c>
      <c r="J38" s="383">
        <f>IFERROR(VLOOKUP(I38,'Rnd1 Results IMP'!$F$3:$G$82,2,FALSE),"")</f>
        <v>7.5694444444445001E-3</v>
      </c>
      <c r="K38" s="4"/>
      <c r="L38" s="10"/>
      <c r="M38" s="10"/>
      <c r="N38" s="509"/>
      <c r="O38" s="480"/>
      <c r="P38" s="9" t="s">
        <v>266</v>
      </c>
      <c r="Q38" s="202" t="str">
        <f ca="1">IFERROR(VLOOKUP(P38,'Calc Data 1'!$E$6:$F$100,2,FALSE),"")</f>
        <v>Test20 Test20</v>
      </c>
      <c r="R38" s="392">
        <f ca="1">IFERROR(VLOOKUP(Q38,'Rnd2 Results IMP'!$F$3:$G$82,2,FALSE),"")</f>
        <v>8.6689814814814806E-3</v>
      </c>
      <c r="S38" s="39"/>
      <c r="T38" s="25"/>
      <c r="U38" s="3"/>
      <c r="V38" s="40"/>
      <c r="X38" s="504"/>
      <c r="Y38" s="449"/>
      <c r="Z38" s="9" t="s">
        <v>323</v>
      </c>
      <c r="AA38" s="202" t="str">
        <f ca="1">IFERROR(VLOOKUP(Z38,'Calc Data 1'!$M$6:$N$100,2,FALSE),"")</f>
        <v>Test45 Test45</v>
      </c>
      <c r="AB38" s="397">
        <f ca="1">IFERROR(VLOOKUP(AA38,'Rnd3 Results IMP'!$F$3:$G$82,2,FALSE),"")</f>
        <v>7.5694444444445001E-3</v>
      </c>
      <c r="AC38" s="13"/>
      <c r="AE38" s="14"/>
      <c r="AF38" s="70"/>
      <c r="AG38" s="14"/>
      <c r="AI38" s="22"/>
      <c r="AK38" s="87"/>
      <c r="AL38" s="40"/>
      <c r="AN38" s="49"/>
      <c r="AO38" s="13"/>
      <c r="AV38" s="111"/>
      <c r="AW38" s="127"/>
      <c r="AX38" s="477"/>
      <c r="AY38" s="480"/>
      <c r="AZ38" s="9" t="s">
        <v>390</v>
      </c>
      <c r="BA38" s="202" t="str">
        <f ca="1">IFERROR(VLOOKUP(AZ38,'Calc Data 1'!$U$6:$V$100,2,FALSE),"")</f>
        <v>Test42 Test42</v>
      </c>
      <c r="BB38" s="407">
        <f ca="1">IFERROR(VLOOKUP(BA38,'Rnd4 Results IMP'!$F$3:$G$82,2,FALSE),"")</f>
        <v>7.5347222222222699E-3</v>
      </c>
      <c r="BF38" s="483"/>
      <c r="BG38" s="480"/>
      <c r="BH38" s="9" t="s">
        <v>451</v>
      </c>
      <c r="BI38" s="202">
        <v>3</v>
      </c>
      <c r="BJ38" s="202" t="str">
        <f ca="1">IFERROR(VLOOKUP(BH38,'Calc Data 1'!$AC$6:$AD$100,2,FALSE),"")</f>
        <v>Test44 Test44</v>
      </c>
      <c r="BK38" s="422">
        <f ca="1">IFERROR(VLOOKUP(BJ38,'Rnd5 Results IMP'!$F$3:$G$82,2,FALSE),"")</f>
        <v>7.5578703703704196E-3</v>
      </c>
      <c r="BM38" s="251">
        <v>33</v>
      </c>
      <c r="BN38" s="316" t="str">
        <f ca="1">IFERROR(VLOOKUP(BM38,'Calc Data 1'!$AK$6:$AL$100,2,FALSE),"")</f>
        <v>Test62 Test62</v>
      </c>
    </row>
    <row r="39" spans="2:66" ht="14.25" thickTop="1" thickBot="1" x14ac:dyDescent="0.25">
      <c r="B39" s="251">
        <v>34</v>
      </c>
      <c r="C39" s="373" t="str">
        <f>IF('Trial Results IMP'!F36&gt;0,'Trial Results IMP'!F36,"")</f>
        <v>Test34 Test34</v>
      </c>
      <c r="D39" s="380">
        <f>IF('Trial Results IMP'!G36&gt;0,'Trial Results IMP'!G36,"")</f>
        <v>7.44212962962967E-3</v>
      </c>
      <c r="F39" s="498"/>
      <c r="G39" s="449"/>
      <c r="H39" s="9">
        <v>52</v>
      </c>
      <c r="I39" s="9" t="str">
        <f>C57</f>
        <v>Test52 Test52</v>
      </c>
      <c r="J39" s="383">
        <f>IFERROR(VLOOKUP(I39,'Rnd1 Results IMP'!$F$3:$G$82,2,FALSE),"")</f>
        <v>9.7337962962962907E-3</v>
      </c>
      <c r="K39" s="10"/>
      <c r="L39" s="10"/>
      <c r="M39" s="10"/>
      <c r="N39" s="509"/>
      <c r="O39" s="480"/>
      <c r="P39" s="9" t="s">
        <v>267</v>
      </c>
      <c r="Q39" s="202" t="str">
        <f ca="1">IFERROR(VLOOKUP(P39,'Calc Data 1'!$E$6:$F$100,2,FALSE),"")</f>
        <v>Test52 Test52</v>
      </c>
      <c r="R39" s="392">
        <f ca="1">IFERROR(VLOOKUP(Q39,'Rnd2 Results IMP'!$F$3:$G$82,2,FALSE),"")</f>
        <v>9.7337962962962907E-3</v>
      </c>
      <c r="S39" s="41"/>
      <c r="T39" s="42"/>
      <c r="U39" s="43"/>
      <c r="W39" s="44"/>
      <c r="X39" s="504"/>
      <c r="Y39" s="449"/>
      <c r="Z39" s="9" t="s">
        <v>324</v>
      </c>
      <c r="AA39" s="202" t="str">
        <f ca="1">IFERROR(VLOOKUP(Z39,'Calc Data 1'!$M$6:$N$100,2,FALSE),"")</f>
        <v>Test61 Test61</v>
      </c>
      <c r="AB39" s="397">
        <f ca="1">IFERROR(VLOOKUP(AA39,'Rnd3 Results IMP'!$F$3:$G$82,2,FALSE),"")</f>
        <v>7.7546296296296998E-3</v>
      </c>
      <c r="AC39" s="26"/>
      <c r="AD39" s="27"/>
      <c r="AE39" s="154"/>
      <c r="AF39" s="224"/>
      <c r="AG39" s="154"/>
      <c r="AH39" s="27"/>
      <c r="AI39" s="155"/>
      <c r="AJ39" s="27"/>
      <c r="AK39" s="87"/>
      <c r="AL39" s="40"/>
      <c r="AN39" s="49"/>
      <c r="AO39" s="13"/>
      <c r="AP39" s="113"/>
      <c r="AQ39" s="113"/>
      <c r="AR39" s="113"/>
      <c r="AS39" s="113"/>
      <c r="AT39" s="113"/>
      <c r="AU39" s="113"/>
      <c r="AV39" s="114"/>
      <c r="AW39" s="124"/>
      <c r="AX39" s="477"/>
      <c r="AY39" s="480"/>
      <c r="AZ39" s="9" t="s">
        <v>391</v>
      </c>
      <c r="BA39" s="202" t="str">
        <f ca="1">IFERROR(VLOOKUP(AZ39,'Calc Data 1'!$U$6:$V$100,2,FALSE),"")</f>
        <v>Test43 Test43</v>
      </c>
      <c r="BB39" s="407">
        <f ca="1">IFERROR(VLOOKUP(BA39,'Rnd4 Results IMP'!$F$3:$G$82,2,FALSE),"")</f>
        <v>7.5462962962963504E-3</v>
      </c>
      <c r="BF39" s="483"/>
      <c r="BG39" s="480"/>
      <c r="BH39" s="9" t="s">
        <v>452</v>
      </c>
      <c r="BI39" s="202">
        <v>4</v>
      </c>
      <c r="BJ39" s="202" t="str">
        <f ca="1">IFERROR(VLOOKUP(BH39,'Calc Data 1'!$AC$6:$AD$100,2,FALSE),"")</f>
        <v>Test45 Test45</v>
      </c>
      <c r="BK39" s="422">
        <f ca="1">IFERROR(VLOOKUP(BJ39,'Rnd5 Results IMP'!$F$3:$G$82,2,FALSE),"")</f>
        <v>7.5694444444445001E-3</v>
      </c>
      <c r="BM39" s="251">
        <v>34</v>
      </c>
      <c r="BN39" s="316" t="str">
        <f ca="1">IFERROR(VLOOKUP(BM39,'Calc Data 1'!$AK$6:$AL$100,2,FALSE),"")</f>
        <v>Test63 Test63</v>
      </c>
    </row>
    <row r="40" spans="2:66" ht="14.25" thickTop="1" thickBot="1" x14ac:dyDescent="0.25">
      <c r="B40" s="251">
        <v>35</v>
      </c>
      <c r="C40" s="373" t="str">
        <f>IF('Trial Results IMP'!F37&gt;0,'Trial Results IMP'!F37,"")</f>
        <v>Test35 Test35</v>
      </c>
      <c r="D40" s="380">
        <f>IF('Trial Results IMP'!G37&gt;0,'Trial Results IMP'!G37,"")</f>
        <v>7.4537037037037401E-3</v>
      </c>
      <c r="F40" s="499"/>
      <c r="G40" s="501"/>
      <c r="H40" s="18">
        <v>77</v>
      </c>
      <c r="I40" s="18" t="str">
        <f>C82</f>
        <v xml:space="preserve"> </v>
      </c>
      <c r="J40" s="384" t="str">
        <f>IFERROR(VLOOKUP(I40,'Rnd1 Results IMP'!$F$3:$G$82,2,FALSE),"")</f>
        <v/>
      </c>
      <c r="K40" s="50"/>
      <c r="L40" s="50"/>
      <c r="M40" s="51"/>
      <c r="N40" s="510"/>
      <c r="O40" s="519"/>
      <c r="P40" s="52" t="s">
        <v>268</v>
      </c>
      <c r="Q40" s="206" t="str">
        <f ca="1">IFERROR(VLOOKUP(P40,'Calc Data 1'!$E$6:$F$100,2,FALSE),"")</f>
        <v/>
      </c>
      <c r="R40" s="395" t="str">
        <f ca="1">IFERROR(VLOOKUP(Q40,'Rnd2 Results IMP'!$F$3:$G$82,2,FALSE),"")</f>
        <v/>
      </c>
      <c r="S40" s="39"/>
      <c r="T40" s="25"/>
      <c r="U40" s="53"/>
      <c r="V40" s="54"/>
      <c r="W40" s="44"/>
      <c r="X40" s="505"/>
      <c r="Y40" s="507"/>
      <c r="Z40" s="55" t="s">
        <v>325</v>
      </c>
      <c r="AA40" s="207" t="str">
        <f ca="1">IFERROR(VLOOKUP(Z40,'Calc Data 1'!$M$6:$N$100,2,FALSE),"")</f>
        <v>Test69 Test69</v>
      </c>
      <c r="AB40" s="398">
        <f ca="1">IFERROR(VLOOKUP(AA40,'Rnd3 Results IMP'!$F$3:$G$82,2,FALSE),"")</f>
        <v>7.8472222222223092E-3</v>
      </c>
      <c r="AE40" s="14"/>
      <c r="AF40" s="70"/>
      <c r="AG40" s="14"/>
      <c r="AI40" s="22"/>
      <c r="AK40" s="225"/>
      <c r="AL40" s="40"/>
      <c r="AN40" s="49"/>
      <c r="AO40" s="125"/>
      <c r="AV40" s="111"/>
      <c r="AX40" s="478"/>
      <c r="AY40" s="481"/>
      <c r="AZ40" s="120" t="s">
        <v>392</v>
      </c>
      <c r="BA40" s="220" t="str">
        <f ca="1">IFERROR(VLOOKUP(AZ40,'Calc Data 1'!$U$6:$V$100,2,FALSE),"")</f>
        <v>Test46 Test46</v>
      </c>
      <c r="BB40" s="408">
        <f ca="1">IFERROR(VLOOKUP(BA40,'Rnd4 Results IMP'!$F$3:$G$82,2,FALSE),"")</f>
        <v>7.5810185185185702E-3</v>
      </c>
      <c r="BC40" s="321"/>
      <c r="BD40" s="321"/>
      <c r="BE40" s="321"/>
      <c r="BF40" s="484"/>
      <c r="BG40" s="486"/>
      <c r="BH40" s="280" t="s">
        <v>453</v>
      </c>
      <c r="BI40" s="281">
        <v>5</v>
      </c>
      <c r="BJ40" s="281" t="str">
        <f ca="1">IFERROR(VLOOKUP(BH40,'Calc Data 1'!$AC$6:$AD$100,2,FALSE),"")</f>
        <v>Test46 Test46</v>
      </c>
      <c r="BK40" s="423">
        <f ca="1">IFERROR(VLOOKUP(BJ40,'Rnd5 Results IMP'!$F$3:$G$82,2,FALSE),"")</f>
        <v>7.5810185185185702E-3</v>
      </c>
      <c r="BM40" s="251">
        <v>35</v>
      </c>
      <c r="BN40" s="316" t="str">
        <f ca="1">IFERROR(VLOOKUP(BM40,'Calc Data 1'!$AK$6:$AL$100,2,FALSE),"")</f>
        <v>Test64 Test64</v>
      </c>
    </row>
    <row r="41" spans="2:66" ht="14.25" thickTop="1" thickBot="1" x14ac:dyDescent="0.25">
      <c r="B41" s="251">
        <v>36</v>
      </c>
      <c r="C41" s="373" t="str">
        <f>IF('Trial Results IMP'!F38&gt;0,'Trial Results IMP'!F38,"")</f>
        <v>Test36 Test36</v>
      </c>
      <c r="D41" s="380">
        <f>IF('Trial Results IMP'!G38&gt;0,'Trial Results IMP'!G38,"")</f>
        <v>7.4652777777778198E-3</v>
      </c>
      <c r="J41" s="386" t="str">
        <f>IFERROR(VLOOKUP(I41,'Rnd1 Results IMP'!$F$3:$G$82,2,FALSE),"")</f>
        <v/>
      </c>
      <c r="Q41" s="1" t="str">
        <f ca="1">IFERROR(VLOOKUP(P41,'Calc Data 1'!$E$6:$F$100,2,FALSE),"")</f>
        <v/>
      </c>
      <c r="R41" s="386" t="str">
        <f ca="1">IFERROR(VLOOKUP(Q41,'Rnd2 Results IMP'!$F$3:$G$82,2,FALSE),"")</f>
        <v/>
      </c>
      <c r="S41" s="3"/>
      <c r="T41" s="25"/>
      <c r="U41" s="56"/>
      <c r="V41" s="57"/>
      <c r="W41" s="58"/>
      <c r="AA41" s="1" t="str">
        <f ca="1">IFERROR(VLOOKUP(Z41,'Calc Data 1'!$M$6:$N$100,2,FALSE),"")</f>
        <v/>
      </c>
      <c r="AB41" s="386" t="str">
        <f ca="1">IFERROR(VLOOKUP(AA41,'Rnd3 Results IMP'!$F$3:$G$82,2,FALSE),"")</f>
        <v/>
      </c>
      <c r="AE41" s="14"/>
      <c r="AF41" s="70"/>
      <c r="AG41" s="14"/>
      <c r="AI41" s="22"/>
      <c r="AK41" s="225"/>
      <c r="AL41" s="40"/>
      <c r="AN41" s="49"/>
      <c r="AO41" s="126"/>
      <c r="AV41" s="111"/>
      <c r="BA41" s="1" t="str">
        <f ca="1">IFERROR(VLOOKUP(AZ41,'Calc Data 1'!$U$6:$V$100,2,FALSE),"")</f>
        <v/>
      </c>
      <c r="BB41" s="386" t="str">
        <f ca="1">IFERROR(VLOOKUP(BA41,'Rnd4 Results IMP'!$F$3:$G$82,2,FALSE),"")</f>
        <v/>
      </c>
      <c r="BJ41" s="1" t="str">
        <f ca="1">IFERROR(VLOOKUP(BH41,'Calc Data 1'!$AC$6:$AD$100,2,FALSE),"")</f>
        <v/>
      </c>
      <c r="BK41" s="386" t="str">
        <f ca="1">IFERROR(VLOOKUP(BJ41,'Rnd5 Results IMP'!$F$3:$G$82,2,FALSE),"")</f>
        <v/>
      </c>
      <c r="BM41" s="251">
        <v>36</v>
      </c>
      <c r="BN41" s="316" t="str">
        <f ca="1">IFERROR(VLOOKUP(BM41,'Calc Data 1'!$AK$6:$AL$100,2,FALSE),"")</f>
        <v>Test69 Test69</v>
      </c>
    </row>
    <row r="42" spans="2:66" ht="12.75" customHeight="1" thickTop="1" thickBot="1" x14ac:dyDescent="0.25">
      <c r="B42" s="251">
        <v>37</v>
      </c>
      <c r="C42" s="373" t="str">
        <f>IF('Trial Results IMP'!F39&gt;0,'Trial Results IMP'!F39,"")</f>
        <v>Test37 Test37</v>
      </c>
      <c r="D42" s="380">
        <f>IF('Trial Results IMP'!G39&gt;0,'Trial Results IMP'!G39,"")</f>
        <v>7.4768518518519003E-3</v>
      </c>
      <c r="F42" s="497" t="s">
        <v>6</v>
      </c>
      <c r="G42" s="500" t="s">
        <v>22</v>
      </c>
      <c r="H42" s="5">
        <v>5</v>
      </c>
      <c r="I42" s="5" t="str">
        <f>C10</f>
        <v>Test5 Test5</v>
      </c>
      <c r="J42" s="382">
        <f>IFERROR(VLOOKUP(I42,'Rnd1 Results IMP'!$F$3:$G$82,2,FALSE),"")</f>
        <v>7.1064814814814897E-3</v>
      </c>
      <c r="K42" s="4"/>
      <c r="L42" s="4"/>
      <c r="M42" s="4"/>
      <c r="N42" s="497" t="s">
        <v>38</v>
      </c>
      <c r="O42" s="520" t="s">
        <v>119</v>
      </c>
      <c r="P42" s="5" t="s">
        <v>181</v>
      </c>
      <c r="Q42" s="201" t="str">
        <f ca="1">IFERROR(VLOOKUP(P42,'Calc Data 1'!$E$6:$F$100,2,FALSE),"")</f>
        <v>Test5 Test5</v>
      </c>
      <c r="R42" s="382">
        <f ca="1">IFERROR(VLOOKUP(Q42,'Rnd2 Results IMP'!$F$3:$G$82,2,FALSE),"")</f>
        <v>7.1064814814814897E-3</v>
      </c>
      <c r="S42" s="25"/>
      <c r="T42" s="66"/>
      <c r="U42" s="3"/>
      <c r="V42" s="54"/>
      <c r="W42" s="67"/>
      <c r="X42" s="508" t="s">
        <v>61</v>
      </c>
      <c r="Y42" s="511" t="s">
        <v>577</v>
      </c>
      <c r="Z42" s="30" t="s">
        <v>204</v>
      </c>
      <c r="AA42" s="204" t="str">
        <f ca="1">IFERROR(VLOOKUP(Z42,'Calc Data 1'!$M$6:$N$100,2,FALSE),"")</f>
        <v>Test68 Test68</v>
      </c>
      <c r="AB42" s="391">
        <f ca="1">IFERROR(VLOOKUP(AA42,'Rnd3 Results IMP'!$F$3:$G$82,2,FALSE),"")</f>
        <v>7.8356481481482304E-3</v>
      </c>
      <c r="AE42" s="14"/>
      <c r="AF42" s="70"/>
      <c r="AG42" s="14"/>
      <c r="AI42" s="22"/>
      <c r="AK42" s="225"/>
      <c r="AL42" s="40"/>
      <c r="AN42" s="49"/>
      <c r="AO42" s="127"/>
      <c r="AP42" s="12"/>
      <c r="AQ42" s="12"/>
      <c r="AR42" s="12"/>
      <c r="AS42" s="12"/>
      <c r="AT42" s="12"/>
      <c r="AU42" s="12"/>
      <c r="AV42" s="128"/>
      <c r="AW42" s="31"/>
      <c r="AX42" s="487" t="s">
        <v>80</v>
      </c>
      <c r="AY42" s="490" t="s">
        <v>148</v>
      </c>
      <c r="AZ42" s="32" t="s">
        <v>385</v>
      </c>
      <c r="BA42" s="205" t="str">
        <f ca="1">IFERROR(VLOOKUP(AZ42,'Calc Data 1'!$U$6:$V$100,2,FALSE),"")</f>
        <v>Test61 Test61</v>
      </c>
      <c r="BB42" s="396">
        <f ca="1">IFERROR(VLOOKUP(BA42,'Rnd4 Results IMP'!$F$3:$G$82,2,FALSE),"")</f>
        <v>7.7546296296296998E-3</v>
      </c>
      <c r="BC42" s="56"/>
      <c r="BD42" s="12"/>
      <c r="BE42" s="31"/>
      <c r="BF42" s="487" t="s">
        <v>96</v>
      </c>
      <c r="BG42" s="490" t="s">
        <v>25</v>
      </c>
      <c r="BH42" s="32" t="s">
        <v>235</v>
      </c>
      <c r="BI42" s="205">
        <v>1</v>
      </c>
      <c r="BJ42" s="205" t="str">
        <f ca="1">IFERROR(VLOOKUP(BH42,'Calc Data 1'!$AC$6:$AD$100,2,FALSE),"")</f>
        <v>Test61 Test61</v>
      </c>
      <c r="BK42" s="396">
        <f ca="1">IFERROR(VLOOKUP(BJ42,'Rnd5 Results IMP'!$F$3:$G$82,2,FALSE),"")</f>
        <v>7.7546296296296998E-3</v>
      </c>
      <c r="BM42" s="251">
        <v>37</v>
      </c>
      <c r="BN42" s="316" t="str">
        <f ca="1">IFERROR(VLOOKUP(BM42,'Calc Data 1'!$AK$6:$AL$100,2,FALSE),"")</f>
        <v>Test70 Test70</v>
      </c>
    </row>
    <row r="43" spans="2:66" ht="14.25" thickTop="1" thickBot="1" x14ac:dyDescent="0.25">
      <c r="B43" s="251">
        <v>38</v>
      </c>
      <c r="C43" s="373" t="str">
        <f>IF('Trial Results IMP'!F40&gt;0,'Trial Results IMP'!F40,"")</f>
        <v>Test38 Test38</v>
      </c>
      <c r="D43" s="380">
        <f>IF('Trial Results IMP'!G40&gt;0,'Trial Results IMP'!G40,"")</f>
        <v>7.4884259259259704E-3</v>
      </c>
      <c r="F43" s="498"/>
      <c r="G43" s="449"/>
      <c r="H43" s="9">
        <v>28</v>
      </c>
      <c r="I43" s="9" t="str">
        <f>C33</f>
        <v>Test28 Test28</v>
      </c>
      <c r="J43" s="383">
        <f>IFERROR(VLOOKUP(I43,'Rnd1 Results IMP'!$F$3:$G$82,2,FALSE),"")</f>
        <v>7.3726851851852199E-3</v>
      </c>
      <c r="K43" s="10"/>
      <c r="L43" s="10"/>
      <c r="M43" s="10"/>
      <c r="N43" s="498"/>
      <c r="O43" s="480"/>
      <c r="P43" s="9" t="s">
        <v>182</v>
      </c>
      <c r="Q43" s="202" t="str">
        <f ca="1">IFERROR(VLOOKUP(P43,'Calc Data 1'!$E$6:$F$100,2,FALSE),"")</f>
        <v>Test44 Test44</v>
      </c>
      <c r="R43" s="383">
        <f ca="1">IFERROR(VLOOKUP(Q43,'Rnd2 Results IMP'!$F$3:$G$82,2,FALSE),"")</f>
        <v>7.5578703703704196E-3</v>
      </c>
      <c r="S43" s="25"/>
      <c r="T43" s="66"/>
      <c r="U43" s="3"/>
      <c r="V43" s="54"/>
      <c r="W43" s="3"/>
      <c r="X43" s="509"/>
      <c r="Y43" s="449"/>
      <c r="Z43" s="9" t="s">
        <v>205</v>
      </c>
      <c r="AA43" s="202" t="str">
        <f ca="1">IFERROR(VLOOKUP(Z43,'Calc Data 1'!$M$6:$N$100,2,FALSE),"")</f>
        <v>Test76 Test76</v>
      </c>
      <c r="AB43" s="392">
        <f ca="1">IFERROR(VLOOKUP(AA43,'Rnd3 Results IMP'!$F$3:$G$82,2,FALSE),"")</f>
        <v>7.9282407407408294E-3</v>
      </c>
      <c r="AE43" s="14"/>
      <c r="AF43" s="70"/>
      <c r="AG43" s="14"/>
      <c r="AI43" s="22"/>
      <c r="AK43" s="226"/>
      <c r="AL43" s="227"/>
      <c r="AM43" s="27"/>
      <c r="AN43" s="49"/>
      <c r="AO43" s="127"/>
      <c r="AV43" s="111"/>
      <c r="AX43" s="488"/>
      <c r="AY43" s="480"/>
      <c r="AZ43" s="9" t="s">
        <v>386</v>
      </c>
      <c r="BA43" s="202" t="str">
        <f ca="1">IFERROR(VLOOKUP(AZ43,'Calc Data 1'!$U$6:$V$100,2,FALSE),"")</f>
        <v>Test64 Test64</v>
      </c>
      <c r="BB43" s="397">
        <f ca="1">IFERROR(VLOOKUP(BA43,'Rnd4 Results IMP'!$F$3:$G$82,2,FALSE),"")</f>
        <v>7.7893518518519301E-3</v>
      </c>
      <c r="BC43" s="319"/>
      <c r="BD43" s="319"/>
      <c r="BF43" s="488"/>
      <c r="BG43" s="480"/>
      <c r="BH43" s="9" t="s">
        <v>236</v>
      </c>
      <c r="BI43" s="202">
        <v>2</v>
      </c>
      <c r="BJ43" s="202" t="str">
        <f ca="1">IFERROR(VLOOKUP(BH43,'Calc Data 1'!$AC$6:$AD$100,2,FALSE),"")</f>
        <v>Test47 Test47</v>
      </c>
      <c r="BK43" s="397">
        <f ca="1">IFERROR(VLOOKUP(BJ43,'Rnd5 Results IMP'!$F$3:$G$82,2,FALSE),"")</f>
        <v>7.5925925925926499E-3</v>
      </c>
      <c r="BM43" s="251">
        <v>38</v>
      </c>
      <c r="BN43" s="316" t="str">
        <f ca="1">IFERROR(VLOOKUP(BM43,'Calc Data 1'!$AK$6:$AL$100,2,FALSE),"")</f>
        <v>Test71 Test71</v>
      </c>
    </row>
    <row r="44" spans="2:66" ht="14.25" thickTop="1" thickBot="1" x14ac:dyDescent="0.25">
      <c r="B44" s="251">
        <v>39</v>
      </c>
      <c r="C44" s="373" t="str">
        <f>IF('Trial Results IMP'!F41&gt;0,'Trial Results IMP'!F41,"")</f>
        <v>Test39 Test39</v>
      </c>
      <c r="D44" s="380">
        <f>IF('Trial Results IMP'!G41&gt;0,'Trial Results IMP'!G41,"")</f>
        <v>7.50000000000005E-3</v>
      </c>
      <c r="F44" s="498"/>
      <c r="G44" s="449"/>
      <c r="H44" s="9">
        <v>37</v>
      </c>
      <c r="I44" s="9" t="str">
        <f>C42</f>
        <v>Test37 Test37</v>
      </c>
      <c r="J44" s="383">
        <f>IFERROR(VLOOKUP(I44,'Rnd1 Results IMP'!$F$3:$G$82,2,FALSE),"")</f>
        <v>7.4768518518519003E-3</v>
      </c>
      <c r="K44" s="10"/>
      <c r="L44" s="10"/>
      <c r="M44" s="10"/>
      <c r="N44" s="498"/>
      <c r="O44" s="480"/>
      <c r="P44" s="9" t="s">
        <v>269</v>
      </c>
      <c r="Q44" s="202" t="str">
        <f ca="1">IFERROR(VLOOKUP(P44,'Calc Data 1'!$E$6:$F$100,2,FALSE),"")</f>
        <v>Test28 Test28</v>
      </c>
      <c r="R44" s="383">
        <f ca="1">IFERROR(VLOOKUP(Q44,'Rnd2 Results IMP'!$F$3:$G$82,2,FALSE),"")</f>
        <v>7.3726851851852199E-3</v>
      </c>
      <c r="S44" s="6"/>
      <c r="T44" s="69"/>
      <c r="U44" s="3"/>
      <c r="V44" s="54"/>
      <c r="W44" s="3"/>
      <c r="X44" s="509"/>
      <c r="Y44" s="449"/>
      <c r="Z44" s="9" t="s">
        <v>326</v>
      </c>
      <c r="AA44" s="202" t="str">
        <f ca="1">IFERROR(VLOOKUP(Z44,'Calc Data 1'!$M$6:$N$100,2,FALSE),"")</f>
        <v>Test12 Test12</v>
      </c>
      <c r="AB44" s="392">
        <f ca="1">IFERROR(VLOOKUP(AA44,'Rnd3 Results IMP'!$F$3:$G$82,2,FALSE),"")</f>
        <v>8.5763888888888903E-3</v>
      </c>
      <c r="AE44" s="14"/>
      <c r="AF44" s="70"/>
      <c r="AG44" s="14"/>
      <c r="AI44" s="22"/>
      <c r="AK44" s="87"/>
      <c r="AL44" s="40"/>
      <c r="AN44" s="129"/>
      <c r="AO44" s="130"/>
      <c r="AP44" s="12"/>
      <c r="AQ44" s="12"/>
      <c r="AR44" s="12"/>
      <c r="AS44" s="12"/>
      <c r="AT44" s="12"/>
      <c r="AU44" s="12"/>
      <c r="AV44" s="128"/>
      <c r="AW44" s="31"/>
      <c r="AX44" s="488"/>
      <c r="AY44" s="480"/>
      <c r="AZ44" s="9" t="s">
        <v>387</v>
      </c>
      <c r="BA44" s="202" t="str">
        <f ca="1">IFERROR(VLOOKUP(AZ44,'Calc Data 1'!$U$6:$V$100,2,FALSE),"")</f>
        <v>Test69 Test69</v>
      </c>
      <c r="BB44" s="397">
        <f ca="1">IFERROR(VLOOKUP(BA44,'Rnd4 Results IMP'!$F$3:$G$82,2,FALSE),"")</f>
        <v>7.8472222222223092E-3</v>
      </c>
      <c r="BD44" s="333"/>
      <c r="BF44" s="488"/>
      <c r="BG44" s="480"/>
      <c r="BH44" s="9" t="s">
        <v>454</v>
      </c>
      <c r="BI44" s="202">
        <v>3</v>
      </c>
      <c r="BJ44" s="202" t="str">
        <f ca="1">IFERROR(VLOOKUP(BH44,'Calc Data 1'!$AC$6:$AD$100,2,FALSE),"")</f>
        <v>Test62 Test62</v>
      </c>
      <c r="BK44" s="397">
        <f ca="1">IFERROR(VLOOKUP(BJ44,'Rnd5 Results IMP'!$F$3:$G$82,2,FALSE),"")</f>
        <v>7.7662037037037803E-3</v>
      </c>
      <c r="BM44" s="251">
        <v>39</v>
      </c>
      <c r="BN44" s="316" t="str">
        <f ca="1">IFERROR(VLOOKUP(BM44,'Calc Data 1'!$AK$6:$AL$100,2,FALSE),"")</f>
        <v>Test72 Test72</v>
      </c>
    </row>
    <row r="45" spans="2:66" ht="14.25" thickTop="1" thickBot="1" x14ac:dyDescent="0.25">
      <c r="B45" s="251">
        <v>40</v>
      </c>
      <c r="C45" s="373" t="str">
        <f>IF('Trial Results IMP'!F42&gt;0,'Trial Results IMP'!F42,"")</f>
        <v>Test40 Test40</v>
      </c>
      <c r="D45" s="380">
        <f>IF('Trial Results IMP'!G42&gt;0,'Trial Results IMP'!G42,"")</f>
        <v>7.5115740740741201E-3</v>
      </c>
      <c r="F45" s="498"/>
      <c r="G45" s="449"/>
      <c r="H45" s="9">
        <v>60</v>
      </c>
      <c r="I45" s="9" t="str">
        <f>C65</f>
        <v>Test60 Test60</v>
      </c>
      <c r="J45" s="383">
        <f>IFERROR(VLOOKUP(I45,'Rnd1 Results IMP'!$F$3:$G$82,2,FALSE),"")</f>
        <v>9.8263888888888793E-3</v>
      </c>
      <c r="K45" s="15"/>
      <c r="L45" s="16"/>
      <c r="M45" s="10"/>
      <c r="N45" s="498"/>
      <c r="O45" s="480"/>
      <c r="P45" s="9" t="s">
        <v>270</v>
      </c>
      <c r="Q45" s="202" t="str">
        <f ca="1">IFERROR(VLOOKUP(P45,'Calc Data 1'!$E$6:$F$100,2,FALSE),"")</f>
        <v>Test37 Test37</v>
      </c>
      <c r="R45" s="383">
        <f ca="1">IFERROR(VLOOKUP(Q45,'Rnd2 Results IMP'!$F$3:$G$82,2,FALSE),"")</f>
        <v>7.4768518518519003E-3</v>
      </c>
      <c r="S45" s="25"/>
      <c r="T45" s="69"/>
      <c r="U45" s="3"/>
      <c r="V45" s="54"/>
      <c r="W45" s="3"/>
      <c r="X45" s="509"/>
      <c r="Y45" s="449"/>
      <c r="Z45" s="9" t="s">
        <v>327</v>
      </c>
      <c r="AA45" s="202" t="str">
        <f ca="1">IFERROR(VLOOKUP(Z45,'Calc Data 1'!$M$6:$N$100,2,FALSE),"")</f>
        <v>Test13 Test13</v>
      </c>
      <c r="AB45" s="392">
        <f ca="1">IFERROR(VLOOKUP(AA45,'Rnd3 Results IMP'!$F$3:$G$82,2,FALSE),"")</f>
        <v>8.5879629629629604E-3</v>
      </c>
      <c r="AC45" s="35"/>
      <c r="AD45" s="37"/>
      <c r="AE45" s="76"/>
      <c r="AF45" s="77"/>
      <c r="AG45" s="76"/>
      <c r="AH45" s="37"/>
      <c r="AI45" s="131"/>
      <c r="AJ45" s="38"/>
      <c r="AK45" s="87"/>
      <c r="AL45" s="40"/>
      <c r="AN45" s="49"/>
      <c r="AO45" s="127"/>
      <c r="AV45" s="111"/>
      <c r="AW45" s="69"/>
      <c r="AX45" s="488"/>
      <c r="AY45" s="480"/>
      <c r="AZ45" s="9" t="s">
        <v>388</v>
      </c>
      <c r="BA45" s="202" t="str">
        <f ca="1">IFERROR(VLOOKUP(AZ45,'Calc Data 1'!$U$6:$V$100,2,FALSE),"")</f>
        <v>Test72 Test72</v>
      </c>
      <c r="BB45" s="397">
        <f ca="1">IFERROR(VLOOKUP(BA45,'Rnd4 Results IMP'!$F$3:$G$82,2,FALSE),"")</f>
        <v>7.8819444444445299E-3</v>
      </c>
      <c r="BD45" s="334"/>
      <c r="BF45" s="488"/>
      <c r="BG45" s="480"/>
      <c r="BH45" s="9" t="s">
        <v>455</v>
      </c>
      <c r="BI45" s="202">
        <v>4</v>
      </c>
      <c r="BJ45" s="202" t="str">
        <f ca="1">IFERROR(VLOOKUP(BH45,'Calc Data 1'!$AC$6:$AD$100,2,FALSE),"")</f>
        <v>Test63 Test63</v>
      </c>
      <c r="BK45" s="397">
        <f ca="1">IFERROR(VLOOKUP(BJ45,'Rnd5 Results IMP'!$F$3:$G$82,2,FALSE),"")</f>
        <v>7.7777777777778504E-3</v>
      </c>
      <c r="BM45" s="251">
        <v>40</v>
      </c>
      <c r="BN45" s="316" t="str">
        <f ca="1">IFERROR(VLOOKUP(BM45,'Calc Data 1'!$AK$6:$AL$100,2,FALSE),"")</f>
        <v>Test16 Test16</v>
      </c>
    </row>
    <row r="46" spans="2:66" ht="14.25" thickTop="1" thickBot="1" x14ac:dyDescent="0.25">
      <c r="B46" s="255">
        <v>41</v>
      </c>
      <c r="C46" s="373" t="str">
        <f>IF('Trial Results IMP'!F43&gt;0,'Trial Results IMP'!F43,"")</f>
        <v>Test41 Test41</v>
      </c>
      <c r="D46" s="380">
        <f>IF('Trial Results IMP'!G43&gt;0,'Trial Results IMP'!G43,"")</f>
        <v>7.5231481481481998E-3</v>
      </c>
      <c r="F46" s="499"/>
      <c r="G46" s="501"/>
      <c r="H46" s="18">
        <v>69</v>
      </c>
      <c r="I46" s="18" t="str">
        <f>C74</f>
        <v>Test69 Test69</v>
      </c>
      <c r="J46" s="384">
        <f>IFERROR(VLOOKUP(I46,'Rnd1 Results IMP'!$F$3:$G$82,2,FALSE),"")</f>
        <v>7.8472222222223092E-3</v>
      </c>
      <c r="K46" s="10"/>
      <c r="L46" s="17"/>
      <c r="M46" s="10"/>
      <c r="N46" s="499"/>
      <c r="O46" s="521"/>
      <c r="P46" s="18" t="s">
        <v>271</v>
      </c>
      <c r="Q46" s="203" t="str">
        <f ca="1">IFERROR(VLOOKUP(P46,'Calc Data 1'!$E$6:$F$100,2,FALSE),"")</f>
        <v>Test69 Test69</v>
      </c>
      <c r="R46" s="384">
        <f ca="1">IFERROR(VLOOKUP(Q46,'Rnd2 Results IMP'!$F$3:$G$82,2,FALSE),"")</f>
        <v>7.8472222222223092E-3</v>
      </c>
      <c r="S46" s="11"/>
      <c r="T46" s="12"/>
      <c r="U46" s="3"/>
      <c r="V46" s="54"/>
      <c r="W46" s="29"/>
      <c r="X46" s="510"/>
      <c r="Y46" s="512"/>
      <c r="Z46" s="52" t="s">
        <v>328</v>
      </c>
      <c r="AA46" s="206" t="str">
        <f ca="1">IFERROR(VLOOKUP(Z46,'Calc Data 1'!$M$6:$N$100,2,FALSE),"")</f>
        <v>Test20 Test20</v>
      </c>
      <c r="AB46" s="395">
        <f ca="1">IFERROR(VLOOKUP(AA46,'Rnd3 Results IMP'!$F$3:$G$82,2,FALSE),"")</f>
        <v>8.6689814814814806E-3</v>
      </c>
      <c r="AE46" s="14"/>
      <c r="AF46" s="70"/>
      <c r="AG46" s="14"/>
      <c r="AI46" s="22"/>
      <c r="AJ46" s="40"/>
      <c r="AK46" s="87"/>
      <c r="AL46" s="40"/>
      <c r="AN46" s="49"/>
      <c r="AO46" s="127"/>
      <c r="AV46" s="111"/>
      <c r="AX46" s="489"/>
      <c r="AY46" s="491"/>
      <c r="AZ46" s="55" t="s">
        <v>389</v>
      </c>
      <c r="BA46" s="207" t="str">
        <f ca="1">IFERROR(VLOOKUP(AZ46,'Calc Data 1'!$U$6:$V$100,2,FALSE),"")</f>
        <v>Test16 Test16</v>
      </c>
      <c r="BB46" s="398">
        <f ca="1">IFERROR(VLOOKUP(BA46,'Rnd4 Results IMP'!$F$3:$G$82,2,FALSE),"")</f>
        <v>8.6226851851851794E-3</v>
      </c>
      <c r="BD46" s="335"/>
      <c r="BE46" s="328"/>
      <c r="BF46" s="489"/>
      <c r="BG46" s="491"/>
      <c r="BH46" s="55" t="s">
        <v>456</v>
      </c>
      <c r="BI46" s="207">
        <v>5</v>
      </c>
      <c r="BJ46" s="207" t="str">
        <f ca="1">IFERROR(VLOOKUP(BH46,'Calc Data 1'!$AC$6:$AD$100,2,FALSE),"")</f>
        <v>Test64 Test64</v>
      </c>
      <c r="BK46" s="398">
        <f ca="1">IFERROR(VLOOKUP(BJ46,'Rnd5 Results IMP'!$F$3:$G$82,2,FALSE),"")</f>
        <v>7.7893518518519301E-3</v>
      </c>
      <c r="BM46" s="255">
        <v>41</v>
      </c>
      <c r="BN46" s="316" t="str">
        <f ca="1">IFERROR(VLOOKUP(BM46,'Calc Data 1'!$AK$6:$AL$100,2,FALSE),"")</f>
        <v>Test65 Test65</v>
      </c>
    </row>
    <row r="47" spans="2:66" ht="14.25" thickTop="1" thickBot="1" x14ac:dyDescent="0.25">
      <c r="B47" s="255">
        <v>42</v>
      </c>
      <c r="C47" s="373" t="str">
        <f>IF('Trial Results IMP'!F44&gt;0,'Trial Results IMP'!F44,"")</f>
        <v>Test42 Test42</v>
      </c>
      <c r="D47" s="380">
        <f>IF('Trial Results IMP'!G44&gt;0,'Trial Results IMP'!G44,"")</f>
        <v>7.5347222222222699E-3</v>
      </c>
      <c r="F47" s="23"/>
      <c r="G47" s="23"/>
      <c r="J47" s="386" t="str">
        <f>IFERROR(VLOOKUP(I47,'Rnd1 Results IMP'!$F$3:$G$82,2,FALSE),"")</f>
        <v/>
      </c>
      <c r="K47" s="10"/>
      <c r="L47" s="24"/>
      <c r="M47" s="7"/>
      <c r="Q47" s="1" t="str">
        <f ca="1">IFERROR(VLOOKUP(P47,'Calc Data 1'!$E$6:$F$100,2,FALSE),"")</f>
        <v/>
      </c>
      <c r="R47" s="386" t="str">
        <f ca="1">IFERROR(VLOOKUP(Q47,'Rnd2 Results IMP'!$F$3:$G$82,2,FALSE),"")</f>
        <v/>
      </c>
      <c r="S47" s="3"/>
      <c r="T47" s="3"/>
      <c r="U47" s="3"/>
      <c r="V47" s="79"/>
      <c r="W47" s="3"/>
      <c r="AA47" s="1" t="str">
        <f ca="1">IFERROR(VLOOKUP(Z47,'Calc Data 1'!$M$6:$N$100,2,FALSE),"")</f>
        <v/>
      </c>
      <c r="AB47" s="386" t="str">
        <f ca="1">IFERROR(VLOOKUP(AA47,'Rnd3 Results IMP'!$F$3:$G$82,2,FALSE),"")</f>
        <v/>
      </c>
      <c r="AC47" s="82"/>
      <c r="AD47" s="82"/>
      <c r="AE47" s="80"/>
      <c r="AF47" s="81"/>
      <c r="AG47" s="80"/>
      <c r="AH47" s="82"/>
      <c r="AI47" s="228"/>
      <c r="AJ47" s="40"/>
      <c r="AK47" s="87"/>
      <c r="AL47" s="40"/>
      <c r="AN47" s="49"/>
      <c r="AO47" s="127"/>
      <c r="AV47" s="111"/>
      <c r="BA47" s="1" t="str">
        <f ca="1">IFERROR(VLOOKUP(AZ47,'Calc Data 1'!$U$6:$V$100,2,FALSE),"")</f>
        <v/>
      </c>
      <c r="BB47" s="386" t="str">
        <f ca="1">IFERROR(VLOOKUP(BA47,'Rnd4 Results IMP'!$F$3:$G$82,2,FALSE),"")</f>
        <v/>
      </c>
      <c r="BC47" s="329"/>
      <c r="BD47" s="334"/>
      <c r="BJ47" s="1" t="str">
        <f ca="1">IFERROR(VLOOKUP(BH47,'Calc Data 1'!$AC$6:$AD$100,2,FALSE),"")</f>
        <v/>
      </c>
      <c r="BK47" s="386" t="str">
        <f ca="1">IFERROR(VLOOKUP(BJ47,'Rnd5 Results IMP'!$F$3:$G$82,2,FALSE),"")</f>
        <v/>
      </c>
      <c r="BM47" s="255">
        <v>42</v>
      </c>
      <c r="BN47" s="316" t="str">
        <f ca="1">IFERROR(VLOOKUP(BM47,'Calc Data 1'!$AK$6:$AL$100,2,FALSE),"")</f>
        <v>Test66 Test66</v>
      </c>
    </row>
    <row r="48" spans="2:66" ht="12.75" customHeight="1" thickTop="1" thickBot="1" x14ac:dyDescent="0.25">
      <c r="B48" s="255">
        <v>43</v>
      </c>
      <c r="C48" s="373" t="str">
        <f>IF('Trial Results IMP'!F45&gt;0,'Trial Results IMP'!F45,"")</f>
        <v>Test43 Test43</v>
      </c>
      <c r="D48" s="380">
        <f>IF('Trial Results IMP'!G45&gt;0,'Trial Results IMP'!G45,"")</f>
        <v>7.5462962962963504E-3</v>
      </c>
      <c r="F48" s="497" t="s">
        <v>7</v>
      </c>
      <c r="G48" s="500" t="s">
        <v>23</v>
      </c>
      <c r="H48" s="5">
        <v>12</v>
      </c>
      <c r="I48" s="5" t="str">
        <f>C17</f>
        <v>Test12 Test12</v>
      </c>
      <c r="J48" s="382">
        <f>IFERROR(VLOOKUP(I48,'Rnd1 Results IMP'!$F$3:$G$82,2,FALSE),"")</f>
        <v>8.5763888888888903E-3</v>
      </c>
      <c r="K48" s="10"/>
      <c r="L48" s="28"/>
      <c r="M48" s="29"/>
      <c r="N48" s="508" t="s">
        <v>39</v>
      </c>
      <c r="O48" s="518" t="s">
        <v>120</v>
      </c>
      <c r="P48" s="30" t="s">
        <v>272</v>
      </c>
      <c r="Q48" s="204" t="str">
        <f ca="1">IFERROR(VLOOKUP(P48,'Calc Data 1'!$E$6:$F$100,2,FALSE),"")</f>
        <v>Test76 Test76</v>
      </c>
      <c r="R48" s="391">
        <f ca="1">IFERROR(VLOOKUP(Q48,'Rnd2 Results IMP'!$F$3:$G$82,2,FALSE),"")</f>
        <v>7.9282407407408294E-3</v>
      </c>
      <c r="S48" s="3"/>
      <c r="T48" s="3"/>
      <c r="U48" s="3"/>
      <c r="V48" s="79"/>
      <c r="W48" s="3"/>
      <c r="X48" s="463" t="s">
        <v>62</v>
      </c>
      <c r="Y48" s="466" t="s">
        <v>578</v>
      </c>
      <c r="Z48" s="84" t="s">
        <v>329</v>
      </c>
      <c r="AA48" s="210" t="str">
        <f ca="1">IFERROR(VLOOKUP(Z48,'Calc Data 1'!$M$6:$N$100,2,FALSE),"")</f>
        <v>Test21 Test21</v>
      </c>
      <c r="AB48" s="399">
        <f ca="1">IFERROR(VLOOKUP(AA48,'Rnd3 Results IMP'!$F$3:$G$82,2,FALSE),"")</f>
        <v>8.6805555555555507E-3</v>
      </c>
      <c r="AE48" s="14"/>
      <c r="AF48" s="70"/>
      <c r="AG48" s="14"/>
      <c r="AI48" s="229"/>
      <c r="AJ48" s="40"/>
      <c r="AK48" s="87"/>
      <c r="AL48" s="40"/>
      <c r="AN48" s="133"/>
      <c r="AO48" s="134"/>
      <c r="AP48" s="12"/>
      <c r="AQ48" s="12"/>
      <c r="AR48" s="12"/>
      <c r="AS48" s="12"/>
      <c r="AT48" s="12"/>
      <c r="AU48" s="12"/>
      <c r="AV48" s="128"/>
      <c r="AW48" s="31"/>
      <c r="AX48" s="487" t="s">
        <v>79</v>
      </c>
      <c r="AY48" s="490" t="s">
        <v>147</v>
      </c>
      <c r="AZ48" s="32" t="s">
        <v>393</v>
      </c>
      <c r="BA48" s="205" t="str">
        <f ca="1">IFERROR(VLOOKUP(AZ48,'Calc Data 1'!$U$6:$V$100,2,FALSE),"")</f>
        <v>Test47 Test47</v>
      </c>
      <c r="BB48" s="396">
        <f ca="1">IFERROR(VLOOKUP(BA48,'Rnd4 Results IMP'!$F$3:$G$82,2,FALSE),"")</f>
        <v>7.5925925925926499E-3</v>
      </c>
      <c r="BC48" s="329"/>
      <c r="BD48" s="334"/>
      <c r="BF48" s="513" t="s">
        <v>95</v>
      </c>
      <c r="BG48" s="516" t="s">
        <v>24</v>
      </c>
      <c r="BH48" s="282" t="s">
        <v>457</v>
      </c>
      <c r="BI48" s="283">
        <v>1</v>
      </c>
      <c r="BJ48" s="283" t="str">
        <f ca="1">IFERROR(VLOOKUP(BH48,'Calc Data 1'!$AC$6:$AD$100,2,FALSE),"")</f>
        <v>Test69 Test69</v>
      </c>
      <c r="BK48" s="424">
        <f ca="1">IFERROR(VLOOKUP(BJ48,'Rnd5 Results IMP'!$F$3:$G$82,2,FALSE),"")</f>
        <v>7.8472222222223092E-3</v>
      </c>
      <c r="BM48" s="255">
        <v>43</v>
      </c>
      <c r="BN48" s="316" t="str">
        <f ca="1">IFERROR(VLOOKUP(BM48,'Calc Data 1'!$AK$6:$AL$100,2,FALSE),"")</f>
        <v>Test67 Test67</v>
      </c>
    </row>
    <row r="49" spans="2:66" ht="14.25" thickTop="1" thickBot="1" x14ac:dyDescent="0.25">
      <c r="B49" s="255">
        <v>44</v>
      </c>
      <c r="C49" s="373" t="str">
        <f>IF('Trial Results IMP'!F46&gt;0,'Trial Results IMP'!F46,"")</f>
        <v>Test44 Test44</v>
      </c>
      <c r="D49" s="380">
        <f>IF('Trial Results IMP'!G46&gt;0,'Trial Results IMP'!G46,"")</f>
        <v>7.5578703703704196E-3</v>
      </c>
      <c r="F49" s="498"/>
      <c r="G49" s="449"/>
      <c r="H49" s="9">
        <v>21</v>
      </c>
      <c r="I49" s="9" t="str">
        <f>C26</f>
        <v>Test21 Test21</v>
      </c>
      <c r="J49" s="383">
        <f>IFERROR(VLOOKUP(I49,'Rnd1 Results IMP'!$F$3:$G$82,2,FALSE),"")</f>
        <v>8.6805555555555507E-3</v>
      </c>
      <c r="K49" s="10"/>
      <c r="L49" s="34"/>
      <c r="N49" s="509"/>
      <c r="O49" s="480"/>
      <c r="P49" s="9" t="s">
        <v>273</v>
      </c>
      <c r="Q49" s="202" t="str">
        <f ca="1">IFERROR(VLOOKUP(P49,'Calc Data 1'!$E$6:$F$100,2,FALSE),"")</f>
        <v>Test12 Test12</v>
      </c>
      <c r="R49" s="392">
        <f ca="1">IFERROR(VLOOKUP(Q49,'Rnd2 Results IMP'!$F$3:$G$82,2,FALSE),"")</f>
        <v>8.5763888888888903E-3</v>
      </c>
      <c r="S49" s="3"/>
      <c r="T49" s="3"/>
      <c r="U49" s="3"/>
      <c r="V49" s="86"/>
      <c r="W49" s="43"/>
      <c r="X49" s="464"/>
      <c r="Y49" s="449"/>
      <c r="Z49" s="9" t="s">
        <v>330</v>
      </c>
      <c r="AA49" s="202" t="str">
        <f ca="1">IFERROR(VLOOKUP(Z49,'Calc Data 1'!$M$6:$N$100,2,FALSE),"")</f>
        <v>Test52 Test52</v>
      </c>
      <c r="AB49" s="400">
        <f ca="1">IFERROR(VLOOKUP(AA49,'Rnd3 Results IMP'!$F$3:$G$82,2,FALSE),"")</f>
        <v>9.7337962962962907E-3</v>
      </c>
      <c r="AE49" s="14"/>
      <c r="AF49" s="70"/>
      <c r="AG49" s="14"/>
      <c r="AI49" s="229"/>
      <c r="AJ49" s="40"/>
      <c r="AK49" s="87"/>
      <c r="AL49" s="40"/>
      <c r="AN49" s="133"/>
      <c r="AO49" s="127"/>
      <c r="AQ49" s="27"/>
      <c r="AR49" s="27"/>
      <c r="AS49" s="27"/>
      <c r="AT49" s="27"/>
      <c r="AU49" s="27"/>
      <c r="AV49" s="135"/>
      <c r="AW49" s="136"/>
      <c r="AX49" s="488"/>
      <c r="AY49" s="480"/>
      <c r="AZ49" s="9" t="s">
        <v>394</v>
      </c>
      <c r="BA49" s="202" t="str">
        <f ca="1">IFERROR(VLOOKUP(AZ49,'Calc Data 1'!$U$6:$V$100,2,FALSE),"")</f>
        <v>Test62 Test62</v>
      </c>
      <c r="BB49" s="397">
        <f ca="1">IFERROR(VLOOKUP(BA49,'Rnd4 Results IMP'!$F$3:$G$82,2,FALSE),"")</f>
        <v>7.7662037037037803E-3</v>
      </c>
      <c r="BC49" s="330"/>
      <c r="BE49" s="332"/>
      <c r="BF49" s="514"/>
      <c r="BG49" s="480"/>
      <c r="BH49" s="9" t="s">
        <v>458</v>
      </c>
      <c r="BI49" s="202">
        <v>2</v>
      </c>
      <c r="BJ49" s="202" t="str">
        <f ca="1">IFERROR(VLOOKUP(BH49,'Calc Data 1'!$AC$6:$AD$100,2,FALSE),"")</f>
        <v>Test70 Test70</v>
      </c>
      <c r="BK49" s="425">
        <f ca="1">IFERROR(VLOOKUP(BJ49,'Rnd5 Results IMP'!$F$3:$G$82,2,FALSE),"")</f>
        <v>7.8587962962963793E-3</v>
      </c>
      <c r="BM49" s="255">
        <v>44</v>
      </c>
      <c r="BN49" s="316" t="str">
        <f ca="1">IFERROR(VLOOKUP(BM49,'Calc Data 1'!$AK$6:$AL$100,2,FALSE),"")</f>
        <v>Test68 Test68</v>
      </c>
    </row>
    <row r="50" spans="2:66" ht="14.25" thickTop="1" thickBot="1" x14ac:dyDescent="0.25">
      <c r="B50" s="255">
        <v>45</v>
      </c>
      <c r="C50" s="373" t="str">
        <f>IF('Trial Results IMP'!F47&gt;0,'Trial Results IMP'!F47,"")</f>
        <v>Test45 Test45</v>
      </c>
      <c r="D50" s="380">
        <f>IF('Trial Results IMP'!G47&gt;0,'Trial Results IMP'!G47,"")</f>
        <v>7.5694444444445001E-3</v>
      </c>
      <c r="F50" s="498"/>
      <c r="G50" s="449"/>
      <c r="H50" s="9">
        <v>44</v>
      </c>
      <c r="I50" s="9" t="str">
        <f>C49</f>
        <v>Test44 Test44</v>
      </c>
      <c r="J50" s="383">
        <f>IFERROR(VLOOKUP(I50,'Rnd1 Results IMP'!$F$3:$G$82,2,FALSE),"")</f>
        <v>7.5578703703704196E-3</v>
      </c>
      <c r="K50" s="4"/>
      <c r="L50" s="10"/>
      <c r="M50" s="10"/>
      <c r="N50" s="509"/>
      <c r="O50" s="480"/>
      <c r="P50" s="9" t="s">
        <v>274</v>
      </c>
      <c r="Q50" s="202" t="str">
        <f ca="1">IFERROR(VLOOKUP(P50,'Calc Data 1'!$E$6:$F$100,2,FALSE),"")</f>
        <v>Test21 Test21</v>
      </c>
      <c r="R50" s="392">
        <f ca="1">IFERROR(VLOOKUP(Q50,'Rnd2 Results IMP'!$F$3:$G$82,2,FALSE),"")</f>
        <v>8.6805555555555507E-3</v>
      </c>
      <c r="S50" s="88"/>
      <c r="T50" s="88"/>
      <c r="U50" s="88"/>
      <c r="V50" s="29"/>
      <c r="X50" s="464"/>
      <c r="Y50" s="449"/>
      <c r="Z50" s="9" t="s">
        <v>331</v>
      </c>
      <c r="AA50" s="202" t="str">
        <f ca="1">IFERROR(VLOOKUP(Z50,'Calc Data 1'!$M$6:$N$100,2,FALSE),"")</f>
        <v>Test53 Test53</v>
      </c>
      <c r="AB50" s="400">
        <f ca="1">IFERROR(VLOOKUP(AA50,'Rnd3 Results IMP'!$F$3:$G$82,2,FALSE),"")</f>
        <v>9.7453703703703695E-3</v>
      </c>
      <c r="AE50" s="14"/>
      <c r="AF50" s="70"/>
      <c r="AG50" s="14"/>
      <c r="AI50" s="229"/>
      <c r="AJ50" s="40"/>
      <c r="AK50" s="87"/>
      <c r="AL50" s="40"/>
      <c r="AN50" s="133"/>
      <c r="AO50" s="127"/>
      <c r="AP50" s="69"/>
      <c r="AV50" s="111"/>
      <c r="AX50" s="488"/>
      <c r="AY50" s="480"/>
      <c r="AZ50" s="9" t="s">
        <v>395</v>
      </c>
      <c r="BA50" s="202" t="str">
        <f ca="1">IFERROR(VLOOKUP(AZ50,'Calc Data 1'!$U$6:$V$100,2,FALSE),"")</f>
        <v>Test63 Test63</v>
      </c>
      <c r="BB50" s="397">
        <f ca="1">IFERROR(VLOOKUP(BA50,'Rnd4 Results IMP'!$F$3:$G$82,2,FALSE),"")</f>
        <v>7.7777777777778504E-3</v>
      </c>
      <c r="BF50" s="514"/>
      <c r="BG50" s="480"/>
      <c r="BH50" s="9" t="s">
        <v>459</v>
      </c>
      <c r="BI50" s="202">
        <v>3</v>
      </c>
      <c r="BJ50" s="202" t="str">
        <f ca="1">IFERROR(VLOOKUP(BH50,'Calc Data 1'!$AC$6:$AD$100,2,FALSE),"")</f>
        <v>Test71 Test71</v>
      </c>
      <c r="BK50" s="425">
        <f ca="1">IFERROR(VLOOKUP(BJ50,'Rnd5 Results IMP'!$F$3:$G$82,2,FALSE),"")</f>
        <v>7.8703703703704494E-3</v>
      </c>
      <c r="BM50" s="255">
        <v>45</v>
      </c>
      <c r="BN50" s="316" t="str">
        <f ca="1">IFERROR(VLOOKUP(BM50,'Calc Data 1'!$AK$6:$AL$100,2,FALSE),"")</f>
        <v>Test74 Test74</v>
      </c>
    </row>
    <row r="51" spans="2:66" ht="13.5" thickTop="1" x14ac:dyDescent="0.2">
      <c r="B51" s="255">
        <v>46</v>
      </c>
      <c r="C51" s="373" t="str">
        <f>IF('Trial Results IMP'!F48&gt;0,'Trial Results IMP'!F48,"")</f>
        <v>Test46 Test46</v>
      </c>
      <c r="D51" s="380">
        <f>IF('Trial Results IMP'!G48&gt;0,'Trial Results IMP'!G48,"")</f>
        <v>7.5810185185185702E-3</v>
      </c>
      <c r="F51" s="498"/>
      <c r="G51" s="449"/>
      <c r="H51" s="9">
        <v>53</v>
      </c>
      <c r="I51" s="9" t="str">
        <f>C58</f>
        <v>Test53 Test53</v>
      </c>
      <c r="J51" s="383">
        <f>IFERROR(VLOOKUP(I51,'Rnd1 Results IMP'!$F$3:$G$82,2,FALSE),"")</f>
        <v>9.7453703703703695E-3</v>
      </c>
      <c r="K51" s="10"/>
      <c r="L51" s="10"/>
      <c r="M51" s="10"/>
      <c r="N51" s="509"/>
      <c r="O51" s="480"/>
      <c r="P51" s="9" t="s">
        <v>275</v>
      </c>
      <c r="Q51" s="202" t="str">
        <f ca="1">IFERROR(VLOOKUP(P51,'Calc Data 1'!$E$6:$F$100,2,FALSE),"")</f>
        <v>Test53 Test53</v>
      </c>
      <c r="R51" s="392">
        <f ca="1">IFERROR(VLOOKUP(Q51,'Rnd2 Results IMP'!$F$3:$G$82,2,FALSE),"")</f>
        <v>9.7453703703703695E-3</v>
      </c>
      <c r="X51" s="464"/>
      <c r="Y51" s="449"/>
      <c r="Z51" s="9" t="s">
        <v>332</v>
      </c>
      <c r="AA51" s="202" t="str">
        <f ca="1">IFERROR(VLOOKUP(Z51,'Calc Data 1'!$M$6:$N$100,2,FALSE),"")</f>
        <v>Test60 Test60</v>
      </c>
      <c r="AB51" s="400">
        <f ca="1">IFERROR(VLOOKUP(AA51,'Rnd3 Results IMP'!$F$3:$G$82,2,FALSE),"")</f>
        <v>9.8263888888888793E-3</v>
      </c>
      <c r="AC51" s="137"/>
      <c r="AD51" s="93"/>
      <c r="AE51" s="92"/>
      <c r="AF51" s="91"/>
      <c r="AG51" s="92"/>
      <c r="AH51" s="93"/>
      <c r="AI51" s="230"/>
      <c r="AJ51" s="86"/>
      <c r="AK51" s="95"/>
      <c r="AL51" s="86"/>
      <c r="AM51" s="93"/>
      <c r="AN51" s="138"/>
      <c r="AO51" s="139"/>
      <c r="AP51" s="140"/>
      <c r="AQ51" s="93"/>
      <c r="AR51" s="93"/>
      <c r="AS51" s="93"/>
      <c r="AT51" s="43"/>
      <c r="AV51" s="111"/>
      <c r="AX51" s="488"/>
      <c r="AY51" s="480"/>
      <c r="AZ51" s="9" t="s">
        <v>396</v>
      </c>
      <c r="BA51" s="202" t="str">
        <f ca="1">IFERROR(VLOOKUP(AZ51,'Calc Data 1'!$U$6:$V$100,2,FALSE),"")</f>
        <v>Test70 Test70</v>
      </c>
      <c r="BB51" s="397">
        <f ca="1">IFERROR(VLOOKUP(BA51,'Rnd4 Results IMP'!$F$3:$G$82,2,FALSE),"")</f>
        <v>7.8587962962963793E-3</v>
      </c>
      <c r="BF51" s="514"/>
      <c r="BG51" s="480"/>
      <c r="BH51" s="9" t="s">
        <v>460</v>
      </c>
      <c r="BI51" s="202">
        <v>4</v>
      </c>
      <c r="BJ51" s="202" t="str">
        <f ca="1">IFERROR(VLOOKUP(BH51,'Calc Data 1'!$AC$6:$AD$100,2,FALSE),"")</f>
        <v>Test72 Test72</v>
      </c>
      <c r="BK51" s="425">
        <f ca="1">IFERROR(VLOOKUP(BJ51,'Rnd5 Results IMP'!$F$3:$G$82,2,FALSE),"")</f>
        <v>7.8819444444445299E-3</v>
      </c>
      <c r="BM51" s="255">
        <v>46</v>
      </c>
      <c r="BN51" s="316" t="str">
        <f ca="1">IFERROR(VLOOKUP(BM51,'Calc Data 1'!$AK$6:$AL$100,2,FALSE),"")</f>
        <v>Test75 Test75</v>
      </c>
    </row>
    <row r="52" spans="2:66" ht="13.5" thickBot="1" x14ac:dyDescent="0.25">
      <c r="B52" s="255">
        <v>47</v>
      </c>
      <c r="C52" s="373" t="str">
        <f>IF('Trial Results IMP'!F49&gt;0,'Trial Results IMP'!F49,"")</f>
        <v>Test47 Test47</v>
      </c>
      <c r="D52" s="380">
        <f>IF('Trial Results IMP'!G49&gt;0,'Trial Results IMP'!G49,"")</f>
        <v>7.5925925925926499E-3</v>
      </c>
      <c r="F52" s="499"/>
      <c r="G52" s="501"/>
      <c r="H52" s="18">
        <v>76</v>
      </c>
      <c r="I52" s="18" t="str">
        <f>C81</f>
        <v>Test76 Test76</v>
      </c>
      <c r="J52" s="384">
        <f>IFERROR(VLOOKUP(I52,'Rnd1 Results IMP'!$F$3:$G$82,2,FALSE),"")</f>
        <v>7.9282407407408294E-3</v>
      </c>
      <c r="K52" s="50"/>
      <c r="L52" s="50"/>
      <c r="M52" s="51"/>
      <c r="N52" s="510"/>
      <c r="O52" s="519"/>
      <c r="P52" s="52" t="s">
        <v>276</v>
      </c>
      <c r="Q52" s="206" t="str">
        <f ca="1">IFERROR(VLOOKUP(P52,'Calc Data 1'!$E$6:$F$100,2,FALSE),"")</f>
        <v>Test60 Test60</v>
      </c>
      <c r="R52" s="395">
        <f ca="1">IFERROR(VLOOKUP(Q52,'Rnd2 Results IMP'!$F$3:$G$82,2,FALSE),"")</f>
        <v>9.8263888888888793E-3</v>
      </c>
      <c r="S52" s="99"/>
      <c r="T52" s="100"/>
      <c r="U52" s="100"/>
      <c r="V52" s="100"/>
      <c r="W52" s="100"/>
      <c r="X52" s="465"/>
      <c r="Y52" s="467"/>
      <c r="Z52" s="101" t="s">
        <v>333</v>
      </c>
      <c r="AA52" s="212" t="str">
        <f ca="1">IFERROR(VLOOKUP(Z52,'Calc Data 1'!$M$6:$N$100,2,FALSE),"")</f>
        <v/>
      </c>
      <c r="AB52" s="401" t="str">
        <f ca="1">IFERROR(VLOOKUP(AA52,'Rnd3 Results IMP'!$F$3:$G$82,2,FALSE),"")</f>
        <v/>
      </c>
      <c r="AC52" s="54"/>
      <c r="AE52" s="14"/>
      <c r="AF52" s="70"/>
      <c r="AG52" s="14"/>
      <c r="AI52" s="229"/>
      <c r="AJ52" s="40"/>
      <c r="AK52" s="87"/>
      <c r="AL52" s="40"/>
      <c r="AN52" s="133"/>
      <c r="AO52" s="127"/>
      <c r="AP52" s="69"/>
      <c r="AT52" s="53"/>
      <c r="AV52" s="111"/>
      <c r="AX52" s="489"/>
      <c r="AY52" s="491"/>
      <c r="AZ52" s="55" t="s">
        <v>397</v>
      </c>
      <c r="BA52" s="207" t="str">
        <f ca="1">IFERROR(VLOOKUP(AZ52,'Calc Data 1'!$U$6:$V$100,2,FALSE),"")</f>
        <v>Test71 Test71</v>
      </c>
      <c r="BB52" s="402">
        <f ca="1">IFERROR(VLOOKUP(BA52,'Rnd4 Results IMP'!$F$3:$G$82,2,FALSE),"")</f>
        <v>7.8703703703704494E-3</v>
      </c>
      <c r="BC52" s="318"/>
      <c r="BD52" s="319"/>
      <c r="BE52" s="320"/>
      <c r="BF52" s="515"/>
      <c r="BG52" s="517"/>
      <c r="BH52" s="284" t="s">
        <v>461</v>
      </c>
      <c r="BI52" s="285">
        <v>5</v>
      </c>
      <c r="BJ52" s="285" t="str">
        <f ca="1">IFERROR(VLOOKUP(BH52,'Calc Data 1'!$AC$6:$AD$100,2,FALSE),"")</f>
        <v>Test16 Test16</v>
      </c>
      <c r="BK52" s="426">
        <f ca="1">IFERROR(VLOOKUP(BJ52,'Rnd5 Results IMP'!$F$3:$G$82,2,FALSE),"")</f>
        <v>8.6226851851851794E-3</v>
      </c>
      <c r="BM52" s="255">
        <v>47</v>
      </c>
      <c r="BN52" s="316" t="str">
        <f ca="1">IFERROR(VLOOKUP(BM52,'Calc Data 1'!$AK$6:$AL$100,2,FALSE),"")</f>
        <v>Test76 Test76</v>
      </c>
    </row>
    <row r="53" spans="2:66" ht="14.25" thickTop="1" thickBot="1" x14ac:dyDescent="0.25">
      <c r="B53" s="255">
        <v>48</v>
      </c>
      <c r="C53" s="373" t="str">
        <f>IF('Trial Results IMP'!F50&gt;0,'Trial Results IMP'!F50,"")</f>
        <v>Test48 Test48</v>
      </c>
      <c r="D53" s="380">
        <f>IF('Trial Results IMP'!G50&gt;0,'Trial Results IMP'!G50,"")</f>
        <v>7.60416666666672E-3</v>
      </c>
      <c r="J53" s="386" t="str">
        <f>IFERROR(VLOOKUP(I53,'Rnd1 Results IMP'!$F$3:$G$82,2,FALSE),"")</f>
        <v/>
      </c>
      <c r="Q53" s="1" t="str">
        <f ca="1">IFERROR(VLOOKUP(P53,'Calc Data 1'!$E$6:$F$100,2,FALSE),"")</f>
        <v/>
      </c>
      <c r="R53" s="386" t="str">
        <f ca="1">IFERROR(VLOOKUP(Q53,'Rnd2 Results IMP'!$F$3:$G$82,2,FALSE),"")</f>
        <v/>
      </c>
      <c r="AA53" s="1" t="str">
        <f ca="1">IFERROR(VLOOKUP(Z53,'Calc Data 1'!$M$6:$N$100,2,FALSE),"")</f>
        <v/>
      </c>
      <c r="AB53" s="386" t="str">
        <f ca="1">IFERROR(VLOOKUP(AA53,'Rnd3 Results IMP'!$F$3:$G$82,2,FALSE),"")</f>
        <v/>
      </c>
      <c r="AC53" s="141"/>
      <c r="AD53" s="141"/>
      <c r="AE53" s="103"/>
      <c r="AF53" s="104"/>
      <c r="AG53" s="105"/>
      <c r="AH53" s="106"/>
      <c r="AI53" s="231"/>
      <c r="AJ53" s="213"/>
      <c r="AK53" s="108"/>
      <c r="AL53" s="213"/>
      <c r="AM53" s="106"/>
      <c r="AN53" s="142"/>
      <c r="AO53" s="143"/>
      <c r="AP53" s="144"/>
      <c r="AQ53" s="106"/>
      <c r="AR53" s="106"/>
      <c r="AS53" s="145"/>
      <c r="AT53" s="53"/>
      <c r="AV53" s="111"/>
      <c r="BA53" s="1" t="str">
        <f ca="1">IFERROR(VLOOKUP(AZ53,'Calc Data 1'!$U$6:$V$100,2,FALSE),"")</f>
        <v/>
      </c>
      <c r="BB53" s="386" t="str">
        <f ca="1">IFERROR(VLOOKUP(BA53,'Rnd4 Results IMP'!$F$3:$G$82,2,FALSE),"")</f>
        <v/>
      </c>
      <c r="BJ53" s="1" t="str">
        <f ca="1">IFERROR(VLOOKUP(BH53,'Calc Data 1'!$AC$6:$AD$100,2,FALSE),"")</f>
        <v/>
      </c>
      <c r="BK53" s="386" t="str">
        <f ca="1">IFERROR(VLOOKUP(BJ53,'Rnd5 Results IMP'!$F$3:$G$82,2,FALSE),"")</f>
        <v/>
      </c>
      <c r="BM53" s="255">
        <v>48</v>
      </c>
      <c r="BN53" s="316" t="str">
        <f ca="1">IFERROR(VLOOKUP(BM53,'Calc Data 1'!$AK$6:$AL$100,2,FALSE),"")</f>
        <v/>
      </c>
    </row>
    <row r="54" spans="2:66" ht="12.75" customHeight="1" thickTop="1" x14ac:dyDescent="0.2">
      <c r="B54" s="255">
        <v>49</v>
      </c>
      <c r="C54" s="373" t="str">
        <f>IF('Trial Results IMP'!F51&gt;0,'Trial Results IMP'!F51,"")</f>
        <v>Test49 Test49</v>
      </c>
      <c r="D54" s="380">
        <f>IF('Trial Results IMP'!G51&gt;0,'Trial Results IMP'!G51,"")</f>
        <v>7.6157407407407996E-3</v>
      </c>
      <c r="F54" s="497" t="s">
        <v>8</v>
      </c>
      <c r="G54" s="500" t="s">
        <v>24</v>
      </c>
      <c r="H54" s="5">
        <v>2</v>
      </c>
      <c r="I54" s="5" t="str">
        <f>C7</f>
        <v>Test2 Test2</v>
      </c>
      <c r="J54" s="382">
        <f>IFERROR(VLOOKUP(I54,'Rnd1 Results IMP'!$F$3:$G$82,2,FALSE),"")</f>
        <v>7.0717592592592594E-3</v>
      </c>
      <c r="K54" s="4"/>
      <c r="L54" s="4"/>
      <c r="M54" s="4"/>
      <c r="N54" s="497" t="s">
        <v>40</v>
      </c>
      <c r="O54" s="520" t="s">
        <v>121</v>
      </c>
      <c r="P54" s="5" t="s">
        <v>183</v>
      </c>
      <c r="Q54" s="201" t="str">
        <f ca="1">IFERROR(VLOOKUP(P54,'Calc Data 1'!$E$6:$F$100,2,FALSE),"")</f>
        <v>Test2 Test2</v>
      </c>
      <c r="R54" s="382">
        <f ca="1">IFERROR(VLOOKUP(Q54,'Rnd2 Results IMP'!$F$3:$G$82,2,FALSE),"")</f>
        <v>7.0717592592592594E-3</v>
      </c>
      <c r="S54" s="6"/>
      <c r="T54" s="7"/>
      <c r="U54" s="7"/>
      <c r="V54" s="7"/>
      <c r="W54" s="8"/>
      <c r="X54" s="497" t="s">
        <v>63</v>
      </c>
      <c r="Y54" s="500" t="s">
        <v>579</v>
      </c>
      <c r="Z54" s="5" t="s">
        <v>206</v>
      </c>
      <c r="AA54" s="204" t="str">
        <f ca="1">IFERROR(VLOOKUP(Z54,'Calc Data 1'!$M$6:$N$100,2,FALSE),"")</f>
        <v>Test2 Test2</v>
      </c>
      <c r="AB54" s="382">
        <f ca="1">IFERROR(VLOOKUP(AA54,'Rnd3 Results IMP'!$F$3:$G$82,2,FALSE),"")</f>
        <v>7.0717592592592594E-3</v>
      </c>
      <c r="AC54" s="25"/>
      <c r="AF54" s="70"/>
      <c r="AG54" s="14"/>
      <c r="AI54" s="229"/>
      <c r="AJ54" s="40"/>
      <c r="AK54" s="87"/>
      <c r="AL54" s="40"/>
      <c r="AN54" s="133"/>
      <c r="AO54" s="127"/>
      <c r="AP54" s="69"/>
      <c r="AS54" s="146"/>
      <c r="AT54" s="53"/>
      <c r="AV54" s="111"/>
      <c r="AX54" s="508" t="s">
        <v>78</v>
      </c>
      <c r="AY54" s="511" t="s">
        <v>146</v>
      </c>
      <c r="AZ54" s="30" t="s">
        <v>221</v>
      </c>
      <c r="BA54" s="204" t="str">
        <f ca="1">IFERROR(VLOOKUP(AZ54,'Calc Data 1'!$U$6:$V$100,2,FALSE),"")</f>
        <v>Test65 Test65</v>
      </c>
      <c r="BB54" s="391">
        <f ca="1">IFERROR(VLOOKUP(BA54,'Rnd4 Results IMP'!$F$3:$G$82,2,FALSE),"")</f>
        <v>7.8009259259260002E-3</v>
      </c>
      <c r="BC54" s="35"/>
      <c r="BD54" s="37"/>
      <c r="BE54" s="38"/>
      <c r="BF54" s="508" t="s">
        <v>94</v>
      </c>
      <c r="BG54" s="511" t="s">
        <v>23</v>
      </c>
      <c r="BH54" s="30" t="s">
        <v>237</v>
      </c>
      <c r="BI54" s="204">
        <v>1</v>
      </c>
      <c r="BJ54" s="204" t="str">
        <f ca="1">IFERROR(VLOOKUP(BH54,'Calc Data 1'!$AC$6:$AD$100,2,FALSE),"")</f>
        <v>Test65 Test65</v>
      </c>
      <c r="BK54" s="391">
        <f ca="1">IFERROR(VLOOKUP(BJ54,'Rnd5 Results IMP'!$F$3:$G$82,2,FALSE),"")</f>
        <v>7.8009259259260002E-3</v>
      </c>
      <c r="BM54" s="255">
        <v>49</v>
      </c>
      <c r="BN54" s="316" t="str">
        <f ca="1">IFERROR(VLOOKUP(BM54,'Calc Data 1'!$AK$6:$AL$100,2,FALSE),"")</f>
        <v>Test10 Test10</v>
      </c>
    </row>
    <row r="55" spans="2:66" ht="13.5" thickBot="1" x14ac:dyDescent="0.25">
      <c r="B55" s="255">
        <v>50</v>
      </c>
      <c r="C55" s="373" t="str">
        <f>IF('Trial Results IMP'!F52&gt;0,'Trial Results IMP'!F52,"")</f>
        <v>Test50 Test50</v>
      </c>
      <c r="D55" s="380">
        <f>IF('Trial Results IMP'!G52&gt;0,'Trial Results IMP'!G52,"")</f>
        <v>7.6273148148148697E-3</v>
      </c>
      <c r="F55" s="498"/>
      <c r="G55" s="449"/>
      <c r="H55" s="9">
        <v>31</v>
      </c>
      <c r="I55" s="9" t="str">
        <f>C36</f>
        <v>Test31 Test31</v>
      </c>
      <c r="J55" s="383">
        <f>IFERROR(VLOOKUP(I55,'Rnd1 Results IMP'!$F$3:$G$82,2,FALSE),"")</f>
        <v>7.4074074074074398E-3</v>
      </c>
      <c r="K55" s="10"/>
      <c r="L55" s="10"/>
      <c r="M55" s="10"/>
      <c r="N55" s="498"/>
      <c r="O55" s="480"/>
      <c r="P55" s="9" t="s">
        <v>184</v>
      </c>
      <c r="Q55" s="202" t="str">
        <f ca="1">IFERROR(VLOOKUP(P55,'Calc Data 1'!$E$6:$F$100,2,FALSE),"")</f>
        <v>Test47 Test47</v>
      </c>
      <c r="R55" s="383">
        <f ca="1">IFERROR(VLOOKUP(Q55,'Rnd2 Results IMP'!$F$3:$G$82,2,FALSE),"")</f>
        <v>7.5925925925926499E-3</v>
      </c>
      <c r="X55" s="498"/>
      <c r="Y55" s="449"/>
      <c r="Z55" s="9" t="s">
        <v>207</v>
      </c>
      <c r="AA55" s="202" t="str">
        <f ca="1">IFERROR(VLOOKUP(Z55,'Calc Data 1'!$M$6:$N$100,2,FALSE),"")</f>
        <v>Test7 Test7</v>
      </c>
      <c r="AB55" s="383">
        <f ca="1">IFERROR(VLOOKUP(AA55,'Rnd3 Results IMP'!$F$3:$G$82,2,FALSE),"")</f>
        <v>7.1296296296296403E-3</v>
      </c>
      <c r="AC55" s="65"/>
      <c r="AD55" s="65"/>
      <c r="AE55" s="65"/>
      <c r="AF55" s="117"/>
      <c r="AG55" s="14"/>
      <c r="AI55" s="229"/>
      <c r="AJ55" s="40"/>
      <c r="AK55" s="87"/>
      <c r="AL55" s="40"/>
      <c r="AN55" s="133"/>
      <c r="AO55" s="127"/>
      <c r="AP55" s="69"/>
      <c r="AS55" s="146"/>
      <c r="AT55" s="53"/>
      <c r="AV55" s="111"/>
      <c r="AX55" s="509"/>
      <c r="AY55" s="449"/>
      <c r="AZ55" s="9" t="s">
        <v>222</v>
      </c>
      <c r="BA55" s="202" t="str">
        <f ca="1">IFERROR(VLOOKUP(AZ55,'Calc Data 1'!$U$6:$V$100,2,FALSE),"")</f>
        <v>Test68 Test68</v>
      </c>
      <c r="BB55" s="392">
        <f ca="1">IFERROR(VLOOKUP(BA55,'Rnd4 Results IMP'!$F$3:$G$82,2,FALSE),"")</f>
        <v>7.8356481481482304E-3</v>
      </c>
      <c r="BF55" s="509"/>
      <c r="BG55" s="449"/>
      <c r="BH55" s="9" t="s">
        <v>238</v>
      </c>
      <c r="BI55" s="202">
        <v>2</v>
      </c>
      <c r="BJ55" s="202" t="str">
        <f ca="1">IFERROR(VLOOKUP(BH55,'Calc Data 1'!$AC$6:$AD$100,2,FALSE),"")</f>
        <v>Test66 Test66</v>
      </c>
      <c r="BK55" s="392">
        <f ca="1">IFERROR(VLOOKUP(BJ55,'Rnd5 Results IMP'!$F$3:$G$82,2,FALSE),"")</f>
        <v>7.8125000000000798E-3</v>
      </c>
      <c r="BM55" s="255">
        <v>50</v>
      </c>
      <c r="BN55" s="316" t="str">
        <f ca="1">IFERROR(VLOOKUP(BM55,'Calc Data 1'!$AK$6:$AL$100,2,FALSE),"")</f>
        <v>Test12 Test12</v>
      </c>
    </row>
    <row r="56" spans="2:66" ht="14.25" thickTop="1" thickBot="1" x14ac:dyDescent="0.25">
      <c r="B56" s="255">
        <v>51</v>
      </c>
      <c r="C56" s="373" t="str">
        <f>IF('Trial Results IMP'!F53&gt;0,'Trial Results IMP'!F53,"")</f>
        <v>Test51 Test51</v>
      </c>
      <c r="D56" s="380">
        <f>IF('Trial Results IMP'!G53&gt;0,'Trial Results IMP'!G53,"")</f>
        <v>7.6388888888889502E-3</v>
      </c>
      <c r="F56" s="498"/>
      <c r="G56" s="449"/>
      <c r="H56" s="9">
        <v>34</v>
      </c>
      <c r="I56" s="9" t="str">
        <f>C39</f>
        <v>Test34 Test34</v>
      </c>
      <c r="J56" s="383">
        <f>IFERROR(VLOOKUP(I56,'Rnd1 Results IMP'!$F$3:$G$82,2,FALSE),"")</f>
        <v>7.44212962962967E-3</v>
      </c>
      <c r="K56" s="10"/>
      <c r="L56" s="10"/>
      <c r="M56" s="10"/>
      <c r="N56" s="498"/>
      <c r="O56" s="480"/>
      <c r="P56" s="9" t="s">
        <v>277</v>
      </c>
      <c r="Q56" s="202" t="str">
        <f ca="1">IFERROR(VLOOKUP(P56,'Calc Data 1'!$E$6:$F$100,2,FALSE),"")</f>
        <v>Test31 Test31</v>
      </c>
      <c r="R56" s="383">
        <f ca="1">IFERROR(VLOOKUP(Q56,'Rnd2 Results IMP'!$F$3:$G$82,2,FALSE),"")</f>
        <v>7.4074074074074398E-3</v>
      </c>
      <c r="S56" s="11"/>
      <c r="T56" s="12"/>
      <c r="U56" s="13"/>
      <c r="V56" s="3"/>
      <c r="X56" s="498"/>
      <c r="Y56" s="449"/>
      <c r="Z56" s="9" t="s">
        <v>334</v>
      </c>
      <c r="AA56" s="202" t="str">
        <f ca="1">IFERROR(VLOOKUP(Z56,'Calc Data 1'!$M$6:$N$100,2,FALSE),"")</f>
        <v>Test26 Test26</v>
      </c>
      <c r="AB56" s="383">
        <f ca="1">IFERROR(VLOOKUP(AA56,'Rnd3 Results IMP'!$F$3:$G$82,2,FALSE),"")</f>
        <v>7.3495370370370702E-3</v>
      </c>
      <c r="AG56" s="14"/>
      <c r="AI56" s="229"/>
      <c r="AJ56" s="40"/>
      <c r="AK56" s="87"/>
      <c r="AM56" s="37"/>
      <c r="AN56" s="147"/>
      <c r="AO56" s="148"/>
      <c r="AP56" s="149"/>
      <c r="AQ56" s="37"/>
      <c r="AR56" s="37"/>
      <c r="AS56" s="150"/>
      <c r="AT56" s="151"/>
      <c r="AU56" s="37"/>
      <c r="AV56" s="152"/>
      <c r="AW56" s="38"/>
      <c r="AX56" s="509"/>
      <c r="AY56" s="449"/>
      <c r="AZ56" s="9" t="s">
        <v>398</v>
      </c>
      <c r="BA56" s="202" t="str">
        <f ca="1">IFERROR(VLOOKUP(AZ56,'Calc Data 1'!$U$6:$V$100,2,FALSE),"")</f>
        <v>Test73 Test73</v>
      </c>
      <c r="BB56" s="392" t="str">
        <f ca="1">IFERROR(VLOOKUP(BA56,'Rnd4 Results IMP'!$F$3:$G$82,2,FALSE),"")</f>
        <v/>
      </c>
      <c r="BC56" s="347"/>
      <c r="BD56" s="348"/>
      <c r="BF56" s="509"/>
      <c r="BG56" s="449"/>
      <c r="BH56" s="9" t="s">
        <v>462</v>
      </c>
      <c r="BI56" s="202">
        <v>3</v>
      </c>
      <c r="BJ56" s="202" t="str">
        <f ca="1">IFERROR(VLOOKUP(BH56,'Calc Data 1'!$AC$6:$AD$100,2,FALSE),"")</f>
        <v>Test67 Test67</v>
      </c>
      <c r="BK56" s="392">
        <f ca="1">IFERROR(VLOOKUP(BJ56,'Rnd5 Results IMP'!$F$3:$G$82,2,FALSE),"")</f>
        <v>7.8240740740741499E-3</v>
      </c>
      <c r="BM56" s="255">
        <v>51</v>
      </c>
      <c r="BN56" s="316" t="str">
        <f ca="1">IFERROR(VLOOKUP(BM56,'Calc Data 1'!$AK$6:$AL$100,2,FALSE),"")</f>
        <v>Test11 Test11</v>
      </c>
    </row>
    <row r="57" spans="2:66" ht="14.25" thickTop="1" thickBot="1" x14ac:dyDescent="0.25">
      <c r="B57" s="255">
        <v>52</v>
      </c>
      <c r="C57" s="373" t="str">
        <f>IF('Trial Results IMP'!F54&gt;0,'Trial Results IMP'!F54,"")</f>
        <v>Test52 Test52</v>
      </c>
      <c r="D57" s="380">
        <f>IF('Trial Results IMP'!G54&gt;0,'Trial Results IMP'!G54,"")</f>
        <v>7.6504629629630299E-3</v>
      </c>
      <c r="F57" s="498"/>
      <c r="G57" s="449"/>
      <c r="H57" s="9">
        <v>63</v>
      </c>
      <c r="I57" s="9" t="str">
        <f>C68</f>
        <v>Test63 Test63</v>
      </c>
      <c r="J57" s="383">
        <f>IFERROR(VLOOKUP(I57,'Rnd1 Results IMP'!$F$3:$G$82,2,FALSE),"")</f>
        <v>7.7777777777778504E-3</v>
      </c>
      <c r="K57" s="15"/>
      <c r="L57" s="16"/>
      <c r="M57" s="10"/>
      <c r="N57" s="498"/>
      <c r="O57" s="480"/>
      <c r="P57" s="9" t="s">
        <v>278</v>
      </c>
      <c r="Q57" s="202" t="str">
        <f ca="1">IFERROR(VLOOKUP(P57,'Calc Data 1'!$E$6:$F$100,2,FALSE),"")</f>
        <v>Test34 Test34</v>
      </c>
      <c r="R57" s="383">
        <f ca="1">IFERROR(VLOOKUP(Q57,'Rnd2 Results IMP'!$F$3:$G$82,2,FALSE),"")</f>
        <v>7.44212962962967E-3</v>
      </c>
      <c r="S57" s="3"/>
      <c r="T57" s="3"/>
      <c r="U57" s="13"/>
      <c r="V57" s="3"/>
      <c r="X57" s="498"/>
      <c r="Y57" s="449"/>
      <c r="Z57" s="9" t="s">
        <v>335</v>
      </c>
      <c r="AA57" s="202" t="str">
        <f ca="1">IFERROR(VLOOKUP(Z57,'Calc Data 1'!$M$6:$N$100,2,FALSE),"")</f>
        <v>Test31 Test31</v>
      </c>
      <c r="AB57" s="383">
        <f ca="1">IFERROR(VLOOKUP(AA57,'Rnd3 Results IMP'!$F$3:$G$82,2,FALSE),"")</f>
        <v>7.4074074074074398E-3</v>
      </c>
      <c r="AG57" s="14"/>
      <c r="AI57" s="229"/>
      <c r="AJ57" s="40"/>
      <c r="AK57" s="87"/>
      <c r="AN57" s="133"/>
      <c r="AO57" s="127"/>
      <c r="AP57" s="69"/>
      <c r="AS57" s="146"/>
      <c r="AT57" s="53"/>
      <c r="AV57" s="111"/>
      <c r="AX57" s="509"/>
      <c r="AY57" s="449"/>
      <c r="AZ57" s="9" t="s">
        <v>399</v>
      </c>
      <c r="BA57" s="202" t="str">
        <f ca="1">IFERROR(VLOOKUP(AZ57,'Calc Data 1'!$U$6:$V$100,2,FALSE),"")</f>
        <v>Test76 Test76</v>
      </c>
      <c r="BB57" s="392">
        <f ca="1">IFERROR(VLOOKUP(BA57,'Rnd4 Results IMP'!$F$3:$G$82,2,FALSE),"")</f>
        <v>7.9282407407408294E-3</v>
      </c>
      <c r="BD57" s="346"/>
      <c r="BF57" s="509"/>
      <c r="BG57" s="449"/>
      <c r="BH57" s="9" t="s">
        <v>463</v>
      </c>
      <c r="BI57" s="202">
        <v>4</v>
      </c>
      <c r="BJ57" s="202" t="str">
        <f ca="1">IFERROR(VLOOKUP(BH57,'Calc Data 1'!$AC$6:$AD$100,2,FALSE),"")</f>
        <v>Test68 Test68</v>
      </c>
      <c r="BK57" s="392">
        <f ca="1">IFERROR(VLOOKUP(BJ57,'Rnd5 Results IMP'!$F$3:$G$82,2,FALSE),"")</f>
        <v>7.8356481481482304E-3</v>
      </c>
      <c r="BM57" s="255">
        <v>52</v>
      </c>
      <c r="BN57" s="316" t="str">
        <f ca="1">IFERROR(VLOOKUP(BM57,'Calc Data 1'!$AK$6:$AL$100,2,FALSE),"")</f>
        <v>Test13 Test13</v>
      </c>
    </row>
    <row r="58" spans="2:66" ht="14.25" thickTop="1" thickBot="1" x14ac:dyDescent="0.25">
      <c r="B58" s="255">
        <v>53</v>
      </c>
      <c r="C58" s="373" t="str">
        <f>IF('Trial Results IMP'!F55&gt;0,'Trial Results IMP'!F55,"")</f>
        <v>Test53 Test53</v>
      </c>
      <c r="D58" s="380">
        <f>IF('Trial Results IMP'!G55&gt;0,'Trial Results IMP'!G55,"")</f>
        <v>7.6620370370371E-3</v>
      </c>
      <c r="F58" s="499"/>
      <c r="G58" s="501"/>
      <c r="H58" s="18">
        <v>66</v>
      </c>
      <c r="I58" s="18" t="str">
        <f>C71</f>
        <v>Test66 Test66</v>
      </c>
      <c r="J58" s="384">
        <f>IFERROR(VLOOKUP(I58,'Rnd1 Results IMP'!$F$3:$G$82,2,FALSE),"")</f>
        <v>7.8125000000000798E-3</v>
      </c>
      <c r="K58" s="10"/>
      <c r="L58" s="17"/>
      <c r="M58" s="10"/>
      <c r="N58" s="499"/>
      <c r="O58" s="521"/>
      <c r="P58" s="18" t="s">
        <v>279</v>
      </c>
      <c r="Q58" s="203" t="str">
        <f ca="1">IFERROR(VLOOKUP(P58,'Calc Data 1'!$E$6:$F$100,2,FALSE),"")</f>
        <v>Test63 Test63</v>
      </c>
      <c r="R58" s="384">
        <f ca="1">IFERROR(VLOOKUP(Q58,'Rnd2 Results IMP'!$F$3:$G$82,2,FALSE),"")</f>
        <v>7.7777777777778504E-3</v>
      </c>
      <c r="S58" s="3"/>
      <c r="T58" s="6"/>
      <c r="U58" s="19"/>
      <c r="V58" s="7"/>
      <c r="W58" s="8"/>
      <c r="X58" s="499"/>
      <c r="Y58" s="501"/>
      <c r="Z58" s="18" t="s">
        <v>336</v>
      </c>
      <c r="AA58" s="206" t="str">
        <f ca="1">IFERROR(VLOOKUP(Z58,'Calc Data 1'!$M$6:$N$100,2,FALSE),"")</f>
        <v>Test34 Test34</v>
      </c>
      <c r="AB58" s="384">
        <f ca="1">IFERROR(VLOOKUP(AA58,'Rnd3 Results IMP'!$F$3:$G$82,2,FALSE),"")</f>
        <v>7.44212962962967E-3</v>
      </c>
      <c r="AG58" s="14"/>
      <c r="AI58" s="229"/>
      <c r="AK58" s="153"/>
      <c r="AL58" s="37"/>
      <c r="AM58" s="37"/>
      <c r="AN58" s="147"/>
      <c r="AO58" s="148"/>
      <c r="AP58" s="149"/>
      <c r="AQ58" s="37"/>
      <c r="AR58" s="37"/>
      <c r="AS58" s="150"/>
      <c r="AT58" s="151"/>
      <c r="AU58" s="37"/>
      <c r="AV58" s="152"/>
      <c r="AW58" s="38"/>
      <c r="AX58" s="510"/>
      <c r="AY58" s="512"/>
      <c r="AZ58" s="52" t="s">
        <v>400</v>
      </c>
      <c r="BA58" s="206" t="str">
        <f ca="1">IFERROR(VLOOKUP(AZ58,'Calc Data 1'!$U$6:$V$100,2,FALSE),"")</f>
        <v>Test12 Test12</v>
      </c>
      <c r="BB58" s="395">
        <f ca="1">IFERROR(VLOOKUP(BA58,'Rnd4 Results IMP'!$F$3:$G$82,2,FALSE),"")</f>
        <v>8.5763888888888903E-3</v>
      </c>
      <c r="BD58" s="340"/>
      <c r="BE58" s="337"/>
      <c r="BF58" s="510"/>
      <c r="BG58" s="512"/>
      <c r="BH58" s="336" t="s">
        <v>464</v>
      </c>
      <c r="BI58" s="368">
        <v>5</v>
      </c>
      <c r="BJ58" s="206" t="str">
        <f ca="1">IFERROR(VLOOKUP(BH58,'Calc Data 1'!$AC$6:$AD$100,2,FALSE),"")</f>
        <v>Test74 Test74</v>
      </c>
      <c r="BK58" s="395">
        <f ca="1">IFERROR(VLOOKUP(BJ58,'Rnd5 Results IMP'!$F$3:$G$82,2,FALSE),"")</f>
        <v>7.9050925925926805E-3</v>
      </c>
      <c r="BM58" s="255">
        <v>53</v>
      </c>
      <c r="BN58" s="316" t="str">
        <f ca="1">IFERROR(VLOOKUP(BM58,'Calc Data 1'!$AK$6:$AL$100,2,FALSE),"")</f>
        <v>Test14 Test14</v>
      </c>
    </row>
    <row r="59" spans="2:66" ht="14.25" thickTop="1" thickBot="1" x14ac:dyDescent="0.25">
      <c r="B59" s="255">
        <v>54</v>
      </c>
      <c r="C59" s="373" t="str">
        <f>IF('Trial Results IMP'!F56&gt;0,'Trial Results IMP'!F56,"")</f>
        <v>Test54 Test54</v>
      </c>
      <c r="D59" s="380">
        <f>IF('Trial Results IMP'!G56&gt;0,'Trial Results IMP'!G56,"")</f>
        <v>7.6736111111111796E-3</v>
      </c>
      <c r="J59" s="386" t="str">
        <f>IFERROR(VLOOKUP(I59,'Rnd1 Results IMP'!$F$3:$G$82,2,FALSE),"")</f>
        <v/>
      </c>
      <c r="K59" s="10"/>
      <c r="L59" s="24"/>
      <c r="M59" s="7"/>
      <c r="Q59" s="1" t="str">
        <f ca="1">IFERROR(VLOOKUP(P59,'Calc Data 1'!$E$6:$F$100,2,FALSE),"")</f>
        <v/>
      </c>
      <c r="R59" s="386" t="str">
        <f ca="1">IFERROR(VLOOKUP(Q59,'Rnd2 Results IMP'!$F$3:$G$82,2,FALSE),"")</f>
        <v/>
      </c>
      <c r="S59" s="3"/>
      <c r="T59" s="25"/>
      <c r="U59" s="26"/>
      <c r="V59" s="27"/>
      <c r="W59" s="3"/>
      <c r="AA59" s="1" t="str">
        <f ca="1">IFERROR(VLOOKUP(Z59,'Calc Data 1'!$M$6:$N$100,2,FALSE),"")</f>
        <v/>
      </c>
      <c r="AB59" s="386" t="str">
        <f ca="1">IFERROR(VLOOKUP(AA59,'Rnd3 Results IMP'!$F$3:$G$82,2,FALSE),"")</f>
        <v/>
      </c>
      <c r="AG59" s="14"/>
      <c r="AI59" s="229"/>
      <c r="AK59" s="87"/>
      <c r="AN59" s="133"/>
      <c r="AO59" s="127"/>
      <c r="AP59" s="69"/>
      <c r="AS59" s="146"/>
      <c r="AT59" s="53"/>
      <c r="AV59" s="111"/>
      <c r="BA59" s="1" t="str">
        <f ca="1">IFERROR(VLOOKUP(AZ59,'Calc Data 1'!$U$6:$V$100,2,FALSE),"")</f>
        <v/>
      </c>
      <c r="BB59" s="386" t="str">
        <f ca="1">IFERROR(VLOOKUP(BA59,'Rnd4 Results IMP'!$F$3:$G$82,2,FALSE),"")</f>
        <v/>
      </c>
      <c r="BD59" s="341"/>
      <c r="BJ59" s="1" t="str">
        <f ca="1">IFERROR(VLOOKUP(BH59,'Calc Data 1'!$AC$6:$AD$100,2,FALSE),"")</f>
        <v/>
      </c>
      <c r="BK59" s="386" t="str">
        <f ca="1">IFERROR(VLOOKUP(BJ59,'Rnd5 Results IMP'!$F$3:$G$82,2,FALSE),"")</f>
        <v/>
      </c>
      <c r="BM59" s="255">
        <v>54</v>
      </c>
      <c r="BN59" s="316" t="str">
        <f ca="1">IFERROR(VLOOKUP(BM59,'Calc Data 1'!$AK$6:$AL$100,2,FALSE),"")</f>
        <v>Test15 Test15</v>
      </c>
    </row>
    <row r="60" spans="2:66" ht="12.75" customHeight="1" thickTop="1" thickBot="1" x14ac:dyDescent="0.25">
      <c r="B60" s="255">
        <v>55</v>
      </c>
      <c r="C60" s="373" t="str">
        <f>IF('Trial Results IMP'!F57&gt;0,'Trial Results IMP'!F57,"")</f>
        <v>Test55 Test55</v>
      </c>
      <c r="D60" s="380">
        <f>IF('Trial Results IMP'!G57&gt;0,'Trial Results IMP'!G57,"")</f>
        <v>7.6851851851852497E-3</v>
      </c>
      <c r="F60" s="497" t="s">
        <v>9</v>
      </c>
      <c r="G60" s="500" t="s">
        <v>25</v>
      </c>
      <c r="H60" s="5">
        <v>15</v>
      </c>
      <c r="I60" s="5" t="str">
        <f>C20</f>
        <v>Test15 Test15</v>
      </c>
      <c r="J60" s="382">
        <f>IFERROR(VLOOKUP(I60,'Rnd1 Results IMP'!$F$3:$G$82,2,FALSE),"")</f>
        <v>8.6111111111111093E-3</v>
      </c>
      <c r="K60" s="10"/>
      <c r="L60" s="28"/>
      <c r="M60" s="29"/>
      <c r="N60" s="508" t="s">
        <v>41</v>
      </c>
      <c r="O60" s="518" t="s">
        <v>122</v>
      </c>
      <c r="P60" s="30" t="s">
        <v>280</v>
      </c>
      <c r="Q60" s="204" t="str">
        <f ca="1">IFERROR(VLOOKUP(P60,'Calc Data 1'!$E$6:$F$100,2,FALSE),"")</f>
        <v>Test66 Test66</v>
      </c>
      <c r="R60" s="391">
        <f ca="1">IFERROR(VLOOKUP(Q60,'Rnd2 Results IMP'!$F$3:$G$82,2,FALSE),"")</f>
        <v>7.8125000000000798E-3</v>
      </c>
      <c r="S60" s="3"/>
      <c r="T60" s="25"/>
      <c r="U60" s="3"/>
      <c r="V60" s="3"/>
      <c r="W60" s="31"/>
      <c r="X60" s="503" t="s">
        <v>64</v>
      </c>
      <c r="Y60" s="506" t="s">
        <v>580</v>
      </c>
      <c r="Z60" s="32" t="s">
        <v>337</v>
      </c>
      <c r="AA60" s="210" t="str">
        <f ca="1">IFERROR(VLOOKUP(Z60,'Calc Data 1'!$M$6:$N$100,2,FALSE),"")</f>
        <v>Test39 Test39</v>
      </c>
      <c r="AB60" s="396">
        <f ca="1">IFERROR(VLOOKUP(AA60,'Rnd3 Results IMP'!$F$3:$G$82,2,FALSE),"")</f>
        <v>7.50000000000005E-3</v>
      </c>
      <c r="AC60" s="119"/>
      <c r="AD60" s="46"/>
      <c r="AE60" s="46"/>
      <c r="AF60" s="46"/>
      <c r="AG60" s="121"/>
      <c r="AH60" s="46"/>
      <c r="AI60" s="232"/>
      <c r="AJ60" s="46"/>
      <c r="AK60" s="122"/>
      <c r="AL60" s="46"/>
      <c r="AM60" s="46"/>
      <c r="AN60" s="69"/>
      <c r="AO60" s="127"/>
      <c r="AP60" s="69"/>
      <c r="AS60" s="146"/>
      <c r="AT60" s="53"/>
      <c r="AV60" s="111"/>
      <c r="AX60" s="532" t="s">
        <v>77</v>
      </c>
      <c r="AY60" s="518" t="s">
        <v>145</v>
      </c>
      <c r="AZ60" s="30" t="s">
        <v>223</v>
      </c>
      <c r="BA60" s="204" t="str">
        <f ca="1">IFERROR(VLOOKUP(AZ60,'Calc Data 1'!$U$6:$V$100,2,FALSE),"")</f>
        <v>Test66 Test66</v>
      </c>
      <c r="BB60" s="391">
        <f ca="1">IFERROR(VLOOKUP(BA60,'Rnd4 Results IMP'!$F$3:$G$82,2,FALSE),"")</f>
        <v>7.8125000000000798E-3</v>
      </c>
      <c r="BD60" s="342"/>
      <c r="BE60" s="339"/>
      <c r="BF60" s="522" t="s">
        <v>93</v>
      </c>
      <c r="BG60" s="528" t="s">
        <v>22</v>
      </c>
      <c r="BH60" s="286" t="s">
        <v>465</v>
      </c>
      <c r="BI60" s="287">
        <v>1</v>
      </c>
      <c r="BJ60" s="287" t="str">
        <f ca="1">IFERROR(VLOOKUP(BH60,'Calc Data 1'!$AC$6:$AD$100,2,FALSE),"")</f>
        <v>Test75 Test75</v>
      </c>
      <c r="BK60" s="427">
        <f ca="1">IFERROR(VLOOKUP(BJ60,'Rnd5 Results IMP'!$F$3:$G$82,2,FALSE),"")</f>
        <v>7.9166666666667593E-3</v>
      </c>
      <c r="BM60" s="255">
        <v>55</v>
      </c>
      <c r="BN60" s="316" t="str">
        <f ca="1">IFERROR(VLOOKUP(BM60,'Calc Data 1'!$AK$6:$AL$100,2,FALSE),"")</f>
        <v>Test17 Test17</v>
      </c>
    </row>
    <row r="61" spans="2:66" ht="14.25" thickTop="1" thickBot="1" x14ac:dyDescent="0.25">
      <c r="B61" s="255">
        <v>56</v>
      </c>
      <c r="C61" s="373" t="str">
        <f>IF('Trial Results IMP'!F58&gt;0,'Trial Results IMP'!F58,"")</f>
        <v>Test56 Test56</v>
      </c>
      <c r="D61" s="380">
        <f>IF('Trial Results IMP'!G58&gt;0,'Trial Results IMP'!G58,"")</f>
        <v>7.6967592592593302E-3</v>
      </c>
      <c r="F61" s="498"/>
      <c r="G61" s="449"/>
      <c r="H61" s="9">
        <v>18</v>
      </c>
      <c r="I61" s="9" t="str">
        <f>C23</f>
        <v>Test18 Test18</v>
      </c>
      <c r="J61" s="383">
        <f>IFERROR(VLOOKUP(I61,'Rnd1 Results IMP'!$F$3:$G$82,2,FALSE),"")</f>
        <v>8.64583333333333E-3</v>
      </c>
      <c r="K61" s="10"/>
      <c r="L61" s="34"/>
      <c r="N61" s="509"/>
      <c r="O61" s="480"/>
      <c r="P61" s="9" t="s">
        <v>281</v>
      </c>
      <c r="Q61" s="202" t="str">
        <f ca="1">IFERROR(VLOOKUP(P61,'Calc Data 1'!$E$6:$F$100,2,FALSE),"")</f>
        <v>Test15 Test15</v>
      </c>
      <c r="R61" s="392">
        <f ca="1">IFERROR(VLOOKUP(Q61,'Rnd2 Results IMP'!$F$3:$G$82,2,FALSE),"")</f>
        <v>8.6111111111111093E-3</v>
      </c>
      <c r="S61" s="35"/>
      <c r="T61" s="36"/>
      <c r="U61" s="37"/>
      <c r="V61" s="38"/>
      <c r="W61" s="3"/>
      <c r="X61" s="504"/>
      <c r="Y61" s="449"/>
      <c r="Z61" s="9" t="s">
        <v>338</v>
      </c>
      <c r="AA61" s="202" t="str">
        <f ca="1">IFERROR(VLOOKUP(Z61,'Calc Data 1'!$M$6:$N$100,2,FALSE),"")</f>
        <v>Test42 Test42</v>
      </c>
      <c r="AB61" s="397">
        <f ca="1">IFERROR(VLOOKUP(AA61,'Rnd3 Results IMP'!$F$3:$G$82,2,FALSE),"")</f>
        <v>7.5347222222222699E-3</v>
      </c>
      <c r="AC61" s="27"/>
      <c r="AD61" s="27"/>
      <c r="AE61" s="27"/>
      <c r="AF61" s="27"/>
      <c r="AG61" s="154"/>
      <c r="AH61" s="27"/>
      <c r="AI61" s="233"/>
      <c r="AJ61" s="27"/>
      <c r="AK61" s="156"/>
      <c r="AL61" s="27"/>
      <c r="AM61" s="27"/>
      <c r="AN61" s="136"/>
      <c r="AO61" s="127"/>
      <c r="AP61" s="69"/>
      <c r="AS61" s="146"/>
      <c r="AT61" s="53"/>
      <c r="AV61" s="111"/>
      <c r="AX61" s="533"/>
      <c r="AY61" s="480"/>
      <c r="AZ61" s="9" t="s">
        <v>224</v>
      </c>
      <c r="BA61" s="202" t="str">
        <f ca="1">IFERROR(VLOOKUP(AZ61,'Calc Data 1'!$U$6:$V$100,2,FALSE),"")</f>
        <v>Test67 Test67</v>
      </c>
      <c r="BB61" s="392">
        <f ca="1">IFERROR(VLOOKUP(BA61,'Rnd4 Results IMP'!$F$3:$G$82,2,FALSE),"")</f>
        <v>7.8240740740741499E-3</v>
      </c>
      <c r="BC61" s="337"/>
      <c r="BD61" s="338"/>
      <c r="BF61" s="523"/>
      <c r="BG61" s="480"/>
      <c r="BH61" s="9" t="s">
        <v>466</v>
      </c>
      <c r="BI61" s="202">
        <v>2</v>
      </c>
      <c r="BJ61" s="202" t="str">
        <f ca="1">IFERROR(VLOOKUP(BH61,'Calc Data 1'!$AC$6:$AD$100,2,FALSE),"")</f>
        <v>Test76 Test76</v>
      </c>
      <c r="BK61" s="428">
        <f ca="1">IFERROR(VLOOKUP(BJ61,'Rnd5 Results IMP'!$F$3:$G$82,2,FALSE),"")</f>
        <v>7.9282407407408294E-3</v>
      </c>
      <c r="BM61" s="255">
        <v>56</v>
      </c>
      <c r="BN61" s="316" t="str">
        <f ca="1">IFERROR(VLOOKUP(BM61,'Calc Data 1'!$AK$6:$AL$100,2,FALSE),"")</f>
        <v>Test18 Test18</v>
      </c>
    </row>
    <row r="62" spans="2:66" ht="14.25" thickTop="1" thickBot="1" x14ac:dyDescent="0.25">
      <c r="B62" s="255">
        <v>57</v>
      </c>
      <c r="C62" s="373" t="str">
        <f>IF('Trial Results IMP'!F59&gt;0,'Trial Results IMP'!F59,"")</f>
        <v>Test57 Test57</v>
      </c>
      <c r="D62" s="380">
        <f>IF('Trial Results IMP'!G59&gt;0,'Trial Results IMP'!G59,"")</f>
        <v>7.7083333333334003E-3</v>
      </c>
      <c r="F62" s="498"/>
      <c r="G62" s="449"/>
      <c r="H62" s="9">
        <v>47</v>
      </c>
      <c r="I62" s="9" t="str">
        <f>C52</f>
        <v>Test47 Test47</v>
      </c>
      <c r="J62" s="383">
        <f>IFERROR(VLOOKUP(I62,'Rnd1 Results IMP'!$F$3:$G$82,2,FALSE),"")</f>
        <v>7.5925925925926499E-3</v>
      </c>
      <c r="K62" s="4"/>
      <c r="L62" s="10"/>
      <c r="M62" s="10"/>
      <c r="N62" s="509"/>
      <c r="O62" s="480"/>
      <c r="P62" s="9" t="s">
        <v>282</v>
      </c>
      <c r="Q62" s="202" t="str">
        <f ca="1">IFERROR(VLOOKUP(P62,'Calc Data 1'!$E$6:$F$100,2,FALSE),"")</f>
        <v>Test18 Test18</v>
      </c>
      <c r="R62" s="392">
        <f ca="1">IFERROR(VLOOKUP(Q62,'Rnd2 Results IMP'!$F$3:$G$82,2,FALSE),"")</f>
        <v>8.64583333333333E-3</v>
      </c>
      <c r="S62" s="39"/>
      <c r="T62" s="25"/>
      <c r="U62" s="3"/>
      <c r="V62" s="40"/>
      <c r="X62" s="504"/>
      <c r="Y62" s="449"/>
      <c r="Z62" s="9" t="s">
        <v>339</v>
      </c>
      <c r="AA62" s="202" t="str">
        <f ca="1">IFERROR(VLOOKUP(Z62,'Calc Data 1'!$M$6:$N$100,2,FALSE),"")</f>
        <v>Test47 Test47</v>
      </c>
      <c r="AB62" s="397">
        <f ca="1">IFERROR(VLOOKUP(AA62,'Rnd3 Results IMP'!$F$3:$G$82,2,FALSE),"")</f>
        <v>7.5925925925926499E-3</v>
      </c>
      <c r="AG62" s="14"/>
      <c r="AI62" s="229"/>
      <c r="AK62" s="87"/>
      <c r="AO62" s="127"/>
      <c r="AP62" s="69"/>
      <c r="AS62" s="146"/>
      <c r="AT62" s="53"/>
      <c r="AV62" s="111"/>
      <c r="AX62" s="533"/>
      <c r="AY62" s="480"/>
      <c r="AZ62" s="9" t="s">
        <v>406</v>
      </c>
      <c r="BA62" s="202" t="str">
        <f ca="1">IFERROR(VLOOKUP(AZ62,'Calc Data 1'!$U$6:$V$100,2,FALSE),"")</f>
        <v>Test74 Test74</v>
      </c>
      <c r="BB62" s="392">
        <f ca="1">IFERROR(VLOOKUP(BA62,'Rnd4 Results IMP'!$F$3:$G$82,2,FALSE),"")</f>
        <v>7.9050925925926805E-3</v>
      </c>
      <c r="BF62" s="523"/>
      <c r="BG62" s="480"/>
      <c r="BH62" s="9" t="s">
        <v>467</v>
      </c>
      <c r="BI62" s="202">
        <v>3</v>
      </c>
      <c r="BJ62" s="202" t="str">
        <f ca="1">IFERROR(VLOOKUP(BH62,'Calc Data 1'!$AC$6:$AD$100,2,FALSE),"")</f>
        <v>Test10 Test10</v>
      </c>
      <c r="BK62" s="428">
        <f ca="1">IFERROR(VLOOKUP(BJ62,'Rnd5 Results IMP'!$F$3:$G$82,2,FALSE),"")</f>
        <v>8.5532407407407415E-3</v>
      </c>
      <c r="BM62" s="255">
        <v>57</v>
      </c>
      <c r="BN62" s="316" t="str">
        <f ca="1">IFERROR(VLOOKUP(BM62,'Calc Data 1'!$AK$6:$AL$100,2,FALSE),"")</f>
        <v>Test19 Test19</v>
      </c>
    </row>
    <row r="63" spans="2:66" ht="13.5" thickTop="1" x14ac:dyDescent="0.2">
      <c r="B63" s="255">
        <v>58</v>
      </c>
      <c r="C63" s="373" t="str">
        <f>IF('Trial Results IMP'!F60&gt;0,'Trial Results IMP'!F60,"")</f>
        <v>Test58 Test58</v>
      </c>
      <c r="D63" s="380">
        <f>IF('Trial Results IMP'!G60&gt;0,'Trial Results IMP'!G60,"")</f>
        <v>7.71990740740748E-3</v>
      </c>
      <c r="F63" s="498"/>
      <c r="G63" s="449"/>
      <c r="H63" s="9">
        <v>50</v>
      </c>
      <c r="I63" s="9" t="str">
        <f>C55</f>
        <v>Test50 Test50</v>
      </c>
      <c r="J63" s="383">
        <f>IFERROR(VLOOKUP(I63,'Rnd1 Results IMP'!$F$3:$G$82,2,FALSE),"")</f>
        <v>9.7106481481481505E-3</v>
      </c>
      <c r="K63" s="10"/>
      <c r="L63" s="10"/>
      <c r="M63" s="10"/>
      <c r="N63" s="509"/>
      <c r="O63" s="480"/>
      <c r="P63" s="9" t="s">
        <v>283</v>
      </c>
      <c r="Q63" s="202" t="str">
        <f ca="1">IFERROR(VLOOKUP(P63,'Calc Data 1'!$E$6:$F$100,2,FALSE),"")</f>
        <v>Test50 Test50</v>
      </c>
      <c r="R63" s="392">
        <f ca="1">IFERROR(VLOOKUP(Q63,'Rnd2 Results IMP'!$F$3:$G$82,2,FALSE),"")</f>
        <v>9.7106481481481505E-3</v>
      </c>
      <c r="S63" s="41"/>
      <c r="T63" s="42"/>
      <c r="U63" s="43"/>
      <c r="W63" s="44"/>
      <c r="X63" s="504"/>
      <c r="Y63" s="449"/>
      <c r="Z63" s="9" t="s">
        <v>340</v>
      </c>
      <c r="AA63" s="202" t="str">
        <f ca="1">IFERROR(VLOOKUP(Z63,'Calc Data 1'!$M$6:$N$100,2,FALSE),"")</f>
        <v>Test63 Test63</v>
      </c>
      <c r="AB63" s="397">
        <f ca="1">IFERROR(VLOOKUP(AA63,'Rnd3 Results IMP'!$F$3:$G$82,2,FALSE),"")</f>
        <v>7.7777777777778504E-3</v>
      </c>
      <c r="AG63" s="234"/>
      <c r="AH63" s="37"/>
      <c r="AI63" s="235"/>
      <c r="AJ63" s="37"/>
      <c r="AK63" s="153"/>
      <c r="AL63" s="37"/>
      <c r="AM63" s="37"/>
      <c r="AN63" s="37"/>
      <c r="AO63" s="148"/>
      <c r="AP63" s="149"/>
      <c r="AQ63" s="37"/>
      <c r="AR63" s="37"/>
      <c r="AS63" s="150"/>
      <c r="AT63" s="151"/>
      <c r="AU63" s="37"/>
      <c r="AV63" s="152"/>
      <c r="AW63" s="38"/>
      <c r="AX63" s="533"/>
      <c r="AY63" s="480"/>
      <c r="AZ63" s="9" t="s">
        <v>407</v>
      </c>
      <c r="BA63" s="202" t="str">
        <f ca="1">IFERROR(VLOOKUP(AZ63,'Calc Data 1'!$U$6:$V$100,2,FALSE),"")</f>
        <v>Test75 Test75</v>
      </c>
      <c r="BB63" s="392">
        <f ca="1">IFERROR(VLOOKUP(BA63,'Rnd4 Results IMP'!$F$3:$G$82,2,FALSE),"")</f>
        <v>7.9166666666667593E-3</v>
      </c>
      <c r="BF63" s="523"/>
      <c r="BG63" s="480"/>
      <c r="BH63" s="9" t="s">
        <v>468</v>
      </c>
      <c r="BI63" s="202">
        <v>4</v>
      </c>
      <c r="BJ63" s="202" t="str">
        <f ca="1">IFERROR(VLOOKUP(BH63,'Calc Data 1'!$AC$6:$AD$100,2,FALSE),"")</f>
        <v>Test12 Test12</v>
      </c>
      <c r="BK63" s="428">
        <f ca="1">IFERROR(VLOOKUP(BJ63,'Rnd5 Results IMP'!$F$3:$G$82,2,FALSE),"")</f>
        <v>8.5763888888888903E-3</v>
      </c>
      <c r="BM63" s="255">
        <v>58</v>
      </c>
      <c r="BN63" s="316" t="str">
        <f ca="1">IFERROR(VLOOKUP(BM63,'Calc Data 1'!$AK$6:$AL$100,2,FALSE),"")</f>
        <v>Test20 Test20</v>
      </c>
    </row>
    <row r="64" spans="2:66" ht="13.5" thickBot="1" x14ac:dyDescent="0.25">
      <c r="B64" s="255">
        <v>59</v>
      </c>
      <c r="C64" s="373" t="str">
        <f>IF('Trial Results IMP'!F61&gt;0,'Trial Results IMP'!F61,"")</f>
        <v>Test59 Test59</v>
      </c>
      <c r="D64" s="380">
        <f>IF('Trial Results IMP'!G61&gt;0,'Trial Results IMP'!G61,"")</f>
        <v>7.7314814814815501E-3</v>
      </c>
      <c r="F64" s="499"/>
      <c r="G64" s="501"/>
      <c r="H64" s="18">
        <v>79</v>
      </c>
      <c r="I64" s="18" t="str">
        <f>C84</f>
        <v/>
      </c>
      <c r="J64" s="384" t="str">
        <f>IFERROR(VLOOKUP(I64,'Rnd1 Results IMP'!$F$3:$G$82,2,FALSE),"")</f>
        <v/>
      </c>
      <c r="K64" s="50"/>
      <c r="L64" s="50"/>
      <c r="M64" s="51"/>
      <c r="N64" s="510"/>
      <c r="O64" s="519"/>
      <c r="P64" s="52" t="s">
        <v>284</v>
      </c>
      <c r="Q64" s="206" t="str">
        <f ca="1">IFERROR(VLOOKUP(P64,'Calc Data 1'!$E$6:$F$100,2,FALSE),"")</f>
        <v/>
      </c>
      <c r="R64" s="395" t="str">
        <f ca="1">IFERROR(VLOOKUP(Q64,'Rnd2 Results IMP'!$F$3:$G$82,2,FALSE),"")</f>
        <v/>
      </c>
      <c r="S64" s="39"/>
      <c r="T64" s="25"/>
      <c r="U64" s="53"/>
      <c r="V64" s="54"/>
      <c r="W64" s="44"/>
      <c r="X64" s="505"/>
      <c r="Y64" s="507"/>
      <c r="Z64" s="55" t="s">
        <v>341</v>
      </c>
      <c r="AA64" s="212" t="str">
        <f ca="1">IFERROR(VLOOKUP(Z64,'Calc Data 1'!$M$6:$N$100,2,FALSE),"")</f>
        <v>Test71 Test71</v>
      </c>
      <c r="AB64" s="398">
        <f ca="1">IFERROR(VLOOKUP(AA64,'Rnd3 Results IMP'!$F$3:$G$82,2,FALSE),"")</f>
        <v>7.8703703703704494E-3</v>
      </c>
      <c r="AG64" s="39"/>
      <c r="AI64" s="229"/>
      <c r="AK64" s="87"/>
      <c r="AO64" s="127"/>
      <c r="AP64" s="69"/>
      <c r="AS64" s="146"/>
      <c r="AT64" s="53"/>
      <c r="AV64" s="111"/>
      <c r="AX64" s="534"/>
      <c r="AY64" s="519"/>
      <c r="AZ64" s="52" t="s">
        <v>408</v>
      </c>
      <c r="BA64" s="206" t="str">
        <f ca="1">IFERROR(VLOOKUP(AZ64,'Calc Data 1'!$U$6:$V$100,2,FALSE),"")</f>
        <v>Test10 Test10</v>
      </c>
      <c r="BB64" s="395">
        <f ca="1">IFERROR(VLOOKUP(BA64,'Rnd4 Results IMP'!$F$3:$G$82,2,FALSE),"")</f>
        <v>8.5532407407407415E-3</v>
      </c>
      <c r="BC64" s="288"/>
      <c r="BD64" s="289"/>
      <c r="BE64" s="290"/>
      <c r="BF64" s="524"/>
      <c r="BG64" s="529"/>
      <c r="BH64" s="291" t="s">
        <v>469</v>
      </c>
      <c r="BI64" s="292">
        <v>5</v>
      </c>
      <c r="BJ64" s="292" t="str">
        <f ca="1">IFERROR(VLOOKUP(BH64,'Calc Data 1'!$AC$6:$AD$100,2,FALSE),"")</f>
        <v/>
      </c>
      <c r="BK64" s="429" t="str">
        <f ca="1">IFERROR(VLOOKUP(BJ64,'Rnd5 Results IMP'!$F$3:$G$82,2,FALSE),"")</f>
        <v/>
      </c>
      <c r="BM64" s="255">
        <v>59</v>
      </c>
      <c r="BN64" s="316" t="str">
        <f ca="1">IFERROR(VLOOKUP(BM64,'Calc Data 1'!$AK$6:$AL$100,2,FALSE),"")</f>
        <v>Test24 Test24</v>
      </c>
    </row>
    <row r="65" spans="2:66" ht="14.25" thickTop="1" thickBot="1" x14ac:dyDescent="0.25">
      <c r="B65" s="255">
        <v>60</v>
      </c>
      <c r="C65" s="373" t="str">
        <f>IF('Trial Results IMP'!F62&gt;0,'Trial Results IMP'!F62,"")</f>
        <v>Test60 Test60</v>
      </c>
      <c r="D65" s="380">
        <f>IF('Trial Results IMP'!G62&gt;0,'Trial Results IMP'!G62,"")</f>
        <v>7.7430555555556297E-3</v>
      </c>
      <c r="J65" s="386" t="str">
        <f>IFERROR(VLOOKUP(I65,'Rnd1 Results IMP'!$F$3:$G$82,2,FALSE),"")</f>
        <v/>
      </c>
      <c r="Q65" s="1" t="str">
        <f ca="1">IFERROR(VLOOKUP(P65,'Calc Data 1'!$E$6:$F$100,2,FALSE),"")</f>
        <v/>
      </c>
      <c r="R65" s="386" t="str">
        <f ca="1">IFERROR(VLOOKUP(Q65,'Rnd2 Results IMP'!$F$3:$G$82,2,FALSE),"")</f>
        <v/>
      </c>
      <c r="S65" s="3"/>
      <c r="T65" s="25"/>
      <c r="U65" s="56"/>
      <c r="V65" s="57"/>
      <c r="W65" s="58"/>
      <c r="AA65" s="1" t="str">
        <f ca="1">IFERROR(VLOOKUP(Z65,'Calc Data 1'!$M$6:$N$100,2,FALSE),"")</f>
        <v/>
      </c>
      <c r="AB65" s="386" t="str">
        <f ca="1">IFERROR(VLOOKUP(AA65,'Rnd3 Results IMP'!$F$3:$G$82,2,FALSE),"")</f>
        <v/>
      </c>
      <c r="AG65" s="39"/>
      <c r="AI65" s="229"/>
      <c r="AK65" s="157"/>
      <c r="AL65" s="37"/>
      <c r="AM65" s="37"/>
      <c r="AN65" s="37"/>
      <c r="AO65" s="148"/>
      <c r="AP65" s="149"/>
      <c r="AQ65" s="37"/>
      <c r="AR65" s="37"/>
      <c r="AS65" s="150"/>
      <c r="AT65" s="151"/>
      <c r="AU65" s="37"/>
      <c r="AV65" s="152"/>
      <c r="AW65" s="37"/>
      <c r="BA65" s="1" t="str">
        <f ca="1">IFERROR(VLOOKUP(AZ65,'Calc Data 1'!$U$6:$V$100,2,FALSE),"")</f>
        <v/>
      </c>
      <c r="BB65" s="386" t="str">
        <f ca="1">IFERROR(VLOOKUP(BA65,'Rnd4 Results IMP'!$F$3:$G$82,2,FALSE),"")</f>
        <v/>
      </c>
      <c r="BJ65" s="1" t="str">
        <f ca="1">IFERROR(VLOOKUP(BH65,'Calc Data 1'!$AC$6:$AD$100,2,FALSE),"")</f>
        <v/>
      </c>
      <c r="BK65" s="386" t="str">
        <f ca="1">IFERROR(VLOOKUP(BJ65,'Rnd5 Results IMP'!$F$3:$G$82,2,FALSE),"")</f>
        <v/>
      </c>
      <c r="BM65" s="255">
        <v>60</v>
      </c>
      <c r="BN65" s="316" t="str">
        <f ca="1">IFERROR(VLOOKUP(BM65,'Calc Data 1'!$AK$6:$AL$100,2,FALSE),"")</f>
        <v>Test25 Test25</v>
      </c>
    </row>
    <row r="66" spans="2:66" ht="12.75" customHeight="1" thickTop="1" thickBot="1" x14ac:dyDescent="0.25">
      <c r="B66" s="255">
        <v>61</v>
      </c>
      <c r="C66" s="373" t="str">
        <f>IF('Trial Results IMP'!F63&gt;0,'Trial Results IMP'!F63,"")</f>
        <v>Test61 Test61</v>
      </c>
      <c r="D66" s="380">
        <f>IF('Trial Results IMP'!G63&gt;0,'Trial Results IMP'!G63,"")</f>
        <v>7.7546296296296998E-3</v>
      </c>
      <c r="F66" s="497" t="s">
        <v>10</v>
      </c>
      <c r="G66" s="500" t="s">
        <v>26</v>
      </c>
      <c r="H66" s="5">
        <v>7</v>
      </c>
      <c r="I66" s="5" t="str">
        <f>C12</f>
        <v>Test7 Test7</v>
      </c>
      <c r="J66" s="382">
        <f>IFERROR(VLOOKUP(I66,'Rnd1 Results IMP'!$F$3:$G$82,2,FALSE),"")</f>
        <v>7.1296296296296403E-3</v>
      </c>
      <c r="K66" s="4"/>
      <c r="L66" s="4"/>
      <c r="M66" s="4"/>
      <c r="N66" s="497" t="s">
        <v>42</v>
      </c>
      <c r="O66" s="520" t="s">
        <v>123</v>
      </c>
      <c r="P66" s="5" t="s">
        <v>185</v>
      </c>
      <c r="Q66" s="201" t="str">
        <f ca="1">IFERROR(VLOOKUP(P66,'Calc Data 1'!$E$6:$F$100,2,FALSE),"")</f>
        <v>Test7 Test7</v>
      </c>
      <c r="R66" s="382">
        <f ca="1">IFERROR(VLOOKUP(Q66,'Rnd2 Results IMP'!$F$3:$G$82,2,FALSE),"")</f>
        <v>7.1296296296296403E-3</v>
      </c>
      <c r="S66" s="25"/>
      <c r="T66" s="66"/>
      <c r="U66" s="3"/>
      <c r="V66" s="54"/>
      <c r="W66" s="67"/>
      <c r="X66" s="508" t="s">
        <v>65</v>
      </c>
      <c r="Y66" s="511" t="s">
        <v>581</v>
      </c>
      <c r="Z66" s="30" t="s">
        <v>208</v>
      </c>
      <c r="AA66" s="204" t="str">
        <f ca="1">IFERROR(VLOOKUP(Z66,'Calc Data 1'!$M$6:$N$100,2,FALSE),"")</f>
        <v>Test66 Test66</v>
      </c>
      <c r="AB66" s="391">
        <f ca="1">IFERROR(VLOOKUP(AA66,'Rnd3 Results IMP'!$F$3:$G$82,2,FALSE),"")</f>
        <v>7.8125000000000798E-3</v>
      </c>
      <c r="AG66" s="39"/>
      <c r="AI66" s="229"/>
      <c r="AK66" s="132"/>
      <c r="AO66" s="127"/>
      <c r="AP66" s="69"/>
      <c r="AS66" s="146"/>
      <c r="AT66" s="53"/>
      <c r="AV66" s="111"/>
      <c r="AX66" s="445" t="s">
        <v>76</v>
      </c>
      <c r="AY66" s="448" t="s">
        <v>144</v>
      </c>
      <c r="AZ66" s="158" t="s">
        <v>401</v>
      </c>
      <c r="BA66" s="236" t="str">
        <f ca="1">IFERROR(VLOOKUP(AZ66,'Calc Data 1'!$U$6:$V$100,2,FALSE),"")</f>
        <v>Test13 Test13</v>
      </c>
      <c r="BB66" s="409">
        <f ca="1">IFERROR(VLOOKUP(BA66,'Rnd4 Results IMP'!$F$3:$G$82,2,FALSE),"")</f>
        <v>8.5879629629629604E-3</v>
      </c>
      <c r="BC66" s="173"/>
      <c r="BD66" s="82"/>
      <c r="BE66" s="83"/>
      <c r="BF66" s="445" t="s">
        <v>92</v>
      </c>
      <c r="BG66" s="448" t="s">
        <v>21</v>
      </c>
      <c r="BH66" s="158" t="s">
        <v>239</v>
      </c>
      <c r="BI66" s="236">
        <v>1</v>
      </c>
      <c r="BJ66" s="236" t="str">
        <f ca="1">IFERROR(VLOOKUP(BH66,'Calc Data 1'!$AC$6:$AD$100,2,FALSE),"")</f>
        <v>Test13 Test13</v>
      </c>
      <c r="BK66" s="409">
        <f ca="1">IFERROR(VLOOKUP(BJ66,'Rnd5 Results IMP'!$F$3:$G$82,2,FALSE),"")</f>
        <v>8.5879629629629604E-3</v>
      </c>
      <c r="BM66" s="255">
        <v>61</v>
      </c>
      <c r="BN66" s="316" t="str">
        <f ca="1">IFERROR(VLOOKUP(BM66,'Calc Data 1'!$AK$6:$AL$100,2,FALSE),"")</f>
        <v>Test21 Test21</v>
      </c>
    </row>
    <row r="67" spans="2:66" ht="14.25" thickTop="1" thickBot="1" x14ac:dyDescent="0.25">
      <c r="B67" s="255">
        <v>62</v>
      </c>
      <c r="C67" s="373" t="str">
        <f>IF('Trial Results IMP'!F64&gt;0,'Trial Results IMP'!F64,"")</f>
        <v>Test62 Test62</v>
      </c>
      <c r="D67" s="380">
        <f>IF('Trial Results IMP'!G64&gt;0,'Trial Results IMP'!G64,"")</f>
        <v>7.7662037037037803E-3</v>
      </c>
      <c r="F67" s="498"/>
      <c r="G67" s="449"/>
      <c r="H67" s="9">
        <v>26</v>
      </c>
      <c r="I67" s="9" t="str">
        <f>C31</f>
        <v>Test26 Test26</v>
      </c>
      <c r="J67" s="383">
        <f>IFERROR(VLOOKUP(I67,'Rnd1 Results IMP'!$F$3:$G$82,2,FALSE),"")</f>
        <v>7.3495370370370702E-3</v>
      </c>
      <c r="K67" s="10"/>
      <c r="L67" s="10"/>
      <c r="M67" s="10"/>
      <c r="N67" s="498"/>
      <c r="O67" s="480"/>
      <c r="P67" s="9" t="s">
        <v>186</v>
      </c>
      <c r="Q67" s="202" t="str">
        <f ca="1">IFERROR(VLOOKUP(P67,'Calc Data 1'!$E$6:$F$100,2,FALSE),"")</f>
        <v>Test42 Test42</v>
      </c>
      <c r="R67" s="383">
        <f ca="1">IFERROR(VLOOKUP(Q67,'Rnd2 Results IMP'!$F$3:$G$82,2,FALSE),"")</f>
        <v>7.5347222222222699E-3</v>
      </c>
      <c r="S67" s="25"/>
      <c r="T67" s="66"/>
      <c r="U67" s="3"/>
      <c r="V67" s="54"/>
      <c r="W67" s="3"/>
      <c r="X67" s="509"/>
      <c r="Y67" s="449"/>
      <c r="Z67" s="9" t="s">
        <v>574</v>
      </c>
      <c r="AA67" s="202" t="str">
        <f ca="1">IFERROR(VLOOKUP(Z67,'Calc Data 1'!$M$6:$N$100,2,FALSE),"")</f>
        <v>Test74 Test74</v>
      </c>
      <c r="AB67" s="392">
        <f ca="1">IFERROR(VLOOKUP(AA67,'Rnd3 Results IMP'!$F$3:$G$82,2,FALSE),"")</f>
        <v>7.9050925925926805E-3</v>
      </c>
      <c r="AC67" s="35"/>
      <c r="AD67" s="37"/>
      <c r="AE67" s="37"/>
      <c r="AF67" s="37"/>
      <c r="AG67" s="14"/>
      <c r="AI67" s="229"/>
      <c r="AK67" s="44"/>
      <c r="AL67" s="82"/>
      <c r="AM67" s="82"/>
      <c r="AN67" s="82"/>
      <c r="AO67" s="160"/>
      <c r="AP67" s="161"/>
      <c r="AQ67" s="82"/>
      <c r="AR67" s="82"/>
      <c r="AS67" s="162"/>
      <c r="AT67" s="163"/>
      <c r="AU67" s="82"/>
      <c r="AV67" s="164"/>
      <c r="AW67" s="83"/>
      <c r="AX67" s="446"/>
      <c r="AY67" s="449"/>
      <c r="AZ67" s="9" t="s">
        <v>402</v>
      </c>
      <c r="BA67" s="202" t="str">
        <f ca="1">IFERROR(VLOOKUP(AZ67,'Calc Data 1'!$U$6:$V$100,2,FALSE),"")</f>
        <v>Test17 Test17</v>
      </c>
      <c r="BB67" s="410">
        <f ca="1">IFERROR(VLOOKUP(BA67,'Rnd4 Results IMP'!$F$3:$G$82,2,FALSE),"")</f>
        <v>8.6342592592592599E-3</v>
      </c>
      <c r="BC67" s="343"/>
      <c r="BD67" s="343"/>
      <c r="BF67" s="446"/>
      <c r="BG67" s="449"/>
      <c r="BH67" s="9" t="s">
        <v>240</v>
      </c>
      <c r="BI67" s="202">
        <v>2</v>
      </c>
      <c r="BJ67" s="202" t="str">
        <f ca="1">IFERROR(VLOOKUP(BH67,'Calc Data 1'!$AC$6:$AD$100,2,FALSE),"")</f>
        <v>Test11 Test11</v>
      </c>
      <c r="BK67" s="410">
        <f ca="1">IFERROR(VLOOKUP(BJ67,'Rnd5 Results IMP'!$F$3:$G$82,2,FALSE),"")</f>
        <v>8.564814814814815E-3</v>
      </c>
      <c r="BM67" s="255">
        <v>62</v>
      </c>
      <c r="BN67" s="316" t="str">
        <f ca="1">IFERROR(VLOOKUP(BM67,'Calc Data 1'!$AK$6:$AL$100,2,FALSE),"")</f>
        <v>Test22 Test22</v>
      </c>
    </row>
    <row r="68" spans="2:66" ht="14.25" thickTop="1" thickBot="1" x14ac:dyDescent="0.25">
      <c r="B68" s="255">
        <v>63</v>
      </c>
      <c r="C68" s="373" t="str">
        <f>IF('Trial Results IMP'!F65&gt;0,'Trial Results IMP'!F65,"")</f>
        <v>Test63 Test63</v>
      </c>
      <c r="D68" s="380">
        <f>IF('Trial Results IMP'!G65&gt;0,'Trial Results IMP'!G65,"")</f>
        <v>7.7777777777778504E-3</v>
      </c>
      <c r="F68" s="498"/>
      <c r="G68" s="449"/>
      <c r="H68" s="9">
        <v>39</v>
      </c>
      <c r="I68" s="9" t="str">
        <f>C44</f>
        <v>Test39 Test39</v>
      </c>
      <c r="J68" s="383">
        <f>IFERROR(VLOOKUP(I68,'Rnd1 Results IMP'!$F$3:$G$82,2,FALSE),"")</f>
        <v>7.50000000000005E-3</v>
      </c>
      <c r="K68" s="10"/>
      <c r="L68" s="10"/>
      <c r="M68" s="10"/>
      <c r="N68" s="498"/>
      <c r="O68" s="480"/>
      <c r="P68" s="9" t="s">
        <v>285</v>
      </c>
      <c r="Q68" s="202" t="str">
        <f ca="1">IFERROR(VLOOKUP(P68,'Calc Data 1'!$E$6:$F$100,2,FALSE),"")</f>
        <v>Test26 Test26</v>
      </c>
      <c r="R68" s="383">
        <f ca="1">IFERROR(VLOOKUP(Q68,'Rnd2 Results IMP'!$F$3:$G$82,2,FALSE),"")</f>
        <v>7.3495370370370702E-3</v>
      </c>
      <c r="S68" s="6"/>
      <c r="T68" s="69"/>
      <c r="U68" s="3"/>
      <c r="V68" s="54"/>
      <c r="W68" s="3"/>
      <c r="X68" s="509"/>
      <c r="Y68" s="449"/>
      <c r="Z68" s="9" t="s">
        <v>342</v>
      </c>
      <c r="AA68" s="202" t="str">
        <f ca="1">IFERROR(VLOOKUP(Z68,'Calc Data 1'!$M$6:$N$100,2,FALSE),"")</f>
        <v>Test10 Test10</v>
      </c>
      <c r="AB68" s="392">
        <f ca="1">IFERROR(VLOOKUP(AA68,'Rnd3 Results IMP'!$F$3:$G$82,2,FALSE),"")</f>
        <v>8.5532407407407415E-3</v>
      </c>
      <c r="AC68" s="44"/>
      <c r="AG68" s="14"/>
      <c r="AI68" s="229"/>
      <c r="AJ68" s="165"/>
      <c r="AK68" s="195"/>
      <c r="AL68" s="165"/>
      <c r="AM68" s="165"/>
      <c r="AN68" s="165"/>
      <c r="AO68" s="166"/>
      <c r="AP68" s="167"/>
      <c r="AQ68" s="165"/>
      <c r="AR68" s="165"/>
      <c r="AS68" s="168"/>
      <c r="AT68" s="169"/>
      <c r="AU68" s="165"/>
      <c r="AV68" s="170"/>
      <c r="AW68" s="171"/>
      <c r="AX68" s="446"/>
      <c r="AY68" s="449"/>
      <c r="AZ68" s="9" t="s">
        <v>403</v>
      </c>
      <c r="BA68" s="202" t="str">
        <f ca="1">IFERROR(VLOOKUP(AZ68,'Calc Data 1'!$U$6:$V$100,2,FALSE),"")</f>
        <v>Test20 Test20</v>
      </c>
      <c r="BB68" s="410">
        <f ca="1">IFERROR(VLOOKUP(BA68,'Rnd4 Results IMP'!$F$3:$G$82,2,FALSE),"")</f>
        <v>8.6689814814814806E-3</v>
      </c>
      <c r="BD68" s="349"/>
      <c r="BF68" s="446"/>
      <c r="BG68" s="449"/>
      <c r="BH68" s="9" t="s">
        <v>470</v>
      </c>
      <c r="BI68" s="202">
        <v>3</v>
      </c>
      <c r="BJ68" s="202" t="str">
        <f ca="1">IFERROR(VLOOKUP(BH68,'Calc Data 1'!$AC$6:$AD$100,2,FALSE),"")</f>
        <v>Test14 Test14</v>
      </c>
      <c r="BK68" s="410">
        <f ca="1">IFERROR(VLOOKUP(BJ68,'Rnd5 Results IMP'!$F$3:$G$82,2,FALSE),"")</f>
        <v>8.5995370370370392E-3</v>
      </c>
      <c r="BM68" s="255">
        <v>63</v>
      </c>
      <c r="BN68" s="316" t="str">
        <f ca="1">IFERROR(VLOOKUP(BM68,'Calc Data 1'!$AK$6:$AL$100,2,FALSE),"")</f>
        <v/>
      </c>
    </row>
    <row r="69" spans="2:66" ht="14.25" thickTop="1" thickBot="1" x14ac:dyDescent="0.25">
      <c r="B69" s="255">
        <v>64</v>
      </c>
      <c r="C69" s="373" t="str">
        <f>IF('Trial Results IMP'!F66&gt;0,'Trial Results IMP'!F66,"")</f>
        <v>Test64 Test64</v>
      </c>
      <c r="D69" s="380">
        <f>IF('Trial Results IMP'!G66&gt;0,'Trial Results IMP'!G66,"")</f>
        <v>7.7893518518519301E-3</v>
      </c>
      <c r="F69" s="498"/>
      <c r="G69" s="449"/>
      <c r="H69" s="9">
        <v>58</v>
      </c>
      <c r="I69" s="9" t="str">
        <f>C63</f>
        <v>Test58 Test58</v>
      </c>
      <c r="J69" s="383">
        <f>IFERROR(VLOOKUP(I69,'Rnd1 Results IMP'!$F$3:$G$82,2,FALSE),"")</f>
        <v>9.8032407407407408E-3</v>
      </c>
      <c r="K69" s="15"/>
      <c r="L69" s="16"/>
      <c r="M69" s="10"/>
      <c r="N69" s="498"/>
      <c r="O69" s="480"/>
      <c r="P69" s="9" t="s">
        <v>187</v>
      </c>
      <c r="Q69" s="202" t="str">
        <f ca="1">IFERROR(VLOOKUP(P69,'Calc Data 1'!$E$6:$F$100,2,FALSE),"")</f>
        <v>Test39 Test39</v>
      </c>
      <c r="R69" s="383">
        <f ca="1">IFERROR(VLOOKUP(Q69,'Rnd2 Results IMP'!$F$3:$G$82,2,FALSE),"")</f>
        <v>7.50000000000005E-3</v>
      </c>
      <c r="S69" s="25"/>
      <c r="T69" s="69"/>
      <c r="U69" s="3"/>
      <c r="V69" s="54"/>
      <c r="W69" s="3"/>
      <c r="X69" s="509"/>
      <c r="Y69" s="449"/>
      <c r="Z69" s="9" t="s">
        <v>343</v>
      </c>
      <c r="AA69" s="202" t="str">
        <f ca="1">IFERROR(VLOOKUP(Z69,'Calc Data 1'!$M$6:$N$100,2,FALSE),"")</f>
        <v>Test15 Test15</v>
      </c>
      <c r="AB69" s="392">
        <f ca="1">IFERROR(VLOOKUP(AA69,'Rnd3 Results IMP'!$F$3:$G$82,2,FALSE),"")</f>
        <v>8.6111111111111093E-3</v>
      </c>
      <c r="AC69" s="237"/>
      <c r="AD69" s="82"/>
      <c r="AE69" s="82"/>
      <c r="AF69" s="83"/>
      <c r="AG69" s="14"/>
      <c r="AI69" s="22"/>
      <c r="AK69" s="44"/>
      <c r="AO69" s="127"/>
      <c r="AP69" s="69"/>
      <c r="AS69" s="146"/>
      <c r="AT69" s="53"/>
      <c r="AV69" s="111"/>
      <c r="AX69" s="446"/>
      <c r="AY69" s="449"/>
      <c r="AZ69" s="9" t="s">
        <v>404</v>
      </c>
      <c r="BA69" s="202" t="str">
        <f ca="1">IFERROR(VLOOKUP(AZ69,'Calc Data 1'!$U$6:$V$100,2,FALSE),"")</f>
        <v>Test24 Test24</v>
      </c>
      <c r="BB69" s="410">
        <f ca="1">IFERROR(VLOOKUP(BA69,'Rnd4 Results IMP'!$F$3:$G$82,2,FALSE),"")</f>
        <v>8.7152777777777697E-3</v>
      </c>
      <c r="BD69" s="350"/>
      <c r="BF69" s="446"/>
      <c r="BG69" s="449"/>
      <c r="BH69" s="9" t="s">
        <v>471</v>
      </c>
      <c r="BI69" s="202">
        <v>4</v>
      </c>
      <c r="BJ69" s="202" t="str">
        <f ca="1">IFERROR(VLOOKUP(BH69,'Calc Data 1'!$AC$6:$AD$100,2,FALSE),"")</f>
        <v>Test15 Test15</v>
      </c>
      <c r="BK69" s="410">
        <f ca="1">IFERROR(VLOOKUP(BJ69,'Rnd5 Results IMP'!$F$3:$G$82,2,FALSE),"")</f>
        <v>8.6111111111111093E-3</v>
      </c>
      <c r="BM69" s="255">
        <v>64</v>
      </c>
      <c r="BN69" s="316" t="str">
        <f ca="1">IFERROR(VLOOKUP(BM69,'Calc Data 1'!$AK$6:$AL$100,2,FALSE),"")</f>
        <v>Test23 Test23</v>
      </c>
    </row>
    <row r="70" spans="2:66" ht="14.25" thickTop="1" thickBot="1" x14ac:dyDescent="0.25">
      <c r="B70" s="255">
        <v>65</v>
      </c>
      <c r="C70" s="373" t="str">
        <f>IF('Trial Results IMP'!F67&gt;0,'Trial Results IMP'!F67,"")</f>
        <v>Test65 Test65</v>
      </c>
      <c r="D70" s="380">
        <f>IF('Trial Results IMP'!G67&gt;0,'Trial Results IMP'!G67,"")</f>
        <v>7.8009259259260002E-3</v>
      </c>
      <c r="F70" s="499"/>
      <c r="G70" s="501"/>
      <c r="H70" s="18">
        <v>71</v>
      </c>
      <c r="I70" s="18" t="str">
        <f>C76</f>
        <v>Test71 Test71</v>
      </c>
      <c r="J70" s="384">
        <f>IFERROR(VLOOKUP(I70,'Rnd1 Results IMP'!$F$3:$G$82,2,FALSE),"")</f>
        <v>7.8703703703704494E-3</v>
      </c>
      <c r="K70" s="10"/>
      <c r="L70" s="17"/>
      <c r="M70" s="10"/>
      <c r="N70" s="499"/>
      <c r="O70" s="521"/>
      <c r="P70" s="18" t="s">
        <v>188</v>
      </c>
      <c r="Q70" s="203" t="str">
        <f ca="1">IFERROR(VLOOKUP(P70,'Calc Data 1'!$E$6:$F$100,2,FALSE),"")</f>
        <v>Test71 Test71</v>
      </c>
      <c r="R70" s="384">
        <f ca="1">IFERROR(VLOOKUP(Q70,'Rnd2 Results IMP'!$F$3:$G$82,2,FALSE),"")</f>
        <v>7.8703703703704494E-3</v>
      </c>
      <c r="S70" s="11"/>
      <c r="T70" s="12"/>
      <c r="U70" s="3"/>
      <c r="V70" s="54"/>
      <c r="W70" s="29"/>
      <c r="X70" s="510"/>
      <c r="Y70" s="512"/>
      <c r="Z70" s="52" t="s">
        <v>344</v>
      </c>
      <c r="AA70" s="206" t="str">
        <f ca="1">IFERROR(VLOOKUP(Z70,'Calc Data 1'!$M$6:$N$100,2,FALSE),"")</f>
        <v>Test18 Test18</v>
      </c>
      <c r="AB70" s="395">
        <f ca="1">IFERROR(VLOOKUP(AA70,'Rnd3 Results IMP'!$F$3:$G$82,2,FALSE),"")</f>
        <v>8.64583333333333E-3</v>
      </c>
      <c r="AC70" s="44"/>
      <c r="AF70" s="87"/>
      <c r="AG70" s="14"/>
      <c r="AI70" s="22"/>
      <c r="AK70" s="44"/>
      <c r="AO70" s="127"/>
      <c r="AP70" s="69"/>
      <c r="AS70" s="146"/>
      <c r="AT70" s="53"/>
      <c r="AV70" s="111"/>
      <c r="AX70" s="447"/>
      <c r="AY70" s="450"/>
      <c r="AZ70" s="172" t="s">
        <v>405</v>
      </c>
      <c r="BA70" s="238" t="str">
        <f ca="1">IFERROR(VLOOKUP(AZ70,'Calc Data 1'!$U$6:$V$100,2,FALSE),"")</f>
        <v>Test25 Test25</v>
      </c>
      <c r="BB70" s="411">
        <f ca="1">IFERROR(VLOOKUP(BA70,'Rnd4 Results IMP'!$F$3:$G$82,2,FALSE),"")</f>
        <v>8.7268518518518502E-3</v>
      </c>
      <c r="BD70" s="351"/>
      <c r="BE70" s="344"/>
      <c r="BF70" s="447"/>
      <c r="BG70" s="450"/>
      <c r="BH70" s="172" t="s">
        <v>472</v>
      </c>
      <c r="BI70" s="238">
        <v>5</v>
      </c>
      <c r="BJ70" s="238" t="str">
        <f ca="1">IFERROR(VLOOKUP(BH70,'Calc Data 1'!$AC$6:$AD$100,2,FALSE),"")</f>
        <v>Test17 Test17</v>
      </c>
      <c r="BK70" s="411">
        <f ca="1">IFERROR(VLOOKUP(BJ70,'Rnd5 Results IMP'!$F$3:$G$82,2,FALSE),"")</f>
        <v>8.6342592592592599E-3</v>
      </c>
      <c r="BM70" s="255">
        <v>65</v>
      </c>
      <c r="BN70" s="316" t="str">
        <f ca="1">IFERROR(VLOOKUP(BM70,'Calc Data 1'!$AK$6:$AL$100,2,FALSE),"")</f>
        <v>Test48 Test48</v>
      </c>
    </row>
    <row r="71" spans="2:66" ht="14.25" thickTop="1" thickBot="1" x14ac:dyDescent="0.25">
      <c r="B71" s="255">
        <v>66</v>
      </c>
      <c r="C71" s="373" t="str">
        <f>IF('Trial Results IMP'!F68&gt;0,'Trial Results IMP'!F68,"")</f>
        <v>Test66 Test66</v>
      </c>
      <c r="D71" s="380">
        <f>IF('Trial Results IMP'!G68&gt;0,'Trial Results IMP'!G68,"")</f>
        <v>7.8125000000000798E-3</v>
      </c>
      <c r="J71" s="386" t="str">
        <f>IFERROR(VLOOKUP(I71,'Rnd1 Results IMP'!$F$3:$G$82,2,FALSE),"")</f>
        <v/>
      </c>
      <c r="K71" s="10"/>
      <c r="L71" s="24"/>
      <c r="M71" s="7"/>
      <c r="Q71" s="1" t="str">
        <f ca="1">IFERROR(VLOOKUP(P71,'Calc Data 1'!$E$6:$F$100,2,FALSE),"")</f>
        <v/>
      </c>
      <c r="R71" s="386" t="str">
        <f ca="1">IFERROR(VLOOKUP(Q71,'Rnd2 Results IMP'!$F$3:$G$82,2,FALSE),"")</f>
        <v/>
      </c>
      <c r="S71" s="3"/>
      <c r="T71" s="3"/>
      <c r="U71" s="3"/>
      <c r="V71" s="79"/>
      <c r="W71" s="3"/>
      <c r="AA71" s="1" t="str">
        <f ca="1">IFERROR(VLOOKUP(Z71,'Calc Data 1'!$M$6:$N$100,2,FALSE),"")</f>
        <v/>
      </c>
      <c r="AB71" s="386" t="str">
        <f ca="1">IFERROR(VLOOKUP(AA71,'Rnd3 Results IMP'!$F$3:$G$82,2,FALSE),"")</f>
        <v/>
      </c>
      <c r="AF71" s="87"/>
      <c r="AG71" s="239"/>
      <c r="AH71" s="165"/>
      <c r="AI71" s="240"/>
      <c r="AJ71" s="165"/>
      <c r="AK71" s="195"/>
      <c r="AL71" s="165"/>
      <c r="AM71" s="165"/>
      <c r="AN71" s="165"/>
      <c r="AO71" s="166"/>
      <c r="AP71" s="167"/>
      <c r="AQ71" s="165"/>
      <c r="AR71" s="165"/>
      <c r="AS71" s="168"/>
      <c r="AT71" s="169"/>
      <c r="AU71" s="165"/>
      <c r="AV71" s="170"/>
      <c r="AW71" s="165"/>
      <c r="BA71" s="1" t="str">
        <f ca="1">IFERROR(VLOOKUP(AZ71,'Calc Data 1'!$U$6:$V$100,2,FALSE),"")</f>
        <v/>
      </c>
      <c r="BB71" s="386" t="str">
        <f ca="1">IFERROR(VLOOKUP(BA71,'Rnd4 Results IMP'!$F$3:$G$82,2,FALSE),"")</f>
        <v/>
      </c>
      <c r="BD71" s="352"/>
      <c r="BJ71" s="1" t="str">
        <f ca="1">IFERROR(VLOOKUP(BH71,'Calc Data 1'!$AC$6:$AD$100,2,FALSE),"")</f>
        <v/>
      </c>
      <c r="BK71" s="386" t="str">
        <f ca="1">IFERROR(VLOOKUP(BJ71,'Rnd5 Results IMP'!$F$3:$G$82,2,FALSE),"")</f>
        <v/>
      </c>
      <c r="BM71" s="255">
        <v>66</v>
      </c>
      <c r="BN71" s="316" t="str">
        <f ca="1">IFERROR(VLOOKUP(BM71,'Calc Data 1'!$AK$6:$AL$100,2,FALSE),"")</f>
        <v>Test49 Test49</v>
      </c>
    </row>
    <row r="72" spans="2:66" ht="12.75" customHeight="1" thickTop="1" thickBot="1" x14ac:dyDescent="0.25">
      <c r="B72" s="255">
        <v>67</v>
      </c>
      <c r="C72" s="373" t="str">
        <f>IF('Trial Results IMP'!F69&gt;0,'Trial Results IMP'!F69,"")</f>
        <v>Test67 Test67</v>
      </c>
      <c r="D72" s="380">
        <f>IF('Trial Results IMP'!G69&gt;0,'Trial Results IMP'!G69,"")</f>
        <v>7.8240740740741499E-3</v>
      </c>
      <c r="F72" s="497" t="s">
        <v>11</v>
      </c>
      <c r="G72" s="500" t="s">
        <v>27</v>
      </c>
      <c r="H72" s="5">
        <v>10</v>
      </c>
      <c r="I72" s="5" t="str">
        <f>C15</f>
        <v>Test10 Test10</v>
      </c>
      <c r="J72" s="382">
        <f>IFERROR(VLOOKUP(I72,'Rnd1 Results IMP'!$F$3:$G$82,2,FALSE),"")</f>
        <v>8.5532407407407415E-3</v>
      </c>
      <c r="K72" s="10"/>
      <c r="L72" s="28"/>
      <c r="M72" s="29"/>
      <c r="N72" s="508" t="s">
        <v>43</v>
      </c>
      <c r="O72" s="518" t="s">
        <v>124</v>
      </c>
      <c r="P72" s="30" t="s">
        <v>189</v>
      </c>
      <c r="Q72" s="204" t="str">
        <f ca="1">IFERROR(VLOOKUP(P72,'Calc Data 1'!$E$6:$F$100,2,FALSE),"")</f>
        <v>Test74 Test74</v>
      </c>
      <c r="R72" s="391">
        <f ca="1">IFERROR(VLOOKUP(Q72,'Rnd2 Results IMP'!$F$3:$G$82,2,FALSE),"")</f>
        <v>7.9050925925926805E-3</v>
      </c>
      <c r="S72" s="3"/>
      <c r="T72" s="3"/>
      <c r="U72" s="3"/>
      <c r="V72" s="79"/>
      <c r="W72" s="3"/>
      <c r="X72" s="463" t="s">
        <v>66</v>
      </c>
      <c r="Y72" s="466" t="s">
        <v>582</v>
      </c>
      <c r="Z72" s="84" t="s">
        <v>345</v>
      </c>
      <c r="AA72" s="210" t="str">
        <f ca="1">IFERROR(VLOOKUP(Z72,'Calc Data 1'!$M$6:$N$100,2,FALSE),"")</f>
        <v>Test23 Test23</v>
      </c>
      <c r="AB72" s="399">
        <f ca="1">IFERROR(VLOOKUP(AA72,'Rnd3 Results IMP'!$F$3:$G$82,2,FALSE),"")</f>
        <v>8.7037037037036996E-3</v>
      </c>
      <c r="AG72" s="14"/>
      <c r="AI72" s="22"/>
      <c r="AK72" s="44"/>
      <c r="AO72" s="127"/>
      <c r="AP72" s="69"/>
      <c r="AS72" s="146"/>
      <c r="AT72" s="53"/>
      <c r="AV72" s="111"/>
      <c r="AX72" s="445" t="s">
        <v>75</v>
      </c>
      <c r="AY72" s="448" t="s">
        <v>143</v>
      </c>
      <c r="AZ72" s="158" t="s">
        <v>409</v>
      </c>
      <c r="BA72" s="236" t="str">
        <f ca="1">IFERROR(VLOOKUP(AZ72,'Calc Data 1'!$U$6:$V$100,2,FALSE),"")</f>
        <v>Test11 Test11</v>
      </c>
      <c r="BB72" s="409">
        <f ca="1">IFERROR(VLOOKUP(BA72,'Rnd4 Results IMP'!$F$3:$G$82,2,FALSE),"")</f>
        <v>8.564814814814815E-3</v>
      </c>
      <c r="BD72" s="353"/>
      <c r="BE72" s="343"/>
      <c r="BF72" s="543" t="s">
        <v>91</v>
      </c>
      <c r="BG72" s="461" t="s">
        <v>20</v>
      </c>
      <c r="BH72" s="293" t="s">
        <v>473</v>
      </c>
      <c r="BI72" s="294">
        <v>1</v>
      </c>
      <c r="BJ72" s="294" t="str">
        <f ca="1">IFERROR(VLOOKUP(BH72,'Calc Data 1'!$AC$6:$AD$100,2,FALSE),"")</f>
        <v>Test18 Test18</v>
      </c>
      <c r="BK72" s="430">
        <f ca="1">IFERROR(VLOOKUP(BJ72,'Rnd5 Results IMP'!$F$3:$G$82,2,FALSE),"")</f>
        <v>8.64583333333333E-3</v>
      </c>
      <c r="BM72" s="255">
        <v>67</v>
      </c>
      <c r="BN72" s="316" t="str">
        <f ca="1">IFERROR(VLOOKUP(BM72,'Calc Data 1'!$AK$6:$AL$100,2,FALSE),"")</f>
        <v>Test50 Test50</v>
      </c>
    </row>
    <row r="73" spans="2:66" ht="14.25" thickTop="1" thickBot="1" x14ac:dyDescent="0.25">
      <c r="B73" s="255">
        <v>68</v>
      </c>
      <c r="C73" s="373" t="str">
        <f>IF('Trial Results IMP'!F70&gt;0,'Trial Results IMP'!F70,"")</f>
        <v>Test68 Test68</v>
      </c>
      <c r="D73" s="380">
        <f>IF('Trial Results IMP'!G70&gt;0,'Trial Results IMP'!G70,"")</f>
        <v>7.8356481481482304E-3</v>
      </c>
      <c r="F73" s="498"/>
      <c r="G73" s="449"/>
      <c r="H73" s="9">
        <v>23</v>
      </c>
      <c r="I73" s="9" t="str">
        <f>C28</f>
        <v>Test23 Test23</v>
      </c>
      <c r="J73" s="383">
        <f>IFERROR(VLOOKUP(I73,'Rnd1 Results IMP'!$F$3:$G$82,2,FALSE),"")</f>
        <v>8.7037037037036996E-3</v>
      </c>
      <c r="K73" s="10"/>
      <c r="L73" s="34"/>
      <c r="N73" s="509"/>
      <c r="O73" s="480"/>
      <c r="P73" s="9" t="s">
        <v>190</v>
      </c>
      <c r="Q73" s="202" t="str">
        <f ca="1">IFERROR(VLOOKUP(P73,'Calc Data 1'!$E$6:$F$100,2,FALSE),"")</f>
        <v>Test10 Test10</v>
      </c>
      <c r="R73" s="392">
        <f ca="1">IFERROR(VLOOKUP(Q73,'Rnd2 Results IMP'!$F$3:$G$82,2,FALSE),"")</f>
        <v>8.5532407407407415E-3</v>
      </c>
      <c r="S73" s="3"/>
      <c r="T73" s="3"/>
      <c r="U73" s="3"/>
      <c r="V73" s="86"/>
      <c r="W73" s="43"/>
      <c r="X73" s="464"/>
      <c r="Y73" s="449"/>
      <c r="Z73" s="9" t="s">
        <v>346</v>
      </c>
      <c r="AA73" s="202" t="str">
        <f ca="1">IFERROR(VLOOKUP(Z73,'Calc Data 1'!$M$6:$N$100,2,FALSE),"")</f>
        <v>Test50 Test50</v>
      </c>
      <c r="AB73" s="400">
        <f ca="1">IFERROR(VLOOKUP(AA73,'Rnd3 Results IMP'!$F$3:$G$82,2,FALSE),"")</f>
        <v>9.7106481481481505E-3</v>
      </c>
      <c r="AC73" s="54"/>
      <c r="AG73" s="14"/>
      <c r="AI73" s="22"/>
      <c r="AK73" s="44"/>
      <c r="AO73" s="127"/>
      <c r="AP73" s="69"/>
      <c r="AS73" s="146"/>
      <c r="AT73" s="53"/>
      <c r="AV73" s="111"/>
      <c r="AX73" s="446"/>
      <c r="AY73" s="449"/>
      <c r="AZ73" s="9" t="s">
        <v>410</v>
      </c>
      <c r="BA73" s="202" t="str">
        <f ca="1">IFERROR(VLOOKUP(AZ73,'Calc Data 1'!$U$6:$V$100,2,FALSE),"")</f>
        <v>Test14 Test14</v>
      </c>
      <c r="BB73" s="410">
        <f ca="1">IFERROR(VLOOKUP(BA73,'Rnd4 Results IMP'!$F$3:$G$82,2,FALSE),"")</f>
        <v>8.5995370370370392E-3</v>
      </c>
      <c r="BC73" s="344"/>
      <c r="BD73" s="345"/>
      <c r="BF73" s="544"/>
      <c r="BG73" s="449"/>
      <c r="BH73" s="9" t="s">
        <v>474</v>
      </c>
      <c r="BI73" s="202">
        <v>2</v>
      </c>
      <c r="BJ73" s="202" t="str">
        <f ca="1">IFERROR(VLOOKUP(BH73,'Calc Data 1'!$AC$6:$AD$100,2,FALSE),"")</f>
        <v>Test19 Test19</v>
      </c>
      <c r="BK73" s="431">
        <f ca="1">IFERROR(VLOOKUP(BJ73,'Rnd5 Results IMP'!$F$3:$G$82,2,FALSE),"")</f>
        <v>8.6574074074074001E-3</v>
      </c>
      <c r="BM73" s="255">
        <v>68</v>
      </c>
      <c r="BN73" s="316" t="str">
        <f ca="1">IFERROR(VLOOKUP(BM73,'Calc Data 1'!$AK$6:$AL$100,2,FALSE),"")</f>
        <v/>
      </c>
    </row>
    <row r="74" spans="2:66" ht="14.25" thickTop="1" thickBot="1" x14ac:dyDescent="0.25">
      <c r="B74" s="255">
        <v>69</v>
      </c>
      <c r="C74" s="373" t="str">
        <f>IF('Trial Results IMP'!F71&gt;0,'Trial Results IMP'!F71,"")</f>
        <v>Test69 Test69</v>
      </c>
      <c r="D74" s="380">
        <f>IF('Trial Results IMP'!G71&gt;0,'Trial Results IMP'!G71,"")</f>
        <v>7.8472222222223092E-3</v>
      </c>
      <c r="F74" s="498"/>
      <c r="G74" s="449"/>
      <c r="H74" s="9">
        <v>42</v>
      </c>
      <c r="I74" s="9" t="str">
        <f>C47</f>
        <v>Test42 Test42</v>
      </c>
      <c r="J74" s="383">
        <f>IFERROR(VLOOKUP(I74,'Rnd1 Results IMP'!$F$3:$G$82,2,FALSE),"")</f>
        <v>7.5347222222222699E-3</v>
      </c>
      <c r="K74" s="4"/>
      <c r="L74" s="10"/>
      <c r="M74" s="10"/>
      <c r="N74" s="509"/>
      <c r="O74" s="480"/>
      <c r="P74" s="9" t="s">
        <v>191</v>
      </c>
      <c r="Q74" s="202" t="str">
        <f ca="1">IFERROR(VLOOKUP(P74,'Calc Data 1'!$E$6:$F$100,2,FALSE),"")</f>
        <v>Test23 Test23</v>
      </c>
      <c r="R74" s="392">
        <f ca="1">IFERROR(VLOOKUP(Q74,'Rnd2 Results IMP'!$F$3:$G$82,2,FALSE),"")</f>
        <v>8.7037037037036996E-3</v>
      </c>
      <c r="S74" s="88"/>
      <c r="T74" s="88"/>
      <c r="U74" s="88"/>
      <c r="V74" s="29"/>
      <c r="X74" s="464"/>
      <c r="Y74" s="449"/>
      <c r="Z74" s="9" t="s">
        <v>347</v>
      </c>
      <c r="AA74" s="202" t="str">
        <f ca="1">IFERROR(VLOOKUP(Z74,'Calc Data 1'!$M$6:$N$100,2,FALSE),"")</f>
        <v>Test55 Test55</v>
      </c>
      <c r="AB74" s="400">
        <f ca="1">IFERROR(VLOOKUP(AA74,'Rnd3 Results IMP'!$F$3:$G$82,2,FALSE),"")</f>
        <v>9.7685185185185097E-3</v>
      </c>
      <c r="AC74" s="54"/>
      <c r="AG74" s="14"/>
      <c r="AI74" s="22"/>
      <c r="AK74" s="44"/>
      <c r="AL74" s="173"/>
      <c r="AM74" s="82"/>
      <c r="AN74" s="82"/>
      <c r="AO74" s="160"/>
      <c r="AP74" s="161"/>
      <c r="AQ74" s="82"/>
      <c r="AR74" s="82"/>
      <c r="AS74" s="162"/>
      <c r="AT74" s="163"/>
      <c r="AU74" s="82"/>
      <c r="AV74" s="164"/>
      <c r="AW74" s="82"/>
      <c r="AX74" s="446"/>
      <c r="AY74" s="449"/>
      <c r="AZ74" s="9" t="s">
        <v>411</v>
      </c>
      <c r="BA74" s="202" t="str">
        <f ca="1">IFERROR(VLOOKUP(AZ74,'Calc Data 1'!$U$6:$V$100,2,FALSE),"")</f>
        <v>Test15 Test15</v>
      </c>
      <c r="BB74" s="410">
        <f ca="1">IFERROR(VLOOKUP(BA74,'Rnd4 Results IMP'!$F$3:$G$82,2,FALSE),"")</f>
        <v>8.6111111111111093E-3</v>
      </c>
      <c r="BF74" s="544"/>
      <c r="BG74" s="449"/>
      <c r="BH74" s="9" t="s">
        <v>475</v>
      </c>
      <c r="BI74" s="202">
        <v>3</v>
      </c>
      <c r="BJ74" s="202" t="str">
        <f ca="1">IFERROR(VLOOKUP(BH74,'Calc Data 1'!$AC$6:$AD$100,2,FALSE),"")</f>
        <v>Test20 Test20</v>
      </c>
      <c r="BK74" s="431">
        <f ca="1">IFERROR(VLOOKUP(BJ74,'Rnd5 Results IMP'!$F$3:$G$82,2,FALSE),"")</f>
        <v>8.6689814814814806E-3</v>
      </c>
      <c r="BM74" s="255">
        <v>69</v>
      </c>
      <c r="BN74" s="316" t="str">
        <f ca="1">IFERROR(VLOOKUP(BM74,'Calc Data 1'!$AK$6:$AL$100,2,FALSE),"")</f>
        <v>Test51 Test51</v>
      </c>
    </row>
    <row r="75" spans="2:66" ht="13.5" thickTop="1" x14ac:dyDescent="0.2">
      <c r="B75" s="255">
        <v>70</v>
      </c>
      <c r="C75" s="373" t="str">
        <f>IF('Trial Results IMP'!F72&gt;0,'Trial Results IMP'!F72,"")</f>
        <v>Test70 Test70</v>
      </c>
      <c r="D75" s="380">
        <f>IF('Trial Results IMP'!G72&gt;0,'Trial Results IMP'!G72,"")</f>
        <v>7.8587962962963793E-3</v>
      </c>
      <c r="F75" s="498"/>
      <c r="G75" s="449"/>
      <c r="H75" s="9">
        <v>55</v>
      </c>
      <c r="I75" s="9" t="str">
        <f>C60</f>
        <v>Test55 Test55</v>
      </c>
      <c r="J75" s="383">
        <f>IFERROR(VLOOKUP(I75,'Rnd1 Results IMP'!$F$3:$G$82,2,FALSE),"")</f>
        <v>9.7685185185185097E-3</v>
      </c>
      <c r="K75" s="10"/>
      <c r="L75" s="10"/>
      <c r="M75" s="10"/>
      <c r="N75" s="509"/>
      <c r="O75" s="480"/>
      <c r="P75" s="9" t="s">
        <v>192</v>
      </c>
      <c r="Q75" s="202" t="str">
        <f ca="1">IFERROR(VLOOKUP(P75,'Calc Data 1'!$E$6:$F$100,2,FALSE),"")</f>
        <v>Test55 Test55</v>
      </c>
      <c r="R75" s="392">
        <f ca="1">IFERROR(VLOOKUP(Q75,'Rnd2 Results IMP'!$F$3:$G$82,2,FALSE),"")</f>
        <v>9.7685185185185097E-3</v>
      </c>
      <c r="X75" s="464"/>
      <c r="Y75" s="449"/>
      <c r="Z75" s="9" t="s">
        <v>348</v>
      </c>
      <c r="AA75" s="202" t="str">
        <f ca="1">IFERROR(VLOOKUP(Z75,'Calc Data 1'!$M$6:$N$100,2,FALSE),"")</f>
        <v>Test58 Test58</v>
      </c>
      <c r="AB75" s="400">
        <f ca="1">IFERROR(VLOOKUP(AA75,'Rnd3 Results IMP'!$F$3:$G$82,2,FALSE),"")</f>
        <v>9.8032407407407408E-3</v>
      </c>
      <c r="AC75" s="137"/>
      <c r="AD75" s="93"/>
      <c r="AE75" s="93"/>
      <c r="AF75" s="93"/>
      <c r="AG75" s="92"/>
      <c r="AH75" s="93"/>
      <c r="AI75" s="94"/>
      <c r="AJ75" s="93"/>
      <c r="AK75" s="96"/>
      <c r="AL75" s="174"/>
      <c r="AM75" s="93"/>
      <c r="AN75" s="93"/>
      <c r="AO75" s="139"/>
      <c r="AP75" s="140"/>
      <c r="AQ75" s="93"/>
      <c r="AR75" s="43"/>
      <c r="AS75" s="146"/>
      <c r="AT75" s="53"/>
      <c r="AV75" s="111"/>
      <c r="AX75" s="446"/>
      <c r="AY75" s="449"/>
      <c r="AZ75" s="9" t="s">
        <v>412</v>
      </c>
      <c r="BA75" s="202" t="str">
        <f ca="1">IFERROR(VLOOKUP(AZ75,'Calc Data 1'!$U$6:$V$100,2,FALSE),"")</f>
        <v>Test18 Test18</v>
      </c>
      <c r="BB75" s="410">
        <f ca="1">IFERROR(VLOOKUP(BA75,'Rnd4 Results IMP'!$F$3:$G$82,2,FALSE),"")</f>
        <v>8.64583333333333E-3</v>
      </c>
      <c r="BF75" s="544"/>
      <c r="BG75" s="449"/>
      <c r="BH75" s="9" t="s">
        <v>476</v>
      </c>
      <c r="BI75" s="202">
        <v>4</v>
      </c>
      <c r="BJ75" s="202" t="str">
        <f ca="1">IFERROR(VLOOKUP(BH75,'Calc Data 1'!$AC$6:$AD$100,2,FALSE),"")</f>
        <v>Test24 Test24</v>
      </c>
      <c r="BK75" s="431">
        <f ca="1">IFERROR(VLOOKUP(BJ75,'Rnd5 Results IMP'!$F$3:$G$82,2,FALSE),"")</f>
        <v>8.7152777777777697E-3</v>
      </c>
      <c r="BM75" s="255">
        <v>70</v>
      </c>
      <c r="BN75" s="316" t="str">
        <f ca="1">IFERROR(VLOOKUP(BM75,'Calc Data 1'!$AK$6:$AL$100,2,FALSE),"")</f>
        <v>Test52 Test52</v>
      </c>
    </row>
    <row r="76" spans="2:66" ht="13.5" thickBot="1" x14ac:dyDescent="0.25">
      <c r="B76" s="255">
        <v>71</v>
      </c>
      <c r="C76" s="373" t="str">
        <f>IF('Trial Results IMP'!F73&gt;0,'Trial Results IMP'!F73,"")</f>
        <v>Test71 Test71</v>
      </c>
      <c r="D76" s="380">
        <f>IF('Trial Results IMP'!G73&gt;0,'Trial Results IMP'!G73,"")</f>
        <v>7.8703703703704494E-3</v>
      </c>
      <c r="F76" s="499"/>
      <c r="G76" s="501"/>
      <c r="H76" s="18">
        <v>74</v>
      </c>
      <c r="I76" s="18" t="str">
        <f>C79</f>
        <v>Test74 Test74</v>
      </c>
      <c r="J76" s="384">
        <f>IFERROR(VLOOKUP(I76,'Rnd1 Results IMP'!$F$3:$G$82,2,FALSE),"")</f>
        <v>7.9050925925926805E-3</v>
      </c>
      <c r="K76" s="50"/>
      <c r="L76" s="50"/>
      <c r="M76" s="51"/>
      <c r="N76" s="510"/>
      <c r="O76" s="519"/>
      <c r="P76" s="52" t="s">
        <v>193</v>
      </c>
      <c r="Q76" s="206" t="str">
        <f ca="1">IFERROR(VLOOKUP(P76,'Calc Data 1'!$E$6:$F$100,2,FALSE),"")</f>
        <v>Test58 Test58</v>
      </c>
      <c r="R76" s="395">
        <f ca="1">IFERROR(VLOOKUP(Q76,'Rnd2 Results IMP'!$F$3:$G$82,2,FALSE),"")</f>
        <v>9.8032407407407408E-3</v>
      </c>
      <c r="S76" s="99"/>
      <c r="T76" s="100"/>
      <c r="U76" s="100"/>
      <c r="V76" s="100"/>
      <c r="W76" s="100"/>
      <c r="X76" s="465"/>
      <c r="Y76" s="467"/>
      <c r="Z76" s="101" t="s">
        <v>349</v>
      </c>
      <c r="AA76" s="212" t="str">
        <f ca="1">IFERROR(VLOOKUP(Z76,'Calc Data 1'!$M$6:$N$100,2,FALSE),"")</f>
        <v/>
      </c>
      <c r="AB76" s="401" t="str">
        <f ca="1">IFERROR(VLOOKUP(AA76,'Rnd3 Results IMP'!$F$3:$G$82,2,FALSE),"")</f>
        <v/>
      </c>
      <c r="AC76" s="175"/>
      <c r="AD76" s="176"/>
      <c r="AE76" s="176"/>
      <c r="AF76" s="176"/>
      <c r="AG76" s="177"/>
      <c r="AH76" s="176"/>
      <c r="AI76" s="178"/>
      <c r="AJ76" s="176"/>
      <c r="AK76" s="241"/>
      <c r="AL76" s="179"/>
      <c r="AM76" s="176"/>
      <c r="AN76" s="176"/>
      <c r="AO76" s="180"/>
      <c r="AP76" s="181"/>
      <c r="AQ76" s="176"/>
      <c r="AR76" s="53"/>
      <c r="AS76" s="146"/>
      <c r="AT76" s="53"/>
      <c r="AV76" s="111"/>
      <c r="AX76" s="447"/>
      <c r="AY76" s="450"/>
      <c r="AZ76" s="172" t="s">
        <v>413</v>
      </c>
      <c r="BA76" s="238" t="str">
        <f ca="1">IFERROR(VLOOKUP(AZ76,'Calc Data 1'!$U$6:$V$100,2,FALSE),"")</f>
        <v>Test19 Test19</v>
      </c>
      <c r="BB76" s="411">
        <f ca="1">IFERROR(VLOOKUP(BA76,'Rnd4 Results IMP'!$F$3:$G$82,2,FALSE),"")</f>
        <v>8.6574074074074001E-3</v>
      </c>
      <c r="BC76" s="295"/>
      <c r="BD76" s="296"/>
      <c r="BE76" s="297"/>
      <c r="BF76" s="545"/>
      <c r="BG76" s="462"/>
      <c r="BH76" s="298" t="s">
        <v>477</v>
      </c>
      <c r="BI76" s="299">
        <v>5</v>
      </c>
      <c r="BJ76" s="299" t="str">
        <f ca="1">IFERROR(VLOOKUP(BH76,'Calc Data 1'!$AC$6:$AD$100,2,FALSE),"")</f>
        <v>Test25 Test25</v>
      </c>
      <c r="BK76" s="432">
        <f ca="1">IFERROR(VLOOKUP(BJ76,'Rnd5 Results IMP'!$F$3:$G$82,2,FALSE),"")</f>
        <v>8.7268518518518502E-3</v>
      </c>
      <c r="BM76" s="255">
        <v>71</v>
      </c>
      <c r="BN76" s="316" t="str">
        <f ca="1">IFERROR(VLOOKUP(BM76,'Calc Data 1'!$AK$6:$AL$100,2,FALSE),"")</f>
        <v>Test53 Test53</v>
      </c>
    </row>
    <row r="77" spans="2:66" ht="14.25" thickTop="1" thickBot="1" x14ac:dyDescent="0.25">
      <c r="B77" s="255">
        <v>72</v>
      </c>
      <c r="C77" s="373" t="str">
        <f>IF('Trial Results IMP'!F74&gt;0,'Trial Results IMP'!F74,"")</f>
        <v>Test72 Test72</v>
      </c>
      <c r="D77" s="380">
        <f>IF('Trial Results IMP'!G74&gt;0,'Trial Results IMP'!G74,"")</f>
        <v>7.8819444444445299E-3</v>
      </c>
      <c r="J77" s="386" t="str">
        <f>IFERROR(VLOOKUP(I77,'Rnd1 Results IMP'!$F$3:$G$82,2,FALSE),"")</f>
        <v/>
      </c>
      <c r="Q77" s="1" t="str">
        <f ca="1">IFERROR(VLOOKUP(P77,'Calc Data 1'!$E$6:$F$100,2,FALSE),"")</f>
        <v/>
      </c>
      <c r="R77" s="386" t="str">
        <f ca="1">IFERROR(VLOOKUP(Q77,'Rnd2 Results IMP'!$F$3:$G$82,2,FALSE),"")</f>
        <v/>
      </c>
      <c r="AA77" s="1" t="str">
        <f ca="1">IFERROR(VLOOKUP(Z77,'Calc Data 1'!$M$6:$N$100,2,FALSE),"")</f>
        <v/>
      </c>
      <c r="AB77" s="386" t="str">
        <f ca="1">IFERROR(VLOOKUP(AA77,'Rnd3 Results IMP'!$F$3:$G$82,2,FALSE),"")</f>
        <v/>
      </c>
      <c r="AG77" s="14"/>
      <c r="AI77" s="22"/>
      <c r="AK77" s="44"/>
      <c r="AL77" s="159"/>
      <c r="AO77" s="127"/>
      <c r="AP77" s="69"/>
      <c r="AR77" s="111"/>
      <c r="AS77" s="146"/>
      <c r="AT77" s="53"/>
      <c r="AV77" s="111"/>
      <c r="BA77" s="1" t="str">
        <f ca="1">IFERROR(VLOOKUP(AZ77,'Calc Data 1'!$U$6:$V$100,2,FALSE),"")</f>
        <v/>
      </c>
      <c r="BB77" s="386" t="str">
        <f ca="1">IFERROR(VLOOKUP(BA77,'Rnd4 Results IMP'!$F$3:$G$82,2,FALSE),"")</f>
        <v/>
      </c>
      <c r="BJ77" s="1" t="str">
        <f ca="1">IFERROR(VLOOKUP(BH77,'Calc Data 1'!$AC$6:$AD$100,2,FALSE),"")</f>
        <v/>
      </c>
      <c r="BK77" s="386" t="str">
        <f ca="1">IFERROR(VLOOKUP(BJ77,'Rnd5 Results IMP'!$F$3:$G$82,2,FALSE),"")</f>
        <v/>
      </c>
      <c r="BM77" s="255">
        <v>72</v>
      </c>
      <c r="BN77" s="316" t="str">
        <f ca="1">IFERROR(VLOOKUP(BM77,'Calc Data 1'!$AK$6:$AL$100,2,FALSE),"")</f>
        <v>Test54 Test54</v>
      </c>
    </row>
    <row r="78" spans="2:66" ht="12.75" customHeight="1" thickTop="1" x14ac:dyDescent="0.2">
      <c r="B78" s="255">
        <v>73</v>
      </c>
      <c r="C78" s="373" t="str">
        <f>IF('Trial Results IMP'!F75&gt;0,'Trial Results IMP'!F75,"")</f>
        <v>Test73 Test73</v>
      </c>
      <c r="D78" s="380">
        <f>IF('Trial Results IMP'!G75&gt;0,'Trial Results IMP'!G75,"")</f>
        <v>7.8935185185186104E-3</v>
      </c>
      <c r="F78" s="497" t="s">
        <v>12</v>
      </c>
      <c r="G78" s="500" t="s">
        <v>28</v>
      </c>
      <c r="H78" s="5">
        <v>3</v>
      </c>
      <c r="I78" s="5" t="str">
        <f>C8</f>
        <v>Test3 Test3</v>
      </c>
      <c r="J78" s="382">
        <f>IFERROR(VLOOKUP(I78,'Rnd1 Results IMP'!$F$3:$G$82,2,FALSE),"")</f>
        <v>7.0833333333333304E-3</v>
      </c>
      <c r="K78" s="4"/>
      <c r="L78" s="4"/>
      <c r="M78" s="4"/>
      <c r="N78" s="497" t="s">
        <v>44</v>
      </c>
      <c r="O78" s="520" t="s">
        <v>125</v>
      </c>
      <c r="P78" s="5" t="s">
        <v>194</v>
      </c>
      <c r="Q78" s="201" t="str">
        <f ca="1">IFERROR(VLOOKUP(P78,'Calc Data 1'!$E$6:$F$100,2,FALSE),"")</f>
        <v>Test3 Test3</v>
      </c>
      <c r="R78" s="382">
        <f ca="1">IFERROR(VLOOKUP(Q78,'Rnd2 Results IMP'!$F$3:$G$82,2,FALSE),"")</f>
        <v>7.0833333333333304E-3</v>
      </c>
      <c r="S78" s="6"/>
      <c r="T78" s="7"/>
      <c r="U78" s="7"/>
      <c r="V78" s="7"/>
      <c r="W78" s="8"/>
      <c r="X78" s="497" t="s">
        <v>67</v>
      </c>
      <c r="Y78" s="502">
        <v>0.70208333333333339</v>
      </c>
      <c r="Z78" s="5" t="s">
        <v>209</v>
      </c>
      <c r="AA78" s="201" t="str">
        <f ca="1">IFERROR(VLOOKUP(Z78,'Calc Data 1'!$M$6:$N$100,2,FALSE),"")</f>
        <v>Test3 Test3</v>
      </c>
      <c r="AB78" s="382">
        <f ca="1">IFERROR(VLOOKUP(AA78,'Rnd3 Results IMP'!$F$3:$G$82,2,FALSE),"")</f>
        <v>7.0833333333333304E-3</v>
      </c>
      <c r="AC78" s="25"/>
      <c r="AG78" s="14"/>
      <c r="AI78" s="22"/>
      <c r="AK78" s="44"/>
      <c r="AL78" s="159"/>
      <c r="AO78" s="127"/>
      <c r="AP78" s="69"/>
      <c r="AR78" s="111"/>
      <c r="AS78" s="146"/>
      <c r="AT78" s="53"/>
      <c r="AV78" s="111"/>
      <c r="AW78" s="146"/>
      <c r="AX78" s="463" t="s">
        <v>74</v>
      </c>
      <c r="AY78" s="466" t="s">
        <v>142</v>
      </c>
      <c r="AZ78" s="84" t="s">
        <v>225</v>
      </c>
      <c r="BA78" s="210" t="str">
        <f ca="1">IFERROR(VLOOKUP(AZ78,'Calc Data 1'!$U$6:$V$100,2,FALSE),"")</f>
        <v>Test48 Test48</v>
      </c>
      <c r="BB78" s="399">
        <f ca="1">IFERROR(VLOOKUP(BA78,'Rnd4 Results IMP'!$F$3:$G$82,2,FALSE),"")</f>
        <v>9.6874999999999999E-3</v>
      </c>
      <c r="BC78" s="137"/>
      <c r="BD78" s="93"/>
      <c r="BE78" s="43"/>
      <c r="BF78" s="463" t="s">
        <v>90</v>
      </c>
      <c r="BG78" s="466" t="s">
        <v>19</v>
      </c>
      <c r="BH78" s="84" t="s">
        <v>241</v>
      </c>
      <c r="BI78" s="210">
        <v>1</v>
      </c>
      <c r="BJ78" s="210" t="str">
        <f ca="1">IFERROR(VLOOKUP(BH78,'Calc Data 1'!$AC$6:$AD$100,2,FALSE),"")</f>
        <v>Test21 Test21</v>
      </c>
      <c r="BK78" s="399">
        <f ca="1">IFERROR(VLOOKUP(BJ78,'Rnd5 Results IMP'!$F$3:$G$82,2,FALSE),"")</f>
        <v>8.6805555555555507E-3</v>
      </c>
      <c r="BM78" s="255">
        <v>73</v>
      </c>
      <c r="BN78" s="316" t="str">
        <f ca="1">IFERROR(VLOOKUP(BM78,'Calc Data 1'!$AK$6:$AL$100,2,FALSE),"")</f>
        <v/>
      </c>
    </row>
    <row r="79" spans="2:66" ht="13.5" thickBot="1" x14ac:dyDescent="0.25">
      <c r="B79" s="255">
        <v>74</v>
      </c>
      <c r="C79" s="373" t="str">
        <f>IF('Trial Results IMP'!F76&gt;0,'Trial Results IMP'!F76,"")</f>
        <v>Test74 Test74</v>
      </c>
      <c r="D79" s="380">
        <f>IF('Trial Results IMP'!G76&gt;0,'Trial Results IMP'!G76,"")</f>
        <v>7.9050925925926805E-3</v>
      </c>
      <c r="F79" s="498"/>
      <c r="G79" s="449"/>
      <c r="H79" s="9">
        <v>30</v>
      </c>
      <c r="I79" s="9" t="str">
        <f>C35</f>
        <v>Test30 Test30</v>
      </c>
      <c r="J79" s="383">
        <f>IFERROR(VLOOKUP(I79,'Rnd1 Results IMP'!$F$3:$G$82,2,FALSE),"")</f>
        <v>7.3958333333333697E-3</v>
      </c>
      <c r="K79" s="10"/>
      <c r="L79" s="10"/>
      <c r="M79" s="10"/>
      <c r="N79" s="498"/>
      <c r="O79" s="480"/>
      <c r="P79" s="9" t="s">
        <v>195</v>
      </c>
      <c r="Q79" s="202" t="str">
        <f ca="1">IFERROR(VLOOKUP(P79,'Calc Data 1'!$E$6:$F$100,2,FALSE),"")</f>
        <v>Test46 Test46</v>
      </c>
      <c r="R79" s="383">
        <f ca="1">IFERROR(VLOOKUP(Q79,'Rnd2 Results IMP'!$F$3:$G$82,2,FALSE),"")</f>
        <v>7.5810185185185702E-3</v>
      </c>
      <c r="X79" s="498"/>
      <c r="Y79" s="449"/>
      <c r="Z79" s="9" t="s">
        <v>210</v>
      </c>
      <c r="AA79" s="202" t="str">
        <f ca="1">IFERROR(VLOOKUP(Z79,'Calc Data 1'!$M$6:$N$100,2,FALSE),"")</f>
        <v>Test6 Test6</v>
      </c>
      <c r="AB79" s="383">
        <f ca="1">IFERROR(VLOOKUP(AA79,'Rnd3 Results IMP'!$F$3:$G$82,2,FALSE),"")</f>
        <v>7.1180555555555598E-3</v>
      </c>
      <c r="AC79" s="25"/>
      <c r="AG79" s="14"/>
      <c r="AI79" s="22"/>
      <c r="AK79" s="44"/>
      <c r="AL79" s="159"/>
      <c r="AO79" s="127"/>
      <c r="AP79" s="69"/>
      <c r="AR79" s="111"/>
      <c r="AS79" s="146"/>
      <c r="AT79" s="53"/>
      <c r="AV79" s="111"/>
      <c r="AX79" s="464"/>
      <c r="AY79" s="449"/>
      <c r="AZ79" s="9" t="s">
        <v>226</v>
      </c>
      <c r="BA79" s="202" t="str">
        <f ca="1">IFERROR(VLOOKUP(AZ79,'Calc Data 1'!$U$6:$V$100,2,FALSE),"")</f>
        <v>Test21 Test21</v>
      </c>
      <c r="BB79" s="400">
        <f ca="1">IFERROR(VLOOKUP(BA79,'Rnd4 Results IMP'!$F$3:$G$82,2,FALSE),"")</f>
        <v>8.6805555555555507E-3</v>
      </c>
      <c r="BC79" s="356"/>
      <c r="BD79" s="356"/>
      <c r="BF79" s="464"/>
      <c r="BG79" s="449"/>
      <c r="BH79" s="9" t="s">
        <v>242</v>
      </c>
      <c r="BI79" s="202">
        <v>2</v>
      </c>
      <c r="BJ79" s="202" t="str">
        <f ca="1">IFERROR(VLOOKUP(BH79,'Calc Data 1'!$AC$6:$AD$100,2,FALSE),"")</f>
        <v>Test22 Test22</v>
      </c>
      <c r="BK79" s="400">
        <f ca="1">IFERROR(VLOOKUP(BJ79,'Rnd5 Results IMP'!$F$3:$G$82,2,FALSE),"")</f>
        <v>8.6921296296296208E-3</v>
      </c>
      <c r="BM79" s="255">
        <v>74</v>
      </c>
      <c r="BN79" s="316" t="str">
        <f ca="1">IFERROR(VLOOKUP(BM79,'Calc Data 1'!$AK$6:$AL$100,2,FALSE),"")</f>
        <v>Test55 Test55</v>
      </c>
    </row>
    <row r="80" spans="2:66" ht="14.25" thickTop="1" thickBot="1" x14ac:dyDescent="0.25">
      <c r="B80" s="255">
        <v>75</v>
      </c>
      <c r="C80" s="373" t="str">
        <f>IF('Trial Results IMP'!F77&gt;0,'Trial Results IMP'!F77,"")</f>
        <v>Test75 Test75</v>
      </c>
      <c r="D80" s="380">
        <f>IF('Trial Results IMP'!G77&gt;0,'Trial Results IMP'!G77,"")</f>
        <v>7.9166666666667593E-3</v>
      </c>
      <c r="F80" s="498"/>
      <c r="G80" s="449"/>
      <c r="H80" s="9">
        <v>35</v>
      </c>
      <c r="I80" s="9" t="str">
        <f>C40</f>
        <v>Test35 Test35</v>
      </c>
      <c r="J80" s="383">
        <f>IFERROR(VLOOKUP(I80,'Rnd1 Results IMP'!$F$3:$G$82,2,FALSE),"")</f>
        <v>7.4537037037037401E-3</v>
      </c>
      <c r="K80" s="10"/>
      <c r="L80" s="10"/>
      <c r="M80" s="10"/>
      <c r="N80" s="498"/>
      <c r="O80" s="480"/>
      <c r="P80" s="9" t="s">
        <v>286</v>
      </c>
      <c r="Q80" s="202" t="str">
        <f ca="1">IFERROR(VLOOKUP(P80,'Calc Data 1'!$E$6:$F$100,2,FALSE),"")</f>
        <v>Test30 Test30</v>
      </c>
      <c r="R80" s="383">
        <f ca="1">IFERROR(VLOOKUP(Q80,'Rnd2 Results IMP'!$F$3:$G$82,2,FALSE),"")</f>
        <v>7.3958333333333697E-3</v>
      </c>
      <c r="S80" s="11"/>
      <c r="T80" s="12"/>
      <c r="U80" s="13"/>
      <c r="V80" s="3"/>
      <c r="X80" s="498"/>
      <c r="Y80" s="449"/>
      <c r="Z80" s="9" t="s">
        <v>350</v>
      </c>
      <c r="AA80" s="202" t="str">
        <f ca="1">IFERROR(VLOOKUP(Z80,'Calc Data 1'!$M$6:$N$100,2,FALSE),"")</f>
        <v>Test27 Test27</v>
      </c>
      <c r="AB80" s="383">
        <f ca="1">IFERROR(VLOOKUP(AA80,'Rnd3 Results IMP'!$F$3:$G$82,2,FALSE),"")</f>
        <v>7.3611111111111403E-3</v>
      </c>
      <c r="AC80" s="242"/>
      <c r="AD80" s="182"/>
      <c r="AE80" s="182"/>
      <c r="AF80" s="182"/>
      <c r="AG80" s="183"/>
      <c r="AH80" s="70"/>
      <c r="AK80" s="44"/>
      <c r="AL80" s="159"/>
      <c r="AO80" s="127"/>
      <c r="AP80" s="69"/>
      <c r="AR80" s="111"/>
      <c r="AS80" s="146"/>
      <c r="AT80" s="53"/>
      <c r="AV80" s="111"/>
      <c r="AX80" s="464"/>
      <c r="AY80" s="449"/>
      <c r="AZ80" s="9" t="s">
        <v>414</v>
      </c>
      <c r="BA80" s="202" t="str">
        <f ca="1">IFERROR(VLOOKUP(AZ80,'Calc Data 1'!$U$6:$V$100,2,FALSE),"")</f>
        <v>Test49 Test49</v>
      </c>
      <c r="BB80" s="400">
        <f ca="1">IFERROR(VLOOKUP(BA80,'Rnd4 Results IMP'!$F$3:$G$82,2,FALSE),"")</f>
        <v>9.6990740740740735E-3</v>
      </c>
      <c r="BD80" s="357"/>
      <c r="BF80" s="464"/>
      <c r="BG80" s="449"/>
      <c r="BH80" s="9" t="s">
        <v>478</v>
      </c>
      <c r="BI80" s="202">
        <v>3</v>
      </c>
      <c r="BJ80" s="202" t="str">
        <f ca="1">IFERROR(VLOOKUP(BH80,'Calc Data 1'!$AC$6:$AD$100,2,FALSE),"")</f>
        <v>Test23 Test23</v>
      </c>
      <c r="BK80" s="400">
        <f ca="1">IFERROR(VLOOKUP(BJ80,'Rnd5 Results IMP'!$F$3:$G$82,2,FALSE),"")</f>
        <v>8.7037037037036996E-3</v>
      </c>
      <c r="BM80" s="255">
        <v>75</v>
      </c>
      <c r="BN80" s="316" t="str">
        <f ca="1">IFERROR(VLOOKUP(BM80,'Calc Data 1'!$AK$6:$AL$100,2,FALSE),"")</f>
        <v>Test56 Test56</v>
      </c>
    </row>
    <row r="81" spans="2:66" ht="14.25" thickTop="1" thickBot="1" x14ac:dyDescent="0.25">
      <c r="B81" s="255">
        <v>76</v>
      </c>
      <c r="C81" s="373" t="str">
        <f>IF('Trial Results IMP'!F78&gt;0,'Trial Results IMP'!F78,"")</f>
        <v>Test76 Test76</v>
      </c>
      <c r="D81" s="380">
        <f>IF('Trial Results IMP'!G78&gt;0,'Trial Results IMP'!G78,"")</f>
        <v>7.9282407407408294E-3</v>
      </c>
      <c r="F81" s="498"/>
      <c r="G81" s="449"/>
      <c r="H81" s="9">
        <v>62</v>
      </c>
      <c r="I81" s="9" t="str">
        <f>C67</f>
        <v>Test62 Test62</v>
      </c>
      <c r="J81" s="383">
        <f>IFERROR(VLOOKUP(I81,'Rnd1 Results IMP'!$F$3:$G$82,2,FALSE),"")</f>
        <v>7.7662037037037803E-3</v>
      </c>
      <c r="K81" s="15"/>
      <c r="L81" s="16"/>
      <c r="M81" s="10"/>
      <c r="N81" s="498"/>
      <c r="O81" s="480"/>
      <c r="P81" s="9" t="s">
        <v>287</v>
      </c>
      <c r="Q81" s="202" t="str">
        <f ca="1">IFERROR(VLOOKUP(P81,'Calc Data 1'!$E$6:$F$100,2,FALSE),"")</f>
        <v>Test35 Test35</v>
      </c>
      <c r="R81" s="383">
        <f ca="1">IFERROR(VLOOKUP(Q81,'Rnd2 Results IMP'!$F$3:$G$82,2,FALSE),"")</f>
        <v>7.4537037037037401E-3</v>
      </c>
      <c r="S81" s="3"/>
      <c r="T81" s="3"/>
      <c r="U81" s="13"/>
      <c r="V81" s="3"/>
      <c r="X81" s="498"/>
      <c r="Y81" s="449"/>
      <c r="Z81" s="9" t="s">
        <v>351</v>
      </c>
      <c r="AA81" s="202" t="str">
        <f ca="1">IFERROR(VLOOKUP(Z81,'Calc Data 1'!$M$6:$N$100,2,FALSE),"")</f>
        <v>Test30 Test30</v>
      </c>
      <c r="AB81" s="383">
        <f ca="1">IFERROR(VLOOKUP(AA81,'Rnd3 Results IMP'!$F$3:$G$82,2,FALSE),"")</f>
        <v>7.3958333333333697E-3</v>
      </c>
      <c r="AC81" s="25"/>
      <c r="AH81" s="70"/>
      <c r="AK81" s="44"/>
      <c r="AL81" s="159"/>
      <c r="AO81" s="127"/>
      <c r="AP81" s="69"/>
      <c r="AR81" s="111"/>
      <c r="AS81" s="146"/>
      <c r="AT81" s="53"/>
      <c r="AV81" s="184"/>
      <c r="AW81" s="43"/>
      <c r="AX81" s="464"/>
      <c r="AY81" s="449"/>
      <c r="AZ81" s="9" t="s">
        <v>415</v>
      </c>
      <c r="BA81" s="202" t="str">
        <f ca="1">IFERROR(VLOOKUP(AZ81,'Calc Data 1'!$U$6:$V$100,2,FALSE),"")</f>
        <v>Test52 Test52</v>
      </c>
      <c r="BB81" s="400">
        <f ca="1">IFERROR(VLOOKUP(BA81,'Rnd4 Results IMP'!$F$3:$G$82,2,FALSE),"")</f>
        <v>9.7337962962962907E-3</v>
      </c>
      <c r="BD81" s="358"/>
      <c r="BF81" s="464"/>
      <c r="BG81" s="449"/>
      <c r="BH81" s="9" t="s">
        <v>479</v>
      </c>
      <c r="BI81" s="202">
        <v>4</v>
      </c>
      <c r="BJ81" s="202" t="str">
        <f ca="1">IFERROR(VLOOKUP(BH81,'Calc Data 1'!$AC$6:$AD$100,2,FALSE),"")</f>
        <v>Test48 Test48</v>
      </c>
      <c r="BK81" s="400">
        <f ca="1">IFERROR(VLOOKUP(BJ81,'Rnd5 Results IMP'!$F$3:$G$82,2,FALSE),"")</f>
        <v>9.6874999999999999E-3</v>
      </c>
      <c r="BM81" s="255">
        <v>76</v>
      </c>
      <c r="BN81" s="316" t="str">
        <f ca="1">IFERROR(VLOOKUP(BM81,'Calc Data 1'!$AK$6:$AL$100,2,FALSE),"")</f>
        <v>Test57 Test57</v>
      </c>
    </row>
    <row r="82" spans="2:66" ht="14.25" thickTop="1" thickBot="1" x14ac:dyDescent="0.25">
      <c r="B82" s="255">
        <v>77</v>
      </c>
      <c r="C82" s="373" t="str">
        <f>IF('Trial Results IMP'!F79&gt;0,'Trial Results IMP'!F79,"")</f>
        <v xml:space="preserve"> </v>
      </c>
      <c r="D82" s="380" t="str">
        <f>IF('Trial Results IMP'!G79&gt;0,'Trial Results IMP'!G79,"")</f>
        <v/>
      </c>
      <c r="F82" s="499"/>
      <c r="G82" s="501"/>
      <c r="H82" s="18">
        <v>67</v>
      </c>
      <c r="I82" s="18" t="str">
        <f>C72</f>
        <v>Test67 Test67</v>
      </c>
      <c r="J82" s="384">
        <f>IFERROR(VLOOKUP(I82,'Rnd1 Results IMP'!$F$3:$G$82,2,FALSE),"")</f>
        <v>7.8240740740741499E-3</v>
      </c>
      <c r="K82" s="10"/>
      <c r="L82" s="17"/>
      <c r="M82" s="10"/>
      <c r="N82" s="499"/>
      <c r="O82" s="521"/>
      <c r="P82" s="18" t="s">
        <v>288</v>
      </c>
      <c r="Q82" s="203" t="str">
        <f ca="1">IFERROR(VLOOKUP(P82,'Calc Data 1'!$E$6:$F$100,2,FALSE),"")</f>
        <v>Test62 Test62</v>
      </c>
      <c r="R82" s="384">
        <f ca="1">IFERROR(VLOOKUP(Q82,'Rnd2 Results IMP'!$F$3:$G$82,2,FALSE),"")</f>
        <v>7.7662037037037803E-3</v>
      </c>
      <c r="S82" s="3"/>
      <c r="T82" s="6"/>
      <c r="U82" s="19"/>
      <c r="V82" s="7"/>
      <c r="W82" s="8"/>
      <c r="X82" s="499"/>
      <c r="Y82" s="501"/>
      <c r="Z82" s="18" t="s">
        <v>352</v>
      </c>
      <c r="AA82" s="203" t="str">
        <f ca="1">IFERROR(VLOOKUP(Z82,'Calc Data 1'!$M$6:$N$100,2,FALSE),"")</f>
        <v>Test35 Test35</v>
      </c>
      <c r="AB82" s="384">
        <f ca="1">IFERROR(VLOOKUP(AA82,'Rnd3 Results IMP'!$F$3:$G$82,2,FALSE),"")</f>
        <v>7.4537037037037401E-3</v>
      </c>
      <c r="AC82" s="116"/>
      <c r="AD82" s="65"/>
      <c r="AE82" s="65"/>
      <c r="AF82" s="65"/>
      <c r="AG82" s="65"/>
      <c r="AH82" s="117"/>
      <c r="AK82" s="44"/>
      <c r="AL82" s="159"/>
      <c r="AO82" s="127"/>
      <c r="AP82" s="69"/>
      <c r="AR82" s="111"/>
      <c r="AS82" s="146"/>
      <c r="AT82" s="53"/>
      <c r="AU82" s="185"/>
      <c r="AV82" s="186"/>
      <c r="AW82" s="187"/>
      <c r="AX82" s="465"/>
      <c r="AY82" s="467"/>
      <c r="AZ82" s="101" t="s">
        <v>416</v>
      </c>
      <c r="BA82" s="212" t="str">
        <f ca="1">IFERROR(VLOOKUP(AZ82,'Calc Data 1'!$U$6:$V$100,2,FALSE),"")</f>
        <v/>
      </c>
      <c r="BB82" s="401" t="str">
        <f ca="1">IFERROR(VLOOKUP(BA82,'Rnd4 Results IMP'!$F$3:$G$82,2,FALSE),"")</f>
        <v/>
      </c>
      <c r="BC82" s="54"/>
      <c r="BD82" s="359"/>
      <c r="BE82" s="354"/>
      <c r="BF82" s="465"/>
      <c r="BG82" s="467"/>
      <c r="BH82" s="101" t="s">
        <v>480</v>
      </c>
      <c r="BI82" s="212">
        <v>5</v>
      </c>
      <c r="BJ82" s="212" t="str">
        <f ca="1">IFERROR(VLOOKUP(BH82,'Calc Data 1'!$AC$6:$AD$100,2,FALSE),"")</f>
        <v/>
      </c>
      <c r="BK82" s="401" t="str">
        <f ca="1">IFERROR(VLOOKUP(BJ82,'Rnd5 Results IMP'!$F$3:$G$82,2,FALSE),"")</f>
        <v/>
      </c>
      <c r="BM82" s="255">
        <v>77</v>
      </c>
      <c r="BN82" s="316" t="str">
        <f ca="1">IFERROR(VLOOKUP(BM82,'Calc Data 1'!$AK$6:$AL$100,2,FALSE),"")</f>
        <v>Test58 Test58</v>
      </c>
    </row>
    <row r="83" spans="2:66" ht="14.25" thickTop="1" thickBot="1" x14ac:dyDescent="0.25">
      <c r="B83" s="255">
        <v>78</v>
      </c>
      <c r="C83" s="373" t="str">
        <f>IF('Trial Results IMP'!F80&gt;0,'Trial Results IMP'!F80,"")</f>
        <v xml:space="preserve"> </v>
      </c>
      <c r="D83" s="380" t="str">
        <f>IF('Trial Results IMP'!G80&gt;0,'Trial Results IMP'!G80,"")</f>
        <v/>
      </c>
      <c r="J83" s="386" t="str">
        <f>IFERROR(VLOOKUP(I83,'Rnd1 Results IMP'!$F$3:$G$82,2,FALSE),"")</f>
        <v/>
      </c>
      <c r="K83" s="10"/>
      <c r="L83" s="24"/>
      <c r="M83" s="7"/>
      <c r="Q83" s="1" t="str">
        <f ca="1">IFERROR(VLOOKUP(P83,'Calc Data 1'!$E$6:$F$100,2,FALSE),"")</f>
        <v/>
      </c>
      <c r="R83" s="386" t="str">
        <f ca="1">IFERROR(VLOOKUP(Q83,'Rnd2 Results IMP'!$F$3:$G$82,2,FALSE),"")</f>
        <v/>
      </c>
      <c r="S83" s="3"/>
      <c r="T83" s="25"/>
      <c r="U83" s="26"/>
      <c r="V83" s="27"/>
      <c r="W83" s="3"/>
      <c r="AA83" s="1" t="str">
        <f ca="1">IFERROR(VLOOKUP(Z83,'Calc Data 1'!$M$6:$N$100,2,FALSE),"")</f>
        <v/>
      </c>
      <c r="AB83" s="386" t="str">
        <f ca="1">IFERROR(VLOOKUP(AA83,'Rnd3 Results IMP'!$F$3:$G$82,2,FALSE),"")</f>
        <v/>
      </c>
      <c r="AK83" s="44"/>
      <c r="AL83" s="159"/>
      <c r="AO83" s="127"/>
      <c r="AP83" s="69"/>
      <c r="AR83" s="111"/>
      <c r="AS83" s="146"/>
      <c r="AU83" s="188"/>
      <c r="BA83" s="1" t="str">
        <f ca="1">IFERROR(VLOOKUP(AZ83,'Calc Data 1'!$U$6:$V$100,2,FALSE),"")</f>
        <v/>
      </c>
      <c r="BB83" s="386" t="str">
        <f ca="1">IFERROR(VLOOKUP(BA83,'Rnd4 Results IMP'!$F$3:$G$82,2,FALSE),"")</f>
        <v/>
      </c>
      <c r="BC83" s="53"/>
      <c r="BD83" s="358"/>
      <c r="BJ83" s="1" t="str">
        <f ca="1">IFERROR(VLOOKUP(BH83,'Calc Data 1'!$AC$6:$AD$100,2,FALSE),"")</f>
        <v/>
      </c>
      <c r="BK83" s="386" t="str">
        <f ca="1">IFERROR(VLOOKUP(BJ83,'Rnd5 Results IMP'!$F$3:$G$82,2,FALSE),"")</f>
        <v/>
      </c>
      <c r="BM83" s="255">
        <v>78</v>
      </c>
      <c r="BN83" s="316" t="str">
        <f ca="1">IFERROR(VLOOKUP(BM83,'Calc Data 1'!$AK$6:$AL$100,2,FALSE),"")</f>
        <v/>
      </c>
    </row>
    <row r="84" spans="2:66" ht="14.25" customHeight="1" thickTop="1" thickBot="1" x14ac:dyDescent="0.25">
      <c r="B84" s="255">
        <v>79</v>
      </c>
      <c r="C84" s="373" t="str">
        <f>IF('Trial Results IMP'!F81&gt;0,'Trial Results IMP'!F81,"")</f>
        <v/>
      </c>
      <c r="D84" s="380" t="str">
        <f>IF('Trial Results IMP'!G81&gt;0,'Trial Results IMP'!G81,"")</f>
        <v/>
      </c>
      <c r="F84" s="497" t="s">
        <v>13</v>
      </c>
      <c r="G84" s="500" t="s">
        <v>29</v>
      </c>
      <c r="H84" s="5">
        <v>14</v>
      </c>
      <c r="I84" s="5" t="str">
        <f>C19</f>
        <v>Test14 Test14</v>
      </c>
      <c r="J84" s="382">
        <f>IFERROR(VLOOKUP(I84,'Rnd1 Results IMP'!$F$3:$G$82,2,FALSE),"")</f>
        <v>8.5995370370370392E-3</v>
      </c>
      <c r="K84" s="10"/>
      <c r="L84" s="28"/>
      <c r="M84" s="29"/>
      <c r="N84" s="508" t="s">
        <v>45</v>
      </c>
      <c r="O84" s="518" t="s">
        <v>126</v>
      </c>
      <c r="P84" s="30" t="s">
        <v>289</v>
      </c>
      <c r="Q84" s="204" t="str">
        <f ca="1">IFERROR(VLOOKUP(P84,'Calc Data 1'!$E$6:$F$100,2,FALSE),"")</f>
        <v>Test67 Test67</v>
      </c>
      <c r="R84" s="391">
        <f ca="1">IFERROR(VLOOKUP(Q84,'Rnd2 Results IMP'!$F$3:$G$82,2,FALSE),"")</f>
        <v>7.8240740740741499E-3</v>
      </c>
      <c r="S84" s="3"/>
      <c r="T84" s="25"/>
      <c r="U84" s="3"/>
      <c r="V84" s="3"/>
      <c r="W84" s="31"/>
      <c r="X84" s="503" t="s">
        <v>68</v>
      </c>
      <c r="Y84" s="506" t="s">
        <v>583</v>
      </c>
      <c r="Z84" s="32" t="s">
        <v>353</v>
      </c>
      <c r="AA84" s="205" t="str">
        <f ca="1">IFERROR(VLOOKUP(Z84,'Calc Data 1'!$M$6:$N$100,2,FALSE),"")</f>
        <v>Test38 Test38</v>
      </c>
      <c r="AB84" s="396">
        <f ca="1">IFERROR(VLOOKUP(AA84,'Rnd3 Results IMP'!$F$3:$G$82,2,FALSE),"")</f>
        <v>7.4884259259259704E-3</v>
      </c>
      <c r="AC84" s="13"/>
      <c r="AK84" s="44"/>
      <c r="AL84" s="159"/>
      <c r="AO84" s="127"/>
      <c r="AP84" s="69"/>
      <c r="AR84" s="111"/>
      <c r="AS84" s="146"/>
      <c r="AU84" s="146"/>
      <c r="AX84" s="535" t="s">
        <v>73</v>
      </c>
      <c r="AY84" s="541" t="s">
        <v>141</v>
      </c>
      <c r="AZ84" s="84" t="s">
        <v>227</v>
      </c>
      <c r="BA84" s="210" t="str">
        <f ca="1">IFERROR(VLOOKUP(AZ84,'Calc Data 1'!$U$6:$V$100,2,FALSE),"")</f>
        <v>Test23 Test23</v>
      </c>
      <c r="BB84" s="399">
        <f ca="1">IFERROR(VLOOKUP(BA84,'Rnd4 Results IMP'!$F$3:$G$82,2,FALSE),"")</f>
        <v>8.7037037037036996E-3</v>
      </c>
      <c r="BC84" s="53"/>
      <c r="BD84" s="358"/>
      <c r="BE84" s="356"/>
      <c r="BF84" s="468" t="s">
        <v>89</v>
      </c>
      <c r="BG84" s="530" t="s">
        <v>18</v>
      </c>
      <c r="BH84" s="300" t="s">
        <v>481</v>
      </c>
      <c r="BI84" s="301">
        <v>1</v>
      </c>
      <c r="BJ84" s="301" t="str">
        <f ca="1">IFERROR(VLOOKUP(BH84,'Calc Data 1'!$AC$6:$AD$100,2,FALSE),"")</f>
        <v>Test49 Test49</v>
      </c>
      <c r="BK84" s="433">
        <f ca="1">IFERROR(VLOOKUP(BJ84,'Rnd5 Results IMP'!$F$3:$G$82,2,FALSE),"")</f>
        <v>9.6990740740740735E-3</v>
      </c>
      <c r="BM84" s="255">
        <v>79</v>
      </c>
      <c r="BN84" s="316" t="str">
        <f ca="1">IFERROR(VLOOKUP(BM84,'Calc Data 1'!$AK$6:$AL$100,2,FALSE),"")</f>
        <v>Test59 Test59</v>
      </c>
    </row>
    <row r="85" spans="2:66" ht="14.25" thickTop="1" thickBot="1" x14ac:dyDescent="0.25">
      <c r="B85" s="309">
        <v>80</v>
      </c>
      <c r="C85" s="374" t="str">
        <f>IF('Trial Results IMP'!F82&gt;0,'Trial Results IMP'!F82,"")</f>
        <v/>
      </c>
      <c r="D85" s="381" t="str">
        <f>IF('Trial Results IMP'!G82&gt;0,'Trial Results IMP'!G82,"")</f>
        <v/>
      </c>
      <c r="F85" s="498"/>
      <c r="G85" s="449"/>
      <c r="H85" s="9">
        <v>19</v>
      </c>
      <c r="I85" s="9" t="str">
        <f>C24</f>
        <v>Test19 Test19</v>
      </c>
      <c r="J85" s="383">
        <f>IFERROR(VLOOKUP(I85,'Rnd1 Results IMP'!$F$3:$G$82,2,FALSE),"")</f>
        <v>8.6574074074074001E-3</v>
      </c>
      <c r="K85" s="10"/>
      <c r="L85" s="34"/>
      <c r="N85" s="509"/>
      <c r="O85" s="480"/>
      <c r="P85" s="9" t="s">
        <v>290</v>
      </c>
      <c r="Q85" s="202" t="str">
        <f ca="1">IFERROR(VLOOKUP(P85,'Calc Data 1'!$E$6:$F$100,2,FALSE),"")</f>
        <v>Test14 Test14</v>
      </c>
      <c r="R85" s="392">
        <f ca="1">IFERROR(VLOOKUP(Q85,'Rnd2 Results IMP'!$F$3:$G$82,2,FALSE),"")</f>
        <v>8.5995370370370392E-3</v>
      </c>
      <c r="S85" s="35"/>
      <c r="T85" s="36"/>
      <c r="U85" s="37"/>
      <c r="V85" s="38"/>
      <c r="W85" s="3"/>
      <c r="X85" s="504"/>
      <c r="Y85" s="449"/>
      <c r="Z85" s="9" t="s">
        <v>354</v>
      </c>
      <c r="AA85" s="202" t="str">
        <f ca="1">IFERROR(VLOOKUP(Z85,'Calc Data 1'!$M$6:$N$100,2,FALSE),"")</f>
        <v>Test43 Test43</v>
      </c>
      <c r="AB85" s="397">
        <f ca="1">IFERROR(VLOOKUP(AA85,'Rnd3 Results IMP'!$F$3:$G$82,2,FALSE),"")</f>
        <v>7.5462962962963504E-3</v>
      </c>
      <c r="AC85" s="13"/>
      <c r="AK85" s="44"/>
      <c r="AL85" s="159"/>
      <c r="AO85" s="127"/>
      <c r="AP85" s="69"/>
      <c r="AR85" s="111"/>
      <c r="AS85" s="146"/>
      <c r="AU85" s="146"/>
      <c r="AX85" s="536"/>
      <c r="AY85" s="480"/>
      <c r="AZ85" s="9" t="s">
        <v>228</v>
      </c>
      <c r="BA85" s="202" t="str">
        <f ca="1">IFERROR(VLOOKUP(AZ85,'Calc Data 1'!$U$6:$V$100,2,FALSE),"")</f>
        <v>Test22 Test22</v>
      </c>
      <c r="BB85" s="400">
        <f ca="1">IFERROR(VLOOKUP(BA85,'Rnd4 Results IMP'!$F$3:$G$82,2,FALSE),"")</f>
        <v>8.6921296296296208E-3</v>
      </c>
      <c r="BC85" s="355"/>
      <c r="BF85" s="469"/>
      <c r="BG85" s="480"/>
      <c r="BH85" s="9" t="s">
        <v>482</v>
      </c>
      <c r="BI85" s="202">
        <v>2</v>
      </c>
      <c r="BJ85" s="202" t="str">
        <f ca="1">IFERROR(VLOOKUP(BH85,'Calc Data 1'!$AC$6:$AD$100,2,FALSE),"")</f>
        <v>Test50 Test50</v>
      </c>
      <c r="BK85" s="434">
        <f ca="1">IFERROR(VLOOKUP(BJ85,'Rnd5 Results IMP'!$F$3:$G$82,2,FALSE),"")</f>
        <v>9.7106481481481505E-3</v>
      </c>
      <c r="BM85" s="309">
        <v>80</v>
      </c>
      <c r="BN85" s="317" t="str">
        <f ca="1">IFERROR(VLOOKUP(BM85,'Calc Data 1'!$AK$6:$AL$100,2,FALSE),"")</f>
        <v>Test60 Test60</v>
      </c>
    </row>
    <row r="86" spans="2:66" ht="14.25" thickTop="1" thickBot="1" x14ac:dyDescent="0.25">
      <c r="F86" s="498"/>
      <c r="G86" s="449"/>
      <c r="H86" s="9">
        <v>46</v>
      </c>
      <c r="I86" s="9" t="str">
        <f>C51</f>
        <v>Test46 Test46</v>
      </c>
      <c r="J86" s="383">
        <f>IFERROR(VLOOKUP(I86,'Rnd1 Results IMP'!$F$3:$G$82,2,FALSE),"")</f>
        <v>7.5810185185185702E-3</v>
      </c>
      <c r="K86" s="4"/>
      <c r="L86" s="10"/>
      <c r="M86" s="10"/>
      <c r="N86" s="509"/>
      <c r="O86" s="480"/>
      <c r="P86" s="9" t="s">
        <v>291</v>
      </c>
      <c r="Q86" s="202" t="str">
        <f ca="1">IFERROR(VLOOKUP(P86,'Calc Data 1'!$E$6:$F$100,2,FALSE),"")</f>
        <v>Test19 Test19</v>
      </c>
      <c r="R86" s="392">
        <f ca="1">IFERROR(VLOOKUP(Q86,'Rnd2 Results IMP'!$F$3:$G$82,2,FALSE),"")</f>
        <v>8.6574074074074001E-3</v>
      </c>
      <c r="S86" s="39"/>
      <c r="T86" s="25"/>
      <c r="U86" s="3"/>
      <c r="V86" s="40"/>
      <c r="X86" s="504"/>
      <c r="Y86" s="449"/>
      <c r="Z86" s="9" t="s">
        <v>355</v>
      </c>
      <c r="AA86" s="202" t="str">
        <f ca="1">IFERROR(VLOOKUP(Z86,'Calc Data 1'!$M$6:$N$100,2,FALSE),"")</f>
        <v>Test46 Test46</v>
      </c>
      <c r="AB86" s="393">
        <f ca="1">IFERROR(VLOOKUP(AA86,'Rnd3 Results IMP'!$F$3:$G$82,2,FALSE),"")</f>
        <v>7.5810185185185702E-3</v>
      </c>
      <c r="AC86" s="123"/>
      <c r="AD86" s="113"/>
      <c r="AE86" s="113"/>
      <c r="AF86" s="113"/>
      <c r="AG86" s="113"/>
      <c r="AH86" s="113"/>
      <c r="AI86" s="113"/>
      <c r="AJ86" s="113"/>
      <c r="AK86" s="243"/>
      <c r="AL86" s="244"/>
      <c r="AM86" s="113"/>
      <c r="AN86" s="113"/>
      <c r="AO86" s="124"/>
      <c r="AP86" s="69"/>
      <c r="AR86" s="111"/>
      <c r="AS86" s="189"/>
      <c r="AT86" s="100"/>
      <c r="AU86" s="190"/>
      <c r="AV86" s="100"/>
      <c r="AW86" s="187"/>
      <c r="AX86" s="536"/>
      <c r="AY86" s="480"/>
      <c r="AZ86" s="9" t="s">
        <v>422</v>
      </c>
      <c r="BA86" s="202" t="str">
        <f ca="1">IFERROR(VLOOKUP(AZ86,'Calc Data 1'!$U$6:$V$100,2,FALSE),"")</f>
        <v>Test50 Test50</v>
      </c>
      <c r="BB86" s="400">
        <f ca="1">IFERROR(VLOOKUP(BA86,'Rnd4 Results IMP'!$F$3:$G$82,2,FALSE),"")</f>
        <v>9.7106481481481505E-3</v>
      </c>
      <c r="BF86" s="469"/>
      <c r="BG86" s="480"/>
      <c r="BH86" s="9" t="s">
        <v>483</v>
      </c>
      <c r="BI86" s="202">
        <v>3</v>
      </c>
      <c r="BJ86" s="202" t="str">
        <f ca="1">IFERROR(VLOOKUP(BH86,'Calc Data 1'!$AC$6:$AD$100,2,FALSE),"")</f>
        <v>Test51 Test51</v>
      </c>
      <c r="BK86" s="434">
        <f ca="1">IFERROR(VLOOKUP(BJ86,'Rnd5 Results IMP'!$F$3:$G$82,2,FALSE),"")</f>
        <v>9.7222222222222206E-3</v>
      </c>
    </row>
    <row r="87" spans="2:66" ht="13.5" thickTop="1" x14ac:dyDescent="0.2">
      <c r="F87" s="498"/>
      <c r="G87" s="449"/>
      <c r="H87" s="9">
        <v>51</v>
      </c>
      <c r="I87" s="9" t="str">
        <f>C56</f>
        <v>Test51 Test51</v>
      </c>
      <c r="J87" s="383">
        <f>IFERROR(VLOOKUP(I87,'Rnd1 Results IMP'!$F$3:$G$82,2,FALSE),"")</f>
        <v>9.7222222222222206E-3</v>
      </c>
      <c r="K87" s="10"/>
      <c r="L87" s="10"/>
      <c r="M87" s="10"/>
      <c r="N87" s="509"/>
      <c r="O87" s="480"/>
      <c r="P87" s="9" t="s">
        <v>292</v>
      </c>
      <c r="Q87" s="202" t="str">
        <f ca="1">IFERROR(VLOOKUP(P87,'Calc Data 1'!$E$6:$F$100,2,FALSE),"")</f>
        <v>Test51 Test51</v>
      </c>
      <c r="R87" s="392">
        <f ca="1">IFERROR(VLOOKUP(Q87,'Rnd2 Results IMP'!$F$3:$G$82,2,FALSE),"")</f>
        <v>9.7222222222222206E-3</v>
      </c>
      <c r="S87" s="41"/>
      <c r="T87" s="42"/>
      <c r="U87" s="43"/>
      <c r="W87" s="44"/>
      <c r="X87" s="504"/>
      <c r="Y87" s="449"/>
      <c r="Z87" s="9" t="s">
        <v>356</v>
      </c>
      <c r="AA87" s="202" t="str">
        <f ca="1">IFERROR(VLOOKUP(Z87,'Calc Data 1'!$M$6:$N$100,2,FALSE),"")</f>
        <v>Test62 Test62</v>
      </c>
      <c r="AB87" s="393">
        <f ca="1">IFERROR(VLOOKUP(AA87,'Rnd3 Results IMP'!$F$3:$G$82,2,FALSE),"")</f>
        <v>7.7662037037037803E-3</v>
      </c>
      <c r="AC87" s="13"/>
      <c r="AK87" s="44"/>
      <c r="AL87" s="159"/>
      <c r="AP87" s="69"/>
      <c r="AR87" s="184"/>
      <c r="AS87" s="146"/>
      <c r="AU87" s="146"/>
      <c r="AX87" s="536"/>
      <c r="AY87" s="480"/>
      <c r="AZ87" s="9" t="s">
        <v>423</v>
      </c>
      <c r="BA87" s="202" t="str">
        <f ca="1">IFERROR(VLOOKUP(AZ87,'Calc Data 1'!$U$6:$V$100,2,FALSE),"")</f>
        <v>Test51 Test51</v>
      </c>
      <c r="BB87" s="400">
        <f ca="1">IFERROR(VLOOKUP(BA87,'Rnd4 Results IMP'!$F$3:$G$82,2,FALSE),"")</f>
        <v>9.7222222222222206E-3</v>
      </c>
      <c r="BF87" s="469"/>
      <c r="BG87" s="480"/>
      <c r="BH87" s="9" t="s">
        <v>484</v>
      </c>
      <c r="BI87" s="202">
        <v>4</v>
      </c>
      <c r="BJ87" s="202" t="str">
        <f ca="1">IFERROR(VLOOKUP(BH87,'Calc Data 1'!$AC$6:$AD$100,2,FALSE),"")</f>
        <v>Test52 Test52</v>
      </c>
      <c r="BK87" s="434">
        <f ca="1">IFERROR(VLOOKUP(BJ87,'Rnd5 Results IMP'!$F$3:$G$82,2,FALSE),"")</f>
        <v>9.7337962962962907E-3</v>
      </c>
    </row>
    <row r="88" spans="2:66" ht="13.5" thickBot="1" x14ac:dyDescent="0.25">
      <c r="F88" s="499"/>
      <c r="G88" s="501"/>
      <c r="H88" s="18">
        <v>78</v>
      </c>
      <c r="I88" s="18" t="str">
        <f>C83</f>
        <v xml:space="preserve"> </v>
      </c>
      <c r="J88" s="384" t="str">
        <f>IFERROR(VLOOKUP(I88,'Rnd1 Results IMP'!$F$3:$G$82,2,FALSE),"")</f>
        <v/>
      </c>
      <c r="K88" s="50"/>
      <c r="L88" s="50"/>
      <c r="M88" s="51"/>
      <c r="N88" s="510"/>
      <c r="O88" s="519"/>
      <c r="P88" s="52" t="s">
        <v>293</v>
      </c>
      <c r="Q88" s="206" t="str">
        <f ca="1">IFERROR(VLOOKUP(P88,'Calc Data 1'!$E$6:$F$100,2,FALSE),"")</f>
        <v/>
      </c>
      <c r="R88" s="395" t="str">
        <f ca="1">IFERROR(VLOOKUP(Q88,'Rnd2 Results IMP'!$F$3:$G$82,2,FALSE),"")</f>
        <v/>
      </c>
      <c r="S88" s="39"/>
      <c r="T88" s="25"/>
      <c r="U88" s="53"/>
      <c r="V88" s="54"/>
      <c r="W88" s="44"/>
      <c r="X88" s="505"/>
      <c r="Y88" s="507"/>
      <c r="Z88" s="55" t="s">
        <v>357</v>
      </c>
      <c r="AA88" s="207" t="str">
        <f ca="1">IFERROR(VLOOKUP(Z88,'Calc Data 1'!$M$6:$N$100,2,FALSE),"")</f>
        <v>Test70 Test70</v>
      </c>
      <c r="AB88" s="402">
        <f ca="1">IFERROR(VLOOKUP(AA88,'Rnd3 Results IMP'!$F$3:$G$82,2,FALSE),"")</f>
        <v>7.8587962962963793E-3</v>
      </c>
      <c r="AC88" s="26"/>
      <c r="AD88" s="27"/>
      <c r="AE88" s="27"/>
      <c r="AF88" s="27"/>
      <c r="AG88" s="27"/>
      <c r="AH88" s="27"/>
      <c r="AI88" s="27"/>
      <c r="AJ88" s="27"/>
      <c r="AK88" s="245"/>
      <c r="AL88" s="246"/>
      <c r="AM88" s="27"/>
      <c r="AN88" s="27"/>
      <c r="AO88" s="27"/>
      <c r="AP88" s="136"/>
      <c r="AR88" s="184"/>
      <c r="AS88" s="146"/>
      <c r="AU88" s="146"/>
      <c r="AX88" s="537"/>
      <c r="AY88" s="542"/>
      <c r="AZ88" s="101" t="s">
        <v>424</v>
      </c>
      <c r="BA88" s="212" t="str">
        <f ca="1">IFERROR(VLOOKUP(AZ88,'Calc Data 1'!$U$6:$V$100,2,FALSE),"")</f>
        <v/>
      </c>
      <c r="BB88" s="401" t="str">
        <f ca="1">IFERROR(VLOOKUP(BA88,'Rnd4 Results IMP'!$F$3:$G$82,2,FALSE),"")</f>
        <v/>
      </c>
      <c r="BC88" s="302"/>
      <c r="BD88" s="303"/>
      <c r="BE88" s="303"/>
      <c r="BF88" s="470"/>
      <c r="BG88" s="531"/>
      <c r="BH88" s="304" t="s">
        <v>485</v>
      </c>
      <c r="BI88" s="305">
        <v>5</v>
      </c>
      <c r="BJ88" s="305" t="str">
        <f ca="1">IFERROR(VLOOKUP(BH88,'Calc Data 1'!$AC$6:$AD$100,2,FALSE),"")</f>
        <v/>
      </c>
      <c r="BK88" s="435" t="str">
        <f ca="1">IFERROR(VLOOKUP(BJ88,'Rnd5 Results IMP'!$F$3:$G$82,2,FALSE),"")</f>
        <v/>
      </c>
    </row>
    <row r="89" spans="2:66" ht="14.25" thickTop="1" thickBot="1" x14ac:dyDescent="0.25">
      <c r="J89" s="386" t="str">
        <f>IFERROR(VLOOKUP(I89,'Rnd1 Results IMP'!$F$3:$G$82,2,FALSE),"")</f>
        <v/>
      </c>
      <c r="Q89" s="1" t="str">
        <f ca="1">IFERROR(VLOOKUP(P89,'Calc Data 1'!$E$6:$F$100,2,FALSE),"")</f>
        <v/>
      </c>
      <c r="R89" s="386" t="str">
        <f ca="1">IFERROR(VLOOKUP(Q89,'Rnd2 Results IMP'!$F$3:$G$82,2,FALSE),"")</f>
        <v/>
      </c>
      <c r="S89" s="3"/>
      <c r="T89" s="25"/>
      <c r="U89" s="56"/>
      <c r="V89" s="57"/>
      <c r="W89" s="58"/>
      <c r="AA89" s="1" t="str">
        <f ca="1">IFERROR(VLOOKUP(Z89,'Calc Data 1'!$M$6:$N$100,2,FALSE),"")</f>
        <v/>
      </c>
      <c r="AB89" s="386" t="str">
        <f ca="1">IFERROR(VLOOKUP(AA89,'Rnd3 Results IMP'!$F$3:$G$82,2,FALSE),"")</f>
        <v/>
      </c>
      <c r="AK89" s="44"/>
      <c r="AL89" s="159"/>
      <c r="AR89" s="184"/>
      <c r="AS89" s="191"/>
      <c r="AT89" s="93"/>
      <c r="AU89" s="188"/>
      <c r="AV89" s="93"/>
      <c r="AW89" s="93"/>
      <c r="BA89" s="1" t="str">
        <f ca="1">IFERROR(VLOOKUP(AZ89,'Calc Data 1'!$U$6:$V$100,2,FALSE),"")</f>
        <v/>
      </c>
      <c r="BB89" s="386" t="str">
        <f ca="1">IFERROR(VLOOKUP(BA89,'Rnd4 Results IMP'!$F$3:$G$82,2,FALSE),"")</f>
        <v/>
      </c>
      <c r="BJ89" s="1" t="str">
        <f ca="1">IFERROR(VLOOKUP(BH89,'Calc Data 1'!$AC$6:$AD$100,2,FALSE),"")</f>
        <v/>
      </c>
      <c r="BK89" s="386" t="str">
        <f ca="1">IFERROR(VLOOKUP(BJ89,'Rnd5 Results IMP'!$F$3:$G$82,2,FALSE),"")</f>
        <v/>
      </c>
    </row>
    <row r="90" spans="2:66" ht="14.25" customHeight="1" thickTop="1" thickBot="1" x14ac:dyDescent="0.25">
      <c r="F90" s="497" t="s">
        <v>14</v>
      </c>
      <c r="G90" s="500" t="s">
        <v>30</v>
      </c>
      <c r="H90" s="5">
        <v>6</v>
      </c>
      <c r="I90" s="5" t="str">
        <f>C11</f>
        <v>Test6 Test6</v>
      </c>
      <c r="J90" s="382">
        <f>IFERROR(VLOOKUP(I90,'Rnd1 Results IMP'!$F$3:$G$82,2,FALSE),"")</f>
        <v>7.1180555555555598E-3</v>
      </c>
      <c r="K90" s="4"/>
      <c r="L90" s="4"/>
      <c r="M90" s="4"/>
      <c r="N90" s="497" t="s">
        <v>46</v>
      </c>
      <c r="O90" s="520" t="s">
        <v>127</v>
      </c>
      <c r="P90" s="5" t="s">
        <v>196</v>
      </c>
      <c r="Q90" s="201" t="str">
        <f ca="1">IFERROR(VLOOKUP(P90,'Calc Data 1'!$E$6:$F$100,2,FALSE),"")</f>
        <v>Test6 Test6</v>
      </c>
      <c r="R90" s="382">
        <f ca="1">IFERROR(VLOOKUP(Q90,'Rnd2 Results IMP'!$F$3:$G$82,2,FALSE),"")</f>
        <v>7.1180555555555598E-3</v>
      </c>
      <c r="S90" s="25"/>
      <c r="T90" s="66"/>
      <c r="U90" s="3"/>
      <c r="V90" s="54"/>
      <c r="W90" s="67"/>
      <c r="X90" s="508" t="s">
        <v>69</v>
      </c>
      <c r="Y90" s="511" t="s">
        <v>584</v>
      </c>
      <c r="Z90" s="30" t="s">
        <v>211</v>
      </c>
      <c r="AA90" s="204" t="str">
        <f ca="1">IFERROR(VLOOKUP(Z90,'Calc Data 1'!$M$6:$N$100,2,FALSE),"")</f>
        <v>Test67 Test67</v>
      </c>
      <c r="AB90" s="391">
        <f ca="1">IFERROR(VLOOKUP(AA90,'Rnd3 Results IMP'!$F$3:$G$82,2,FALSE),"")</f>
        <v>7.8240740740741499E-3</v>
      </c>
      <c r="AK90" s="44"/>
      <c r="AL90" s="159"/>
      <c r="AR90" s="184"/>
      <c r="AS90" s="192"/>
      <c r="AV90" s="184"/>
      <c r="AX90" s="451" t="s">
        <v>72</v>
      </c>
      <c r="AY90" s="454" t="s">
        <v>140</v>
      </c>
      <c r="AZ90" s="193" t="s">
        <v>417</v>
      </c>
      <c r="BA90" s="247" t="str">
        <f ca="1">IFERROR(VLOOKUP(AZ90,'Calc Data 1'!$U$6:$V$100,2,FALSE),"")</f>
        <v>Test53 Test53</v>
      </c>
      <c r="BB90" s="412">
        <f ca="1">IFERROR(VLOOKUP(BA90,'Rnd4 Results IMP'!$F$3:$G$82,2,FALSE),"")</f>
        <v>9.7453703703703695E-3</v>
      </c>
      <c r="BC90" s="306"/>
      <c r="BD90" s="106"/>
      <c r="BE90" s="145"/>
      <c r="BF90" s="451" t="s">
        <v>88</v>
      </c>
      <c r="BG90" s="454" t="s">
        <v>17</v>
      </c>
      <c r="BH90" s="193" t="s">
        <v>243</v>
      </c>
      <c r="BI90" s="247">
        <v>1</v>
      </c>
      <c r="BJ90" s="247" t="str">
        <f ca="1">IFERROR(VLOOKUP(BH90,'Calc Data 1'!$AC$6:$AD$100,2,FALSE),"")</f>
        <v>Test53 Test53</v>
      </c>
      <c r="BK90" s="412">
        <f ca="1">IFERROR(VLOOKUP(BJ90,'Rnd5 Results IMP'!$F$3:$G$82,2,FALSE),"")</f>
        <v>9.7453703703703695E-3</v>
      </c>
    </row>
    <row r="91" spans="2:66" ht="14.25" thickTop="1" thickBot="1" x14ac:dyDescent="0.25">
      <c r="F91" s="498"/>
      <c r="G91" s="449"/>
      <c r="H91" s="9">
        <v>27</v>
      </c>
      <c r="I91" s="9" t="str">
        <f>C32</f>
        <v>Test27 Test27</v>
      </c>
      <c r="J91" s="383">
        <f>IFERROR(VLOOKUP(I91,'Rnd1 Results IMP'!$F$3:$G$82,2,FALSE),"")</f>
        <v>7.3611111111111403E-3</v>
      </c>
      <c r="K91" s="10"/>
      <c r="L91" s="10"/>
      <c r="M91" s="10"/>
      <c r="N91" s="498"/>
      <c r="O91" s="480"/>
      <c r="P91" s="9" t="s">
        <v>197</v>
      </c>
      <c r="Q91" s="202" t="str">
        <f ca="1">IFERROR(VLOOKUP(P91,'Calc Data 1'!$E$6:$F$100,2,FALSE),"")</f>
        <v>Test43 Test43</v>
      </c>
      <c r="R91" s="383">
        <f ca="1">IFERROR(VLOOKUP(Q91,'Rnd2 Results IMP'!$F$3:$G$82,2,FALSE),"")</f>
        <v>7.5462962962963504E-3</v>
      </c>
      <c r="S91" s="25"/>
      <c r="T91" s="66"/>
      <c r="U91" s="3"/>
      <c r="V91" s="54"/>
      <c r="W91" s="3"/>
      <c r="X91" s="509"/>
      <c r="Y91" s="449"/>
      <c r="Z91" s="9" t="s">
        <v>212</v>
      </c>
      <c r="AA91" s="202" t="str">
        <f ca="1">IFERROR(VLOOKUP(Z91,'Calc Data 1'!$M$6:$N$100,2,FALSE),"")</f>
        <v>Test75 Test75</v>
      </c>
      <c r="AB91" s="392">
        <f ca="1">IFERROR(VLOOKUP(AA91,'Rnd3 Results IMP'!$F$3:$G$82,2,FALSE),"")</f>
        <v>7.9166666666667593E-3</v>
      </c>
      <c r="AK91" s="44"/>
      <c r="AL91" s="159"/>
      <c r="AR91" s="184"/>
      <c r="AS91" s="192"/>
      <c r="AV91" s="184"/>
      <c r="AX91" s="452"/>
      <c r="AY91" s="449"/>
      <c r="AZ91" s="9" t="s">
        <v>418</v>
      </c>
      <c r="BA91" s="202" t="str">
        <f ca="1">IFERROR(VLOOKUP(AZ91,'Calc Data 1'!$U$6:$V$100,2,FALSE),"")</f>
        <v>Test56 Test56</v>
      </c>
      <c r="BB91" s="413">
        <f ca="1">IFERROR(VLOOKUP(BA91,'Rnd4 Results IMP'!$F$3:$G$82,2,FALSE),"")</f>
        <v>9.7800925925925902E-3</v>
      </c>
      <c r="BC91" s="362"/>
      <c r="BD91" s="362"/>
      <c r="BF91" s="452"/>
      <c r="BG91" s="449"/>
      <c r="BH91" s="9" t="s">
        <v>244</v>
      </c>
      <c r="BI91" s="202">
        <v>2</v>
      </c>
      <c r="BJ91" s="202" t="str">
        <f ca="1">IFERROR(VLOOKUP(BH91,'Calc Data 1'!$AC$6:$AD$100,2,FALSE),"")</f>
        <v>Test54 Test54</v>
      </c>
      <c r="BK91" s="413">
        <f ca="1">IFERROR(VLOOKUP(BJ91,'Rnd5 Results IMP'!$F$3:$G$82,2,FALSE),"")</f>
        <v>9.7569444444444396E-3</v>
      </c>
    </row>
    <row r="92" spans="2:66" ht="14.25" thickTop="1" thickBot="1" x14ac:dyDescent="0.25">
      <c r="F92" s="498"/>
      <c r="G92" s="449"/>
      <c r="H92" s="9">
        <v>38</v>
      </c>
      <c r="I92" s="9" t="str">
        <f>C43</f>
        <v>Test38 Test38</v>
      </c>
      <c r="J92" s="383">
        <f>IFERROR(VLOOKUP(I92,'Rnd1 Results IMP'!$F$3:$G$82,2,FALSE),"")</f>
        <v>7.4884259259259704E-3</v>
      </c>
      <c r="K92" s="10"/>
      <c r="L92" s="10"/>
      <c r="M92" s="10"/>
      <c r="N92" s="498"/>
      <c r="O92" s="480"/>
      <c r="P92" s="9" t="s">
        <v>294</v>
      </c>
      <c r="Q92" s="202" t="str">
        <f ca="1">IFERROR(VLOOKUP(P92,'Calc Data 1'!$E$6:$F$100,2,FALSE),"")</f>
        <v>Test27 Test27</v>
      </c>
      <c r="R92" s="383">
        <f ca="1">IFERROR(VLOOKUP(Q92,'Rnd2 Results IMP'!$F$3:$G$82,2,FALSE),"")</f>
        <v>7.3611111111111403E-3</v>
      </c>
      <c r="S92" s="6"/>
      <c r="T92" s="69"/>
      <c r="U92" s="3"/>
      <c r="V92" s="54"/>
      <c r="W92" s="3"/>
      <c r="X92" s="509"/>
      <c r="Y92" s="449"/>
      <c r="Z92" s="9" t="s">
        <v>358</v>
      </c>
      <c r="AA92" s="202" t="str">
        <f ca="1">IFERROR(VLOOKUP(Z92,'Calc Data 1'!$M$6:$N$100,2,FALSE),"")</f>
        <v>Test11 Test11</v>
      </c>
      <c r="AB92" s="392">
        <f ca="1">IFERROR(VLOOKUP(AA92,'Rnd3 Results IMP'!$F$3:$G$82,2,FALSE),"")</f>
        <v>8.564814814814815E-3</v>
      </c>
      <c r="AC92" s="88"/>
      <c r="AD92" s="88"/>
      <c r="AE92" s="88"/>
      <c r="AF92" s="88"/>
      <c r="AG92" s="88"/>
      <c r="AH92" s="88"/>
      <c r="AI92" s="88"/>
      <c r="AJ92" s="88"/>
      <c r="AK92" s="44"/>
      <c r="AL92" s="159"/>
      <c r="AR92" s="184"/>
      <c r="AS92" s="192"/>
      <c r="AV92" s="194"/>
      <c r="AW92" s="176"/>
      <c r="AX92" s="452"/>
      <c r="AY92" s="449"/>
      <c r="AZ92" s="9" t="s">
        <v>419</v>
      </c>
      <c r="BA92" s="202" t="str">
        <f ca="1">IFERROR(VLOOKUP(AZ92,'Calc Data 1'!$U$6:$V$100,2,FALSE),"")</f>
        <v>Test57 Test57</v>
      </c>
      <c r="BB92" s="413">
        <f ca="1">IFERROR(VLOOKUP(BA92,'Rnd4 Results IMP'!$F$3:$G$82,2,FALSE),"")</f>
        <v>9.7916666666666603E-3</v>
      </c>
      <c r="BD92" s="363"/>
      <c r="BF92" s="452"/>
      <c r="BG92" s="449"/>
      <c r="BH92" s="9" t="s">
        <v>486</v>
      </c>
      <c r="BI92" s="202">
        <v>3</v>
      </c>
      <c r="BJ92" s="202" t="str">
        <f ca="1">IFERROR(VLOOKUP(BH92,'Calc Data 1'!$AC$6:$AD$100,2,FALSE),"")</f>
        <v>Test55 Test55</v>
      </c>
      <c r="BK92" s="413">
        <f ca="1">IFERROR(VLOOKUP(BJ92,'Rnd5 Results IMP'!$F$3:$G$82,2,FALSE),"")</f>
        <v>9.7685185185185097E-3</v>
      </c>
    </row>
    <row r="93" spans="2:66" ht="14.25" thickTop="1" thickBot="1" x14ac:dyDescent="0.25">
      <c r="F93" s="498"/>
      <c r="G93" s="449"/>
      <c r="H93" s="9">
        <v>59</v>
      </c>
      <c r="I93" s="9" t="str">
        <f>C64</f>
        <v>Test59 Test59</v>
      </c>
      <c r="J93" s="383">
        <f>IFERROR(VLOOKUP(I93,'Rnd1 Results IMP'!$F$3:$G$82,2,FALSE),"")</f>
        <v>9.8148148148148092E-3</v>
      </c>
      <c r="K93" s="15"/>
      <c r="L93" s="16"/>
      <c r="M93" s="10"/>
      <c r="N93" s="498"/>
      <c r="O93" s="480"/>
      <c r="P93" s="9" t="s">
        <v>295</v>
      </c>
      <c r="Q93" s="202" t="str">
        <f ca="1">IFERROR(VLOOKUP(P93,'Calc Data 1'!$E$6:$F$100,2,FALSE),"")</f>
        <v>Test38 Test38</v>
      </c>
      <c r="R93" s="383">
        <f ca="1">IFERROR(VLOOKUP(Q93,'Rnd2 Results IMP'!$F$3:$G$82,2,FALSE),"")</f>
        <v>7.4884259259259704E-3</v>
      </c>
      <c r="S93" s="25"/>
      <c r="T93" s="69"/>
      <c r="U93" s="3"/>
      <c r="V93" s="54"/>
      <c r="W93" s="3"/>
      <c r="X93" s="509"/>
      <c r="Y93" s="449"/>
      <c r="Z93" s="9" t="s">
        <v>359</v>
      </c>
      <c r="AA93" s="202" t="str">
        <f ca="1">IFERROR(VLOOKUP(Z93,'Calc Data 1'!$M$6:$N$100,2,FALSE),"")</f>
        <v>Test14 Test14</v>
      </c>
      <c r="AB93" s="392">
        <f ca="1">IFERROR(VLOOKUP(AA93,'Rnd3 Results IMP'!$F$3:$G$82,2,FALSE),"")</f>
        <v>8.5995370370370392E-3</v>
      </c>
      <c r="AL93" s="159"/>
      <c r="AR93" s="184"/>
      <c r="AS93" s="192"/>
      <c r="AW93" s="146"/>
      <c r="AX93" s="452"/>
      <c r="AY93" s="449"/>
      <c r="AZ93" s="9" t="s">
        <v>420</v>
      </c>
      <c r="BA93" s="202" t="str">
        <f ca="1">IFERROR(VLOOKUP(AZ93,'Calc Data 1'!$U$6:$V$100,2,FALSE),"")</f>
        <v>Test60 Test60</v>
      </c>
      <c r="BB93" s="413">
        <f ca="1">IFERROR(VLOOKUP(BA93,'Rnd4 Results IMP'!$F$3:$G$82,2,FALSE),"")</f>
        <v>9.8263888888888793E-3</v>
      </c>
      <c r="BD93" s="364"/>
      <c r="BF93" s="452"/>
      <c r="BG93" s="449"/>
      <c r="BH93" s="9" t="s">
        <v>487</v>
      </c>
      <c r="BI93" s="202">
        <v>4</v>
      </c>
      <c r="BJ93" s="202" t="str">
        <f ca="1">IFERROR(VLOOKUP(BH93,'Calc Data 1'!$AC$6:$AD$100,2,FALSE),"")</f>
        <v>Test56 Test56</v>
      </c>
      <c r="BK93" s="413">
        <f ca="1">IFERROR(VLOOKUP(BJ93,'Rnd5 Results IMP'!$F$3:$G$82,2,FALSE),"")</f>
        <v>9.7800925925925902E-3</v>
      </c>
    </row>
    <row r="94" spans="2:66" ht="14.25" thickTop="1" thickBot="1" x14ac:dyDescent="0.25">
      <c r="F94" s="499"/>
      <c r="G94" s="501"/>
      <c r="H94" s="18">
        <v>70</v>
      </c>
      <c r="I94" s="18" t="str">
        <f>C75</f>
        <v>Test70 Test70</v>
      </c>
      <c r="J94" s="384">
        <f>IFERROR(VLOOKUP(I94,'Rnd1 Results IMP'!$F$3:$G$82,2,FALSE),"")</f>
        <v>7.8587962962963793E-3</v>
      </c>
      <c r="K94" s="10"/>
      <c r="L94" s="17"/>
      <c r="M94" s="10"/>
      <c r="N94" s="499"/>
      <c r="O94" s="521"/>
      <c r="P94" s="18" t="s">
        <v>296</v>
      </c>
      <c r="Q94" s="203" t="str">
        <f ca="1">IFERROR(VLOOKUP(P94,'Calc Data 1'!$E$6:$F$100,2,FALSE),"")</f>
        <v>Test70 Test70</v>
      </c>
      <c r="R94" s="384">
        <f ca="1">IFERROR(VLOOKUP(Q94,'Rnd2 Results IMP'!$F$3:$G$82,2,FALSE),"")</f>
        <v>7.8587962962963793E-3</v>
      </c>
      <c r="S94" s="11"/>
      <c r="T94" s="12"/>
      <c r="U94" s="3"/>
      <c r="V94" s="54"/>
      <c r="W94" s="29"/>
      <c r="X94" s="510"/>
      <c r="Y94" s="512"/>
      <c r="Z94" s="52" t="s">
        <v>360</v>
      </c>
      <c r="AA94" s="206" t="str">
        <f ca="1">IFERROR(VLOOKUP(Z94,'Calc Data 1'!$M$6:$N$100,2,FALSE),"")</f>
        <v>Test19 Test19</v>
      </c>
      <c r="AB94" s="395">
        <f ca="1">IFERROR(VLOOKUP(AA94,'Rnd3 Results IMP'!$F$3:$G$82,2,FALSE),"")</f>
        <v>8.6574074074074001E-3</v>
      </c>
      <c r="AC94" s="195"/>
      <c r="AD94" s="165"/>
      <c r="AE94" s="165"/>
      <c r="AF94" s="165"/>
      <c r="AG94" s="165"/>
      <c r="AH94" s="165"/>
      <c r="AI94" s="165"/>
      <c r="AJ94" s="165"/>
      <c r="AK94" s="165"/>
      <c r="AL94" s="159"/>
      <c r="AR94" s="184"/>
      <c r="AS94" s="192"/>
      <c r="AT94" s="194"/>
      <c r="AU94" s="176"/>
      <c r="AV94" s="176"/>
      <c r="AW94" s="196"/>
      <c r="AX94" s="453"/>
      <c r="AY94" s="455"/>
      <c r="AZ94" s="197" t="s">
        <v>421</v>
      </c>
      <c r="BA94" s="248" t="str">
        <f ca="1">IFERROR(VLOOKUP(AZ94,'Calc Data 1'!$U$6:$V$100,2,FALSE),"")</f>
        <v/>
      </c>
      <c r="BB94" s="414" t="str">
        <f ca="1">IFERROR(VLOOKUP(BA94,'Rnd4 Results IMP'!$F$3:$G$82,2,FALSE),"")</f>
        <v/>
      </c>
      <c r="BD94" s="365"/>
      <c r="BE94" s="360"/>
      <c r="BF94" s="453"/>
      <c r="BG94" s="455"/>
      <c r="BH94" s="197" t="s">
        <v>488</v>
      </c>
      <c r="BI94" s="248">
        <v>5</v>
      </c>
      <c r="BJ94" s="248" t="str">
        <f ca="1">IFERROR(VLOOKUP(BH94,'Calc Data 1'!$AC$6:$AD$100,2,FALSE),"")</f>
        <v/>
      </c>
      <c r="BK94" s="414" t="str">
        <f ca="1">IFERROR(VLOOKUP(BJ94,'Rnd5 Results IMP'!$F$3:$G$82,2,FALSE),"")</f>
        <v/>
      </c>
    </row>
    <row r="95" spans="2:66" ht="14.25" thickTop="1" thickBot="1" x14ac:dyDescent="0.25">
      <c r="J95" s="386" t="str">
        <f>IFERROR(VLOOKUP(I95,'Rnd1 Results IMP'!$F$3:$G$82,2,FALSE),"")</f>
        <v/>
      </c>
      <c r="K95" s="10"/>
      <c r="L95" s="24"/>
      <c r="M95" s="7"/>
      <c r="Q95" s="1" t="str">
        <f ca="1">IFERROR(VLOOKUP(P95,'Calc Data 1'!$E$6:$F$100,2,FALSE),"")</f>
        <v/>
      </c>
      <c r="R95" s="386" t="str">
        <f ca="1">IFERROR(VLOOKUP(Q95,'Rnd2 Results IMP'!$F$3:$G$82,2,FALSE),"")</f>
        <v/>
      </c>
      <c r="S95" s="3"/>
      <c r="T95" s="3"/>
      <c r="U95" s="3"/>
      <c r="V95" s="79"/>
      <c r="W95" s="3"/>
      <c r="AA95" s="1" t="str">
        <f ca="1">IFERROR(VLOOKUP(Z95,'Calc Data 1'!$M$6:$N$100,2,FALSE),"")</f>
        <v/>
      </c>
      <c r="AB95" s="386" t="str">
        <f ca="1">IFERROR(VLOOKUP(AA95,'Rnd3 Results IMP'!$F$3:$G$82,2,FALSE),"")</f>
        <v/>
      </c>
      <c r="AR95" s="184"/>
      <c r="AS95" s="54"/>
      <c r="BA95" s="1" t="str">
        <f ca="1">IFERROR(VLOOKUP(AZ95,'Calc Data 1'!$U$6:$V$100,2,FALSE),"")</f>
        <v/>
      </c>
      <c r="BB95" s="386" t="str">
        <f ca="1">IFERROR(VLOOKUP(BA95,'Rnd4 Results IMP'!$F$3:$G$82,2,FALSE),"")</f>
        <v/>
      </c>
      <c r="BD95" s="366"/>
      <c r="BJ95" s="1" t="str">
        <f ca="1">IFERROR(VLOOKUP(BH95,'Calc Data 1'!$AC$6:$AD$100,2,FALSE),"")</f>
        <v/>
      </c>
      <c r="BK95" s="386" t="str">
        <f ca="1">IFERROR(VLOOKUP(BJ95,'Rnd5 Results IMP'!$F$3:$G$82,2,FALSE),"")</f>
        <v/>
      </c>
    </row>
    <row r="96" spans="2:66" ht="14.25" customHeight="1" thickTop="1" thickBot="1" x14ac:dyDescent="0.25">
      <c r="F96" s="497" t="s">
        <v>15</v>
      </c>
      <c r="G96" s="500" t="s">
        <v>31</v>
      </c>
      <c r="H96" s="5">
        <v>11</v>
      </c>
      <c r="I96" s="5" t="str">
        <f>C16</f>
        <v>Test11 Test11</v>
      </c>
      <c r="J96" s="382">
        <f>IFERROR(VLOOKUP(I96,'Rnd1 Results IMP'!$F$3:$G$82,2,FALSE),"")</f>
        <v>8.564814814814815E-3</v>
      </c>
      <c r="K96" s="10"/>
      <c r="L96" s="28"/>
      <c r="M96" s="29"/>
      <c r="N96" s="508" t="s">
        <v>47</v>
      </c>
      <c r="O96" s="518" t="s">
        <v>128</v>
      </c>
      <c r="P96" s="30" t="s">
        <v>297</v>
      </c>
      <c r="Q96" s="204" t="str">
        <f ca="1">IFERROR(VLOOKUP(P96,'Calc Data 1'!$E$6:$F$100,2,FALSE),"")</f>
        <v>Test75 Test75</v>
      </c>
      <c r="R96" s="391">
        <f ca="1">IFERROR(VLOOKUP(Q96,'Rnd2 Results IMP'!$F$3:$G$82,2,FALSE),"")</f>
        <v>7.9166666666667593E-3</v>
      </c>
      <c r="S96" s="3"/>
      <c r="T96" s="3"/>
      <c r="U96" s="3"/>
      <c r="V96" s="79"/>
      <c r="W96" s="3"/>
      <c r="X96" s="463" t="s">
        <v>70</v>
      </c>
      <c r="Y96" s="466" t="s">
        <v>585</v>
      </c>
      <c r="Z96" s="84" t="s">
        <v>361</v>
      </c>
      <c r="AA96" s="210" t="str">
        <f ca="1">IFERROR(VLOOKUP(Z96,'Calc Data 1'!$M$6:$N$100,2,FALSE),"")</f>
        <v>Test22 Test22</v>
      </c>
      <c r="AB96" s="399">
        <f ca="1">IFERROR(VLOOKUP(AA96,'Rnd3 Results IMP'!$F$3:$G$82,2,FALSE),"")</f>
        <v>8.6921296296296208E-3</v>
      </c>
      <c r="AR96" s="184"/>
      <c r="AS96" s="54"/>
      <c r="AW96" s="146"/>
      <c r="AX96" s="451" t="s">
        <v>71</v>
      </c>
      <c r="AY96" s="454" t="s">
        <v>139</v>
      </c>
      <c r="AZ96" s="193" t="s">
        <v>425</v>
      </c>
      <c r="BA96" s="247" t="str">
        <f ca="1">IFERROR(VLOOKUP(AZ96,'Calc Data 1'!$U$6:$V$100,2,FALSE),"")</f>
        <v>Test54 Test54</v>
      </c>
      <c r="BB96" s="412">
        <f ca="1">IFERROR(VLOOKUP(BA96,'Rnd4 Results IMP'!$F$3:$G$82,2,FALSE),"")</f>
        <v>9.7569444444444396E-3</v>
      </c>
      <c r="BD96" s="367"/>
      <c r="BE96" s="362"/>
      <c r="BF96" s="456" t="s">
        <v>87</v>
      </c>
      <c r="BG96" s="459" t="s">
        <v>16</v>
      </c>
      <c r="BH96" s="307" t="s">
        <v>489</v>
      </c>
      <c r="BI96" s="308">
        <v>1</v>
      </c>
      <c r="BJ96" s="308" t="str">
        <f ca="1">IFERROR(VLOOKUP(BH96,'Calc Data 1'!$AC$6:$AD$100,2,FALSE),"")</f>
        <v>Test57 Test57</v>
      </c>
      <c r="BK96" s="436">
        <f ca="1">IFERROR(VLOOKUP(BJ96,'Rnd5 Results IMP'!$F$3:$G$82,2,FALSE),"")</f>
        <v>9.7916666666666603E-3</v>
      </c>
    </row>
    <row r="97" spans="6:63" ht="14.25" thickTop="1" thickBot="1" x14ac:dyDescent="0.25">
      <c r="F97" s="498"/>
      <c r="G97" s="449"/>
      <c r="H97" s="9">
        <v>22</v>
      </c>
      <c r="I97" s="9" t="str">
        <f>C27</f>
        <v>Test22 Test22</v>
      </c>
      <c r="J97" s="383">
        <f>IFERROR(VLOOKUP(I97,'Rnd1 Results IMP'!$F$3:$G$82,2,FALSE),"")</f>
        <v>8.6921296296296208E-3</v>
      </c>
      <c r="K97" s="10"/>
      <c r="L97" s="34"/>
      <c r="N97" s="509"/>
      <c r="O97" s="480"/>
      <c r="P97" s="9" t="s">
        <v>298</v>
      </c>
      <c r="Q97" s="202" t="str">
        <f ca="1">IFERROR(VLOOKUP(P97,'Calc Data 1'!$E$6:$F$100,2,FALSE),"")</f>
        <v>Test11 Test11</v>
      </c>
      <c r="R97" s="392">
        <f ca="1">IFERROR(VLOOKUP(Q97,'Rnd2 Results IMP'!$F$3:$G$82,2,FALSE),"")</f>
        <v>8.564814814814815E-3</v>
      </c>
      <c r="S97" s="3"/>
      <c r="T97" s="3"/>
      <c r="U97" s="3"/>
      <c r="V97" s="86"/>
      <c r="W97" s="43"/>
      <c r="X97" s="464"/>
      <c r="Y97" s="449"/>
      <c r="Z97" s="9" t="s">
        <v>362</v>
      </c>
      <c r="AA97" s="202" t="str">
        <f ca="1">IFERROR(VLOOKUP(Z97,'Calc Data 1'!$M$6:$N$100,2,FALSE),"")</f>
        <v>Test51 Test51</v>
      </c>
      <c r="AB97" s="400">
        <f ca="1">IFERROR(VLOOKUP(AA97,'Rnd3 Results IMP'!$F$3:$G$82,2,FALSE),"")</f>
        <v>9.7222222222222206E-3</v>
      </c>
      <c r="AC97" s="54"/>
      <c r="AR97" s="249"/>
      <c r="AS97" s="106"/>
      <c r="AT97" s="106"/>
      <c r="AU97" s="106"/>
      <c r="AV97" s="106"/>
      <c r="AW97" s="145"/>
      <c r="AX97" s="452"/>
      <c r="AY97" s="449"/>
      <c r="AZ97" s="9" t="s">
        <v>426</v>
      </c>
      <c r="BA97" s="202" t="str">
        <f ca="1">IFERROR(VLOOKUP(AZ97,'Calc Data 1'!$U$6:$V$100,2,FALSE),"")</f>
        <v>Test55 Test55</v>
      </c>
      <c r="BB97" s="413">
        <f ca="1">IFERROR(VLOOKUP(BA97,'Rnd4 Results IMP'!$F$3:$G$82,2,FALSE),"")</f>
        <v>9.7685185185185097E-3</v>
      </c>
      <c r="BC97" s="360"/>
      <c r="BD97" s="361"/>
      <c r="BF97" s="457"/>
      <c r="BG97" s="449"/>
      <c r="BH97" s="9" t="s">
        <v>490</v>
      </c>
      <c r="BI97" s="202">
        <v>2</v>
      </c>
      <c r="BJ97" s="202" t="str">
        <f ca="1">IFERROR(VLOOKUP(BH97,'Calc Data 1'!$AC$6:$AD$100,2,FALSE),"")</f>
        <v>Test58 Test58</v>
      </c>
      <c r="BK97" s="437">
        <f ca="1">IFERROR(VLOOKUP(BJ97,'Rnd5 Results IMP'!$F$3:$G$82,2,FALSE),"")</f>
        <v>9.8032407407407408E-3</v>
      </c>
    </row>
    <row r="98" spans="6:63" ht="14.25" thickTop="1" thickBot="1" x14ac:dyDescent="0.25">
      <c r="F98" s="498"/>
      <c r="G98" s="449"/>
      <c r="H98" s="9">
        <v>43</v>
      </c>
      <c r="I98" s="9" t="str">
        <f>C48</f>
        <v>Test43 Test43</v>
      </c>
      <c r="J98" s="383">
        <f>IFERROR(VLOOKUP(I98,'Rnd1 Results IMP'!$F$3:$G$82,2,FALSE),"")</f>
        <v>7.5462962962963504E-3</v>
      </c>
      <c r="K98" s="4"/>
      <c r="L98" s="10"/>
      <c r="M98" s="10"/>
      <c r="N98" s="509"/>
      <c r="O98" s="480"/>
      <c r="P98" s="9" t="s">
        <v>299</v>
      </c>
      <c r="Q98" s="202" t="str">
        <f ca="1">IFERROR(VLOOKUP(P98,'Calc Data 1'!$E$6:$F$100,2,FALSE),"")</f>
        <v>Test22 Test22</v>
      </c>
      <c r="R98" s="392">
        <f ca="1">IFERROR(VLOOKUP(Q98,'Rnd2 Results IMP'!$F$3:$G$82,2,FALSE),"")</f>
        <v>8.6921296296296208E-3</v>
      </c>
      <c r="S98" s="88"/>
      <c r="T98" s="88"/>
      <c r="U98" s="88"/>
      <c r="V98" s="29"/>
      <c r="X98" s="464"/>
      <c r="Y98" s="449"/>
      <c r="Z98" s="9" t="s">
        <v>363</v>
      </c>
      <c r="AA98" s="202" t="str">
        <f ca="1">IFERROR(VLOOKUP(Z98,'Calc Data 1'!$M$6:$N$100,2,FALSE),"")</f>
        <v>Test54 Test54</v>
      </c>
      <c r="AB98" s="400">
        <f ca="1">IFERROR(VLOOKUP(AA98,'Rnd3 Results IMP'!$F$3:$G$82,2,FALSE),"")</f>
        <v>9.7569444444444396E-3</v>
      </c>
      <c r="AC98" s="185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87"/>
      <c r="AS98" s="54"/>
      <c r="AW98" s="146"/>
      <c r="AX98" s="452"/>
      <c r="AY98" s="449"/>
      <c r="AZ98" s="9" t="s">
        <v>427</v>
      </c>
      <c r="BA98" s="202" t="str">
        <f ca="1">IFERROR(VLOOKUP(AZ98,'Calc Data 1'!$U$6:$V$100,2,FALSE),"")</f>
        <v>Test58 Test58</v>
      </c>
      <c r="BB98" s="413">
        <f ca="1">IFERROR(VLOOKUP(BA98,'Rnd4 Results IMP'!$F$3:$G$82,2,FALSE),"")</f>
        <v>9.8032407407407408E-3</v>
      </c>
      <c r="BF98" s="457"/>
      <c r="BG98" s="449"/>
      <c r="BH98" s="9" t="s">
        <v>491</v>
      </c>
      <c r="BI98" s="202">
        <v>3</v>
      </c>
      <c r="BJ98" s="202" t="str">
        <f ca="1">IFERROR(VLOOKUP(BH98,'Calc Data 1'!$AC$6:$AD$100,2,FALSE),"")</f>
        <v>Test59 Test59</v>
      </c>
      <c r="BK98" s="437">
        <f ca="1">IFERROR(VLOOKUP(BJ98,'Rnd5 Results IMP'!$F$3:$G$82,2,FALSE),"")</f>
        <v>9.8148148148148092E-3</v>
      </c>
    </row>
    <row r="99" spans="6:63" ht="13.5" thickTop="1" x14ac:dyDescent="0.2">
      <c r="F99" s="498"/>
      <c r="G99" s="449"/>
      <c r="H99" s="9">
        <v>54</v>
      </c>
      <c r="I99" s="9" t="str">
        <f>C59</f>
        <v>Test54 Test54</v>
      </c>
      <c r="J99" s="383">
        <f>IFERROR(VLOOKUP(I99,'Rnd1 Results IMP'!$F$3:$G$82,2,FALSE),"")</f>
        <v>9.7569444444444396E-3</v>
      </c>
      <c r="K99" s="10"/>
      <c r="L99" s="10"/>
      <c r="M99" s="10"/>
      <c r="N99" s="509"/>
      <c r="O99" s="480"/>
      <c r="P99" s="9" t="s">
        <v>300</v>
      </c>
      <c r="Q99" s="202" t="str">
        <f ca="1">IFERROR(VLOOKUP(P99,'Calc Data 1'!$E$6:$F$100,2,FALSE),"")</f>
        <v>Test54 Test54</v>
      </c>
      <c r="R99" s="392">
        <f ca="1">IFERROR(VLOOKUP(Q99,'Rnd2 Results IMP'!$F$3:$G$82,2,FALSE),"")</f>
        <v>9.7569444444444396E-3</v>
      </c>
      <c r="X99" s="464"/>
      <c r="Y99" s="449"/>
      <c r="Z99" s="9" t="s">
        <v>364</v>
      </c>
      <c r="AA99" s="202" t="str">
        <f ca="1">IFERROR(VLOOKUP(Z99,'Calc Data 1'!$M$6:$N$100,2,FALSE),"")</f>
        <v>Test59 Test59</v>
      </c>
      <c r="AB99" s="400">
        <f ca="1">IFERROR(VLOOKUP(AA99,'Rnd3 Results IMP'!$F$3:$G$82,2,FALSE),"")</f>
        <v>9.8148148148148092E-3</v>
      </c>
      <c r="AX99" s="452"/>
      <c r="AY99" s="449"/>
      <c r="AZ99" s="9" t="s">
        <v>428</v>
      </c>
      <c r="BA99" s="202" t="str">
        <f ca="1">IFERROR(VLOOKUP(AZ99,'Calc Data 1'!$U$6:$V$100,2,FALSE),"")</f>
        <v>Test59 Test59</v>
      </c>
      <c r="BB99" s="413">
        <f ca="1">IFERROR(VLOOKUP(BA99,'Rnd4 Results IMP'!$F$3:$G$82,2,FALSE),"")</f>
        <v>9.8148148148148092E-3</v>
      </c>
      <c r="BF99" s="457"/>
      <c r="BG99" s="449"/>
      <c r="BH99" s="9" t="s">
        <v>492</v>
      </c>
      <c r="BI99" s="202">
        <v>4</v>
      </c>
      <c r="BJ99" s="202" t="str">
        <f ca="1">IFERROR(VLOOKUP(BH99,'Calc Data 1'!$AC$6:$AD$100,2,FALSE),"")</f>
        <v>Test60 Test60</v>
      </c>
      <c r="BK99" s="437">
        <f ca="1">IFERROR(VLOOKUP(BJ99,'Rnd5 Results IMP'!$F$3:$G$82,2,FALSE),"")</f>
        <v>9.8263888888888793E-3</v>
      </c>
    </row>
    <row r="100" spans="6:63" ht="13.5" thickBot="1" x14ac:dyDescent="0.25">
      <c r="F100" s="499"/>
      <c r="G100" s="501"/>
      <c r="H100" s="18">
        <v>75</v>
      </c>
      <c r="I100" s="18" t="str">
        <f>C80</f>
        <v>Test75 Test75</v>
      </c>
      <c r="J100" s="384">
        <f>IFERROR(VLOOKUP(I100,'Rnd1 Results IMP'!$F$3:$G$82,2,FALSE),"")</f>
        <v>7.9166666666667593E-3</v>
      </c>
      <c r="K100" s="50"/>
      <c r="L100" s="50"/>
      <c r="M100" s="51"/>
      <c r="N100" s="510"/>
      <c r="O100" s="519"/>
      <c r="P100" s="52" t="s">
        <v>301</v>
      </c>
      <c r="Q100" s="206" t="str">
        <f ca="1">IFERROR(VLOOKUP(P100,'Calc Data 1'!$E$6:$F$100,2,FALSE),"")</f>
        <v>Test59 Test59</v>
      </c>
      <c r="R100" s="395">
        <f ca="1">IFERROR(VLOOKUP(Q100,'Rnd2 Results IMP'!$F$3:$G$82,2,FALSE),"")</f>
        <v>9.8148148148148092E-3</v>
      </c>
      <c r="S100" s="99"/>
      <c r="T100" s="100"/>
      <c r="U100" s="100"/>
      <c r="V100" s="100"/>
      <c r="W100" s="100"/>
      <c r="X100" s="465"/>
      <c r="Y100" s="467"/>
      <c r="Z100" s="101" t="s">
        <v>365</v>
      </c>
      <c r="AA100" s="212" t="str">
        <f ca="1">IFERROR(VLOOKUP(Z100,'Calc Data 1'!$M$6:$N$100,2,FALSE),"")</f>
        <v/>
      </c>
      <c r="AB100" s="401" t="str">
        <f ca="1">IFERROR(VLOOKUP(AA100,'Rnd3 Results IMP'!$F$3:$G$82,2,FALSE),"")</f>
        <v/>
      </c>
      <c r="AC100" s="175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453"/>
      <c r="AY100" s="455"/>
      <c r="AZ100" s="197" t="s">
        <v>429</v>
      </c>
      <c r="BA100" s="248" t="str">
        <f ca="1">IFERROR(VLOOKUP(AZ100,'Calc Data 1'!$U$6:$V$100,2,FALSE),"")</f>
        <v/>
      </c>
      <c r="BB100" s="414" t="str">
        <f ca="1">IFERROR(VLOOKUP(BA100,'Rnd4 Results IMP'!$F$3:$G$82,2,FALSE),"")</f>
        <v/>
      </c>
      <c r="BC100" s="310"/>
      <c r="BD100" s="311"/>
      <c r="BE100" s="312"/>
      <c r="BF100" s="458"/>
      <c r="BG100" s="460"/>
      <c r="BH100" s="313" t="s">
        <v>493</v>
      </c>
      <c r="BI100" s="314">
        <v>5</v>
      </c>
      <c r="BJ100" s="314" t="str">
        <f ca="1">IFERROR(VLOOKUP(BH100,'Calc Data 1'!$AC$6:$AD$100,2,FALSE),"")</f>
        <v/>
      </c>
      <c r="BK100" s="438" t="str">
        <f ca="1">IFERROR(VLOOKUP(BJ100,'Rnd5 Results IMP'!$F$3:$G$82,2,FALSE),"")</f>
        <v/>
      </c>
    </row>
    <row r="101" spans="6:63" ht="13.5" thickTop="1" x14ac:dyDescent="0.2"/>
  </sheetData>
  <mergeCells count="179">
    <mergeCell ref="BM4:BN4"/>
    <mergeCell ref="F4:J4"/>
    <mergeCell ref="N4:R4"/>
    <mergeCell ref="X4:AB4"/>
    <mergeCell ref="AX4:BB4"/>
    <mergeCell ref="BF4:BK4"/>
    <mergeCell ref="BF2:BK2"/>
    <mergeCell ref="B2:D2"/>
    <mergeCell ref="B4:D4"/>
    <mergeCell ref="F2:J2"/>
    <mergeCell ref="N2:R2"/>
    <mergeCell ref="X2:AB2"/>
    <mergeCell ref="AX2:BB2"/>
    <mergeCell ref="BF3:BK3"/>
    <mergeCell ref="B3:D3"/>
    <mergeCell ref="F3:J3"/>
    <mergeCell ref="N3:R3"/>
    <mergeCell ref="X3:AB3"/>
    <mergeCell ref="AX3:BB3"/>
    <mergeCell ref="BF60:BF64"/>
    <mergeCell ref="BF12:BF16"/>
    <mergeCell ref="N36:N40"/>
    <mergeCell ref="O36:O40"/>
    <mergeCell ref="N18:N22"/>
    <mergeCell ref="O18:O22"/>
    <mergeCell ref="BG60:BG64"/>
    <mergeCell ref="BG84:BG88"/>
    <mergeCell ref="AX60:AX64"/>
    <mergeCell ref="AX84:AX88"/>
    <mergeCell ref="AX12:AX16"/>
    <mergeCell ref="AY12:AY16"/>
    <mergeCell ref="AY60:AY64"/>
    <mergeCell ref="AY84:AY88"/>
    <mergeCell ref="BF72:BF76"/>
    <mergeCell ref="BG12:BG16"/>
    <mergeCell ref="N54:N58"/>
    <mergeCell ref="X48:X52"/>
    <mergeCell ref="Y48:Y52"/>
    <mergeCell ref="X54:X58"/>
    <mergeCell ref="Y54:Y58"/>
    <mergeCell ref="X24:X28"/>
    <mergeCell ref="Y24:Y28"/>
    <mergeCell ref="X30:X34"/>
    <mergeCell ref="N6:N10"/>
    <mergeCell ref="O6:O10"/>
    <mergeCell ref="G12:G16"/>
    <mergeCell ref="N12:N16"/>
    <mergeCell ref="O12:O16"/>
    <mergeCell ref="F96:F100"/>
    <mergeCell ref="G96:G100"/>
    <mergeCell ref="G72:G76"/>
    <mergeCell ref="G78:G82"/>
    <mergeCell ref="F84:F88"/>
    <mergeCell ref="G18:G22"/>
    <mergeCell ref="G24:G28"/>
    <mergeCell ref="G30:G34"/>
    <mergeCell ref="G36:G40"/>
    <mergeCell ref="G48:G52"/>
    <mergeCell ref="G6:G10"/>
    <mergeCell ref="G42:G46"/>
    <mergeCell ref="F6:F10"/>
    <mergeCell ref="F12:F16"/>
    <mergeCell ref="F18:F22"/>
    <mergeCell ref="F24:F28"/>
    <mergeCell ref="F60:F64"/>
    <mergeCell ref="F66:F70"/>
    <mergeCell ref="F48:F52"/>
    <mergeCell ref="F30:F34"/>
    <mergeCell ref="F36:F40"/>
    <mergeCell ref="F42:F46"/>
    <mergeCell ref="O24:O28"/>
    <mergeCell ref="N30:N34"/>
    <mergeCell ref="O30:O34"/>
    <mergeCell ref="N42:N46"/>
    <mergeCell ref="O42:O46"/>
    <mergeCell ref="N90:N94"/>
    <mergeCell ref="O90:O94"/>
    <mergeCell ref="G84:G88"/>
    <mergeCell ref="F78:F82"/>
    <mergeCell ref="F90:F94"/>
    <mergeCell ref="G90:G94"/>
    <mergeCell ref="F72:F76"/>
    <mergeCell ref="G54:G58"/>
    <mergeCell ref="G60:G64"/>
    <mergeCell ref="G66:G70"/>
    <mergeCell ref="F54:F58"/>
    <mergeCell ref="N96:N100"/>
    <mergeCell ref="O96:O100"/>
    <mergeCell ref="X6:X10"/>
    <mergeCell ref="Y6:Y10"/>
    <mergeCell ref="X12:X16"/>
    <mergeCell ref="Y12:Y16"/>
    <mergeCell ref="X18:X22"/>
    <mergeCell ref="Y18:Y22"/>
    <mergeCell ref="N72:N76"/>
    <mergeCell ref="O72:O76"/>
    <mergeCell ref="N78:N82"/>
    <mergeCell ref="O78:O82"/>
    <mergeCell ref="N84:N88"/>
    <mergeCell ref="O84:O88"/>
    <mergeCell ref="N48:N52"/>
    <mergeCell ref="O48:O52"/>
    <mergeCell ref="O54:O58"/>
    <mergeCell ref="N60:N64"/>
    <mergeCell ref="O60:O64"/>
    <mergeCell ref="N66:N70"/>
    <mergeCell ref="O66:O70"/>
    <mergeCell ref="N24:N28"/>
    <mergeCell ref="X42:X46"/>
    <mergeCell ref="Y42:Y46"/>
    <mergeCell ref="Y30:Y34"/>
    <mergeCell ref="X36:X40"/>
    <mergeCell ref="Y36:Y40"/>
    <mergeCell ref="AX36:AX40"/>
    <mergeCell ref="AY36:AY40"/>
    <mergeCell ref="X96:X100"/>
    <mergeCell ref="Y96:Y100"/>
    <mergeCell ref="AX6:AX10"/>
    <mergeCell ref="AY6:AY10"/>
    <mergeCell ref="X90:X94"/>
    <mergeCell ref="Y90:Y94"/>
    <mergeCell ref="AX54:AX58"/>
    <mergeCell ref="AY54:AY58"/>
    <mergeCell ref="BF6:BF10"/>
    <mergeCell ref="BG6:BG10"/>
    <mergeCell ref="AX18:AX22"/>
    <mergeCell ref="AY18:AY22"/>
    <mergeCell ref="BF18:BF22"/>
    <mergeCell ref="BG18:BG22"/>
    <mergeCell ref="X78:X82"/>
    <mergeCell ref="Y78:Y82"/>
    <mergeCell ref="X84:X88"/>
    <mergeCell ref="Y84:Y88"/>
    <mergeCell ref="X60:X64"/>
    <mergeCell ref="Y60:Y64"/>
    <mergeCell ref="X66:X70"/>
    <mergeCell ref="Y66:Y70"/>
    <mergeCell ref="X72:X76"/>
    <mergeCell ref="Y72:Y76"/>
    <mergeCell ref="BF42:BF46"/>
    <mergeCell ref="BG42:BG46"/>
    <mergeCell ref="BF48:BF52"/>
    <mergeCell ref="BG48:BG52"/>
    <mergeCell ref="BF54:BF58"/>
    <mergeCell ref="BG54:BG58"/>
    <mergeCell ref="AX78:AX82"/>
    <mergeCell ref="AY78:AY82"/>
    <mergeCell ref="BF24:BF28"/>
    <mergeCell ref="BG24:BG28"/>
    <mergeCell ref="BF30:BF34"/>
    <mergeCell ref="BG30:BG34"/>
    <mergeCell ref="BF36:BF40"/>
    <mergeCell ref="BG36:BG40"/>
    <mergeCell ref="AX42:AX46"/>
    <mergeCell ref="AY42:AY46"/>
    <mergeCell ref="AX48:AX52"/>
    <mergeCell ref="AY48:AY52"/>
    <mergeCell ref="AX24:AX28"/>
    <mergeCell ref="AY24:AY28"/>
    <mergeCell ref="AX30:AX34"/>
    <mergeCell ref="AY30:AY34"/>
    <mergeCell ref="BF66:BF70"/>
    <mergeCell ref="BG66:BG70"/>
    <mergeCell ref="AX90:AX94"/>
    <mergeCell ref="AY90:AY94"/>
    <mergeCell ref="AX96:AX100"/>
    <mergeCell ref="AY96:AY100"/>
    <mergeCell ref="AX66:AX70"/>
    <mergeCell ref="AY66:AY70"/>
    <mergeCell ref="AX72:AX76"/>
    <mergeCell ref="AY72:AY76"/>
    <mergeCell ref="BF90:BF94"/>
    <mergeCell ref="BG90:BG94"/>
    <mergeCell ref="BF96:BF100"/>
    <mergeCell ref="BG96:BG100"/>
    <mergeCell ref="BG72:BG76"/>
    <mergeCell ref="BF78:BF82"/>
    <mergeCell ref="BG78:BG82"/>
    <mergeCell ref="BF84:BF88"/>
  </mergeCells>
  <phoneticPr fontId="3" type="noConversion"/>
  <pageMargins left="0.75" right="0.75" top="1" bottom="1" header="0.5" footer="0.5"/>
  <pageSetup scale="33" orientation="landscape" horizontalDpi="90" verticalDpi="9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workbookViewId="0">
      <selection activeCell="F98" sqref="F98"/>
    </sheetView>
  </sheetViews>
  <sheetFormatPr defaultRowHeight="12.75" x14ac:dyDescent="0.2"/>
  <cols>
    <col min="1" max="1" width="12.85546875" bestFit="1" customWidth="1"/>
    <col min="2" max="2" width="9.7109375" bestFit="1" customWidth="1"/>
    <col min="5" max="5" width="13.5703125" bestFit="1" customWidth="1"/>
    <col min="6" max="6" width="11" bestFit="1" customWidth="1"/>
    <col min="7" max="7" width="19.140625" bestFit="1" customWidth="1"/>
    <col min="8" max="8" width="15.42578125" bestFit="1" customWidth="1"/>
    <col min="10" max="10" width="16" bestFit="1" customWidth="1"/>
  </cols>
  <sheetData>
    <row r="1" spans="1:35" ht="20.25" x14ac:dyDescent="0.3">
      <c r="A1" s="390" t="s">
        <v>153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</row>
    <row r="2" spans="1:35" ht="25.5" customHeight="1" x14ac:dyDescent="0.2">
      <c r="A2" s="554" t="s">
        <v>162</v>
      </c>
      <c r="B2" s="554"/>
      <c r="E2" s="552" t="s">
        <v>166</v>
      </c>
      <c r="F2" s="552"/>
      <c r="G2" s="552"/>
      <c r="H2" s="552"/>
      <c r="I2" s="552"/>
      <c r="J2" s="552"/>
    </row>
    <row r="3" spans="1:35" x14ac:dyDescent="0.2">
      <c r="A3" t="s">
        <v>160</v>
      </c>
      <c r="B3" t="s">
        <v>161</v>
      </c>
      <c r="E3" t="s">
        <v>157</v>
      </c>
      <c r="F3" t="s">
        <v>158</v>
      </c>
      <c r="G3" t="s">
        <v>159</v>
      </c>
      <c r="H3" t="s">
        <v>163</v>
      </c>
      <c r="I3" t="s">
        <v>164</v>
      </c>
      <c r="J3" t="s">
        <v>165</v>
      </c>
    </row>
    <row r="4" spans="1:35" x14ac:dyDescent="0.2">
      <c r="A4" t="str">
        <f ca="1">'Calc Data 1'!AD6</f>
        <v>Test1 Test1</v>
      </c>
      <c r="B4" t="str">
        <f>RIGHT('Calc Data 1'!$Y$6,3)</f>
        <v>416</v>
      </c>
      <c r="E4" s="442" t="s">
        <v>494</v>
      </c>
      <c r="F4" s="442" t="s">
        <v>494</v>
      </c>
      <c r="G4" t="str">
        <f>CONCATENATE(F4," ",E4)</f>
        <v>Test1 Test1</v>
      </c>
      <c r="H4" t="str">
        <f ca="1">VLOOKUP(G4,$A$4:$B$98,2,FALSE)</f>
        <v>416</v>
      </c>
      <c r="I4" t="str">
        <f ca="1">CONCATENATE("R4H",H4)</f>
        <v>R4H416</v>
      </c>
      <c r="J4" t="str">
        <f ca="1">CONCATENATE("Round 4"," ","Heat"," ",RIGHT(I4,3))</f>
        <v>Round 4 Heat 416</v>
      </c>
    </row>
    <row r="5" spans="1:35" x14ac:dyDescent="0.2">
      <c r="A5" t="str">
        <f ca="1">'Calc Data 1'!AD7</f>
        <v>Test4 Test4</v>
      </c>
      <c r="B5" t="str">
        <f>RIGHT('Calc Data 1'!$Y$6,3)</f>
        <v>416</v>
      </c>
      <c r="E5" s="442" t="s">
        <v>495</v>
      </c>
      <c r="F5" s="442" t="s">
        <v>495</v>
      </c>
      <c r="G5" t="str">
        <f t="shared" ref="G5:G68" si="0">CONCATENATE(F5," ",E5)</f>
        <v>Test2 Test2</v>
      </c>
      <c r="H5" t="str">
        <f t="shared" ref="H5:H68" ca="1" si="1">VLOOKUP(G5,$A$4:$B$98,2,FALSE)</f>
        <v>415</v>
      </c>
      <c r="I5" t="str">
        <f t="shared" ref="I5:I68" ca="1" si="2">CONCATENATE("R4H",H5)</f>
        <v>R4H415</v>
      </c>
      <c r="J5" t="str">
        <f t="shared" ref="J5:J68" ca="1" si="3">CONCATENATE("Round 4"," ","Heat"," ",RIGHT(I5,3))</f>
        <v>Round 4 Heat 415</v>
      </c>
    </row>
    <row r="6" spans="1:35" x14ac:dyDescent="0.2">
      <c r="A6" t="str">
        <f ca="1">'Calc Data 1'!AD8</f>
        <v>Test5 Test5</v>
      </c>
      <c r="B6" t="str">
        <f>RIGHT('Calc Data 1'!$Y$6,3)</f>
        <v>416</v>
      </c>
      <c r="E6" s="442" t="s">
        <v>496</v>
      </c>
      <c r="F6" s="442" t="s">
        <v>496</v>
      </c>
      <c r="G6" t="str">
        <f t="shared" si="0"/>
        <v>Test3 Test3</v>
      </c>
      <c r="H6" t="str">
        <f t="shared" ca="1" si="1"/>
        <v>415</v>
      </c>
      <c r="I6" t="str">
        <f t="shared" ca="1" si="2"/>
        <v>R4H415</v>
      </c>
      <c r="J6" t="str">
        <f t="shared" ca="1" si="3"/>
        <v>Round 4 Heat 415</v>
      </c>
    </row>
    <row r="7" spans="1:35" x14ac:dyDescent="0.2">
      <c r="A7" t="str">
        <f ca="1">'Calc Data 1'!AD9</f>
        <v>Test8 Test8</v>
      </c>
      <c r="B7" t="str">
        <f>RIGHT('Calc Data 1'!$Y$6,3)</f>
        <v>416</v>
      </c>
      <c r="E7" s="442" t="s">
        <v>497</v>
      </c>
      <c r="F7" s="442" t="s">
        <v>497</v>
      </c>
      <c r="G7" t="str">
        <f t="shared" si="0"/>
        <v>Test4 Test4</v>
      </c>
      <c r="H7" t="str">
        <f t="shared" ca="1" si="1"/>
        <v>416</v>
      </c>
      <c r="I7" t="str">
        <f t="shared" ca="1" si="2"/>
        <v>R4H416</v>
      </c>
      <c r="J7" t="str">
        <f t="shared" ca="1" si="3"/>
        <v>Round 4 Heat 416</v>
      </c>
    </row>
    <row r="8" spans="1:35" x14ac:dyDescent="0.2">
      <c r="A8" t="str">
        <f ca="1">'Calc Data 1'!AD10</f>
        <v>Test9 Test9</v>
      </c>
      <c r="B8" t="str">
        <f>RIGHT('Calc Data 1'!$Y$6,3)</f>
        <v>416</v>
      </c>
      <c r="E8" s="442" t="s">
        <v>498</v>
      </c>
      <c r="F8" s="442" t="s">
        <v>498</v>
      </c>
      <c r="G8" t="str">
        <f t="shared" si="0"/>
        <v>Test5 Test5</v>
      </c>
      <c r="H8" t="str">
        <f t="shared" ca="1" si="1"/>
        <v>416</v>
      </c>
      <c r="I8" t="str">
        <f t="shared" ca="1" si="2"/>
        <v>R4H416</v>
      </c>
      <c r="J8" t="str">
        <f t="shared" ca="1" si="3"/>
        <v>Round 4 Heat 416</v>
      </c>
    </row>
    <row r="9" spans="1:35" x14ac:dyDescent="0.2">
      <c r="A9" t="str">
        <f ca="1">'Calc Data 1'!AD11</f>
        <v/>
      </c>
      <c r="B9" t="str">
        <f>LEFT('Calc Data 1'!AC11,3)</f>
        <v/>
      </c>
      <c r="E9" s="442" t="s">
        <v>499</v>
      </c>
      <c r="F9" s="442" t="s">
        <v>499</v>
      </c>
      <c r="G9" t="str">
        <f t="shared" si="0"/>
        <v>Test6 Test6</v>
      </c>
      <c r="H9" t="str">
        <f t="shared" ca="1" si="1"/>
        <v>415</v>
      </c>
      <c r="I9" t="str">
        <f t="shared" ca="1" si="2"/>
        <v>R4H415</v>
      </c>
      <c r="J9" t="str">
        <f t="shared" ca="1" si="3"/>
        <v>Round 4 Heat 415</v>
      </c>
    </row>
    <row r="10" spans="1:35" x14ac:dyDescent="0.2">
      <c r="A10" t="str">
        <f ca="1">'Calc Data 1'!AD12</f>
        <v>Test2 Test2</v>
      </c>
      <c r="B10" t="str">
        <f>RIGHT('Calc Data 1'!$Y$12,3)</f>
        <v>415</v>
      </c>
      <c r="E10" s="442" t="s">
        <v>500</v>
      </c>
      <c r="F10" s="442" t="s">
        <v>500</v>
      </c>
      <c r="G10" t="str">
        <f t="shared" si="0"/>
        <v>Test7 Test7</v>
      </c>
      <c r="H10" t="str">
        <f t="shared" ca="1" si="1"/>
        <v>415</v>
      </c>
      <c r="I10" t="str">
        <f t="shared" ca="1" si="2"/>
        <v>R4H415</v>
      </c>
      <c r="J10" t="str">
        <f t="shared" ca="1" si="3"/>
        <v>Round 4 Heat 415</v>
      </c>
    </row>
    <row r="11" spans="1:35" x14ac:dyDescent="0.2">
      <c r="A11" t="str">
        <f ca="1">'Calc Data 1'!AD13</f>
        <v>Test3 Test3</v>
      </c>
      <c r="B11" t="str">
        <f>RIGHT('Calc Data 1'!$Y$12,3)</f>
        <v>415</v>
      </c>
      <c r="E11" s="442" t="s">
        <v>501</v>
      </c>
      <c r="F11" s="442" t="s">
        <v>501</v>
      </c>
      <c r="G11" t="str">
        <f t="shared" si="0"/>
        <v>Test8 Test8</v>
      </c>
      <c r="H11" t="str">
        <f t="shared" ca="1" si="1"/>
        <v>416</v>
      </c>
      <c r="I11" t="str">
        <f t="shared" ca="1" si="2"/>
        <v>R4H416</v>
      </c>
      <c r="J11" t="str">
        <f t="shared" ca="1" si="3"/>
        <v>Round 4 Heat 416</v>
      </c>
    </row>
    <row r="12" spans="1:35" x14ac:dyDescent="0.2">
      <c r="A12" t="str">
        <f ca="1">'Calc Data 1'!AD14</f>
        <v>Test6 Test6</v>
      </c>
      <c r="B12" t="str">
        <f>RIGHT('Calc Data 1'!$Y$12,3)</f>
        <v>415</v>
      </c>
      <c r="E12" s="442" t="s">
        <v>502</v>
      </c>
      <c r="F12" s="442" t="s">
        <v>502</v>
      </c>
      <c r="G12" t="str">
        <f t="shared" si="0"/>
        <v>Test9 Test9</v>
      </c>
      <c r="H12" t="str">
        <f t="shared" ca="1" si="1"/>
        <v>416</v>
      </c>
      <c r="I12" t="str">
        <f t="shared" ca="1" si="2"/>
        <v>R4H416</v>
      </c>
      <c r="J12" t="str">
        <f t="shared" ca="1" si="3"/>
        <v>Round 4 Heat 416</v>
      </c>
    </row>
    <row r="13" spans="1:35" x14ac:dyDescent="0.2">
      <c r="A13" t="str">
        <f ca="1">'Calc Data 1'!AD15</f>
        <v>Test7 Test7</v>
      </c>
      <c r="B13" t="str">
        <f>RIGHT('Calc Data 1'!$Y$12,3)</f>
        <v>415</v>
      </c>
      <c r="E13" s="442" t="s">
        <v>503</v>
      </c>
      <c r="F13" s="442" t="s">
        <v>503</v>
      </c>
      <c r="G13" t="str">
        <f t="shared" si="0"/>
        <v>Test10 Test10</v>
      </c>
      <c r="H13" t="str">
        <f t="shared" ca="1" si="1"/>
        <v>407</v>
      </c>
      <c r="I13" t="str">
        <f t="shared" ca="1" si="2"/>
        <v>R4H407</v>
      </c>
      <c r="J13" t="str">
        <f t="shared" ca="1" si="3"/>
        <v>Round 4 Heat 407</v>
      </c>
    </row>
    <row r="14" spans="1:35" x14ac:dyDescent="0.2">
      <c r="A14" t="str">
        <f ca="1">'Calc Data 1'!AD16</f>
        <v>Test26 Test26</v>
      </c>
      <c r="B14" t="str">
        <f>RIGHT('Calc Data 1'!$Y$12,3)</f>
        <v>415</v>
      </c>
      <c r="E14" s="442" t="s">
        <v>504</v>
      </c>
      <c r="F14" s="442" t="s">
        <v>504</v>
      </c>
      <c r="G14" t="str">
        <f t="shared" si="0"/>
        <v>Test11 Test11</v>
      </c>
      <c r="H14" t="str">
        <f t="shared" ca="1" si="1"/>
        <v>405</v>
      </c>
      <c r="I14" t="str">
        <f t="shared" ca="1" si="2"/>
        <v>R4H405</v>
      </c>
      <c r="J14" t="str">
        <f t="shared" ca="1" si="3"/>
        <v>Round 4 Heat 405</v>
      </c>
    </row>
    <row r="15" spans="1:35" x14ac:dyDescent="0.2">
      <c r="A15" t="str">
        <f ca="1">'Calc Data 1'!AD17</f>
        <v/>
      </c>
      <c r="B15" t="str">
        <f>LEFT('Calc Data 1'!AC17,3)</f>
        <v/>
      </c>
      <c r="E15" s="442" t="s">
        <v>505</v>
      </c>
      <c r="F15" s="442" t="s">
        <v>505</v>
      </c>
      <c r="G15" t="str">
        <f t="shared" si="0"/>
        <v>Test12 Test12</v>
      </c>
      <c r="H15" t="str">
        <f t="shared" ca="1" si="1"/>
        <v>408</v>
      </c>
      <c r="I15" t="str">
        <f t="shared" ca="1" si="2"/>
        <v>R4H408</v>
      </c>
      <c r="J15" t="str">
        <f t="shared" ca="1" si="3"/>
        <v>Round 4 Heat 408</v>
      </c>
    </row>
    <row r="16" spans="1:35" x14ac:dyDescent="0.2">
      <c r="A16" t="str">
        <f ca="1">'Calc Data 1'!AD18</f>
        <v>Test28 Test28</v>
      </c>
      <c r="B16" t="str">
        <f>RIGHT('Calc Data 1'!$Y$18,3)</f>
        <v>414</v>
      </c>
      <c r="E16" s="442" t="s">
        <v>506</v>
      </c>
      <c r="F16" s="442" t="s">
        <v>506</v>
      </c>
      <c r="G16" t="str">
        <f t="shared" si="0"/>
        <v>Test13 Test13</v>
      </c>
      <c r="H16" t="str">
        <f t="shared" ca="1" si="1"/>
        <v>406</v>
      </c>
      <c r="I16" t="str">
        <f t="shared" ca="1" si="2"/>
        <v>R4H406</v>
      </c>
      <c r="J16" t="str">
        <f t="shared" ca="1" si="3"/>
        <v>Round 4 Heat 406</v>
      </c>
    </row>
    <row r="17" spans="1:10" x14ac:dyDescent="0.2">
      <c r="A17" t="str">
        <f ca="1">'Calc Data 1'!AD19</f>
        <v>Test29 Test29</v>
      </c>
      <c r="B17" t="str">
        <f>RIGHT('Calc Data 1'!$Y$18,3)</f>
        <v>414</v>
      </c>
      <c r="E17" s="442" t="s">
        <v>507</v>
      </c>
      <c r="F17" s="442" t="s">
        <v>507</v>
      </c>
      <c r="G17" t="str">
        <f t="shared" si="0"/>
        <v>Test14 Test14</v>
      </c>
      <c r="H17" t="str">
        <f t="shared" ca="1" si="1"/>
        <v>405</v>
      </c>
      <c r="I17" t="str">
        <f t="shared" ca="1" si="2"/>
        <v>R4H405</v>
      </c>
      <c r="J17" t="str">
        <f t="shared" ca="1" si="3"/>
        <v>Round 4 Heat 405</v>
      </c>
    </row>
    <row r="18" spans="1:10" x14ac:dyDescent="0.2">
      <c r="A18" t="str">
        <f ca="1">'Calc Data 1'!AD20</f>
        <v>Test32 Test32</v>
      </c>
      <c r="B18" t="str">
        <f>RIGHT('Calc Data 1'!$Y$18,3)</f>
        <v>414</v>
      </c>
      <c r="E18" s="442" t="s">
        <v>508</v>
      </c>
      <c r="F18" s="442" t="s">
        <v>508</v>
      </c>
      <c r="G18" t="str">
        <f t="shared" si="0"/>
        <v>Test15 Test15</v>
      </c>
      <c r="H18" t="str">
        <f t="shared" ca="1" si="1"/>
        <v>405</v>
      </c>
      <c r="I18" t="str">
        <f t="shared" ca="1" si="2"/>
        <v>R4H405</v>
      </c>
      <c r="J18" t="str">
        <f t="shared" ca="1" si="3"/>
        <v>Round 4 Heat 405</v>
      </c>
    </row>
    <row r="19" spans="1:10" x14ac:dyDescent="0.2">
      <c r="A19" t="str">
        <f ca="1">'Calc Data 1'!AD21</f>
        <v>Test33 Test33</v>
      </c>
      <c r="B19" t="str">
        <f>RIGHT('Calc Data 1'!$Y$18,3)</f>
        <v>414</v>
      </c>
      <c r="E19" s="442" t="s">
        <v>509</v>
      </c>
      <c r="F19" s="442" t="s">
        <v>509</v>
      </c>
      <c r="G19" t="str">
        <f t="shared" si="0"/>
        <v>Test16 Test16</v>
      </c>
      <c r="H19" t="str">
        <f t="shared" ca="1" si="1"/>
        <v>410</v>
      </c>
      <c r="I19" t="str">
        <f t="shared" ca="1" si="2"/>
        <v>R4H410</v>
      </c>
      <c r="J19" t="str">
        <f t="shared" ca="1" si="3"/>
        <v>Round 4 Heat 410</v>
      </c>
    </row>
    <row r="20" spans="1:10" x14ac:dyDescent="0.2">
      <c r="A20" t="str">
        <f ca="1">'Calc Data 1'!AD22</f>
        <v>Test36 Test36</v>
      </c>
      <c r="B20" t="str">
        <f>RIGHT('Calc Data 1'!$Y$18,3)</f>
        <v>414</v>
      </c>
      <c r="E20" s="442" t="s">
        <v>510</v>
      </c>
      <c r="F20" s="442" t="s">
        <v>510</v>
      </c>
      <c r="G20" t="str">
        <f t="shared" si="0"/>
        <v>Test17 Test17</v>
      </c>
      <c r="H20" t="str">
        <f t="shared" ca="1" si="1"/>
        <v>406</v>
      </c>
      <c r="I20" t="str">
        <f t="shared" ca="1" si="2"/>
        <v>R4H406</v>
      </c>
      <c r="J20" t="str">
        <f t="shared" ca="1" si="3"/>
        <v>Round 4 Heat 406</v>
      </c>
    </row>
    <row r="21" spans="1:10" x14ac:dyDescent="0.2">
      <c r="A21" t="str">
        <f ca="1">'Calc Data 1'!AD23</f>
        <v/>
      </c>
      <c r="E21" s="442" t="s">
        <v>511</v>
      </c>
      <c r="F21" s="442" t="s">
        <v>511</v>
      </c>
      <c r="G21" t="str">
        <f t="shared" si="0"/>
        <v>Test18 Test18</v>
      </c>
      <c r="H21" t="str">
        <f t="shared" ca="1" si="1"/>
        <v>405</v>
      </c>
      <c r="I21" t="str">
        <f t="shared" ca="1" si="2"/>
        <v>R4H405</v>
      </c>
      <c r="J21" t="str">
        <f t="shared" ca="1" si="3"/>
        <v>Round 4 Heat 405</v>
      </c>
    </row>
    <row r="22" spans="1:10" x14ac:dyDescent="0.2">
      <c r="A22" t="str">
        <f ca="1">'Calc Data 1'!AD24</f>
        <v>Test27 Test27</v>
      </c>
      <c r="B22" t="str">
        <f>RIGHT('Calc Data 1'!$Y$24,3)</f>
        <v>413</v>
      </c>
      <c r="E22" s="442" t="s">
        <v>512</v>
      </c>
      <c r="F22" s="442" t="s">
        <v>512</v>
      </c>
      <c r="G22" t="str">
        <f t="shared" si="0"/>
        <v>Test19 Test19</v>
      </c>
      <c r="H22" t="str">
        <f t="shared" ca="1" si="1"/>
        <v>405</v>
      </c>
      <c r="I22" t="str">
        <f t="shared" ca="1" si="2"/>
        <v>R4H405</v>
      </c>
      <c r="J22" t="str">
        <f t="shared" ca="1" si="3"/>
        <v>Round 4 Heat 405</v>
      </c>
    </row>
    <row r="23" spans="1:10" x14ac:dyDescent="0.2">
      <c r="A23" t="str">
        <f ca="1">'Calc Data 1'!AD25</f>
        <v>Test30 Test30</v>
      </c>
      <c r="B23" t="str">
        <f>RIGHT('Calc Data 1'!$Y$24,3)</f>
        <v>413</v>
      </c>
      <c r="E23" s="442" t="s">
        <v>513</v>
      </c>
      <c r="F23" s="442" t="s">
        <v>513</v>
      </c>
      <c r="G23" t="str">
        <f t="shared" si="0"/>
        <v>Test20 Test20</v>
      </c>
      <c r="H23" t="str">
        <f t="shared" ca="1" si="1"/>
        <v>406</v>
      </c>
      <c r="I23" t="str">
        <f t="shared" ca="1" si="2"/>
        <v>R4H406</v>
      </c>
      <c r="J23" t="str">
        <f t="shared" ca="1" si="3"/>
        <v>Round 4 Heat 406</v>
      </c>
    </row>
    <row r="24" spans="1:10" x14ac:dyDescent="0.2">
      <c r="A24" t="str">
        <f ca="1">'Calc Data 1'!AD26</f>
        <v>Test31 Test31</v>
      </c>
      <c r="B24" t="str">
        <f>RIGHT('Calc Data 1'!$Y$24,3)</f>
        <v>413</v>
      </c>
      <c r="E24" s="442" t="s">
        <v>514</v>
      </c>
      <c r="F24" s="442" t="s">
        <v>514</v>
      </c>
      <c r="G24" t="str">
        <f t="shared" si="0"/>
        <v>Test21 Test21</v>
      </c>
      <c r="H24" t="str">
        <f t="shared" ca="1" si="1"/>
        <v>404</v>
      </c>
      <c r="I24" t="str">
        <f t="shared" ca="1" si="2"/>
        <v>R4H404</v>
      </c>
      <c r="J24" t="str">
        <f t="shared" ca="1" si="3"/>
        <v>Round 4 Heat 404</v>
      </c>
    </row>
    <row r="25" spans="1:10" x14ac:dyDescent="0.2">
      <c r="A25" t="str">
        <f ca="1">'Calc Data 1'!AD27</f>
        <v>Test34 Test34</v>
      </c>
      <c r="B25" t="str">
        <f>RIGHT('Calc Data 1'!$Y$24,3)</f>
        <v>413</v>
      </c>
      <c r="E25" s="442" t="s">
        <v>515</v>
      </c>
      <c r="F25" s="442" t="s">
        <v>515</v>
      </c>
      <c r="G25" t="str">
        <f t="shared" si="0"/>
        <v>Test22 Test22</v>
      </c>
      <c r="H25" t="str">
        <f t="shared" ca="1" si="1"/>
        <v>403</v>
      </c>
      <c r="I25" t="str">
        <f t="shared" ca="1" si="2"/>
        <v>R4H403</v>
      </c>
      <c r="J25" t="str">
        <f t="shared" ca="1" si="3"/>
        <v>Round 4 Heat 403</v>
      </c>
    </row>
    <row r="26" spans="1:10" x14ac:dyDescent="0.2">
      <c r="A26" t="str">
        <f ca="1">'Calc Data 1'!AD28</f>
        <v>Test35 Test35</v>
      </c>
      <c r="B26" t="str">
        <f>RIGHT('Calc Data 1'!$Y$24,3)</f>
        <v>413</v>
      </c>
      <c r="E26" s="442" t="s">
        <v>516</v>
      </c>
      <c r="F26" s="442" t="s">
        <v>516</v>
      </c>
      <c r="G26" t="str">
        <f t="shared" si="0"/>
        <v>Test23 Test23</v>
      </c>
      <c r="H26" t="str">
        <f t="shared" ca="1" si="1"/>
        <v>403</v>
      </c>
      <c r="I26" t="str">
        <f t="shared" ca="1" si="2"/>
        <v>R4H403</v>
      </c>
      <c r="J26" t="str">
        <f t="shared" ca="1" si="3"/>
        <v>Round 4 Heat 403</v>
      </c>
    </row>
    <row r="27" spans="1:10" x14ac:dyDescent="0.2">
      <c r="A27" t="str">
        <f ca="1">'Calc Data 1'!AD29</f>
        <v/>
      </c>
      <c r="E27" s="442" t="s">
        <v>517</v>
      </c>
      <c r="F27" s="442" t="s">
        <v>517</v>
      </c>
      <c r="G27" t="str">
        <f t="shared" si="0"/>
        <v>Test24 Test24</v>
      </c>
      <c r="H27" t="str">
        <f t="shared" ca="1" si="1"/>
        <v>406</v>
      </c>
      <c r="I27" t="str">
        <f t="shared" ca="1" si="2"/>
        <v>R4H406</v>
      </c>
      <c r="J27" t="str">
        <f t="shared" ca="1" si="3"/>
        <v>Round 4 Heat 406</v>
      </c>
    </row>
    <row r="28" spans="1:10" x14ac:dyDescent="0.2">
      <c r="A28" t="str">
        <f ca="1">'Calc Data 1'!AD30</f>
        <v>Test40 Test40</v>
      </c>
      <c r="B28" t="str">
        <f>RIGHT('Calc Data 1'!$Y$30,3)</f>
        <v>412</v>
      </c>
      <c r="E28" s="442" t="s">
        <v>518</v>
      </c>
      <c r="F28" s="442" t="s">
        <v>518</v>
      </c>
      <c r="G28" t="str">
        <f t="shared" si="0"/>
        <v>Test25 Test25</v>
      </c>
      <c r="H28" t="str">
        <f t="shared" ca="1" si="1"/>
        <v>406</v>
      </c>
      <c r="I28" t="str">
        <f t="shared" ca="1" si="2"/>
        <v>R4H406</v>
      </c>
      <c r="J28" t="str">
        <f t="shared" ca="1" si="3"/>
        <v>Round 4 Heat 406</v>
      </c>
    </row>
    <row r="29" spans="1:10" x14ac:dyDescent="0.2">
      <c r="A29" t="str">
        <f ca="1">'Calc Data 1'!AD31</f>
        <v>Test37 Test37</v>
      </c>
      <c r="B29" t="str">
        <f>RIGHT('Calc Data 1'!$Y$30,3)</f>
        <v>412</v>
      </c>
      <c r="E29" s="442" t="s">
        <v>519</v>
      </c>
      <c r="F29" s="442" t="s">
        <v>519</v>
      </c>
      <c r="G29" t="str">
        <f t="shared" si="0"/>
        <v>Test26 Test26</v>
      </c>
      <c r="H29" t="str">
        <f t="shared" ca="1" si="1"/>
        <v>415</v>
      </c>
      <c r="I29" t="str">
        <f t="shared" ca="1" si="2"/>
        <v>R4H415</v>
      </c>
      <c r="J29" t="str">
        <f t="shared" ca="1" si="3"/>
        <v>Round 4 Heat 415</v>
      </c>
    </row>
    <row r="30" spans="1:10" x14ac:dyDescent="0.2">
      <c r="A30" t="str">
        <f ca="1">'Calc Data 1'!AD32</f>
        <v>Test41 Test41</v>
      </c>
      <c r="B30" t="str">
        <f>RIGHT('Calc Data 1'!$Y$30,3)</f>
        <v>412</v>
      </c>
      <c r="E30" s="442" t="s">
        <v>520</v>
      </c>
      <c r="F30" s="442" t="s">
        <v>520</v>
      </c>
      <c r="G30" t="str">
        <f t="shared" si="0"/>
        <v>Test27 Test27</v>
      </c>
      <c r="H30" t="str">
        <f t="shared" ca="1" si="1"/>
        <v>413</v>
      </c>
      <c r="I30" t="str">
        <f t="shared" ca="1" si="2"/>
        <v>R4H413</v>
      </c>
      <c r="J30" t="str">
        <f t="shared" ca="1" si="3"/>
        <v>Round 4 Heat 413</v>
      </c>
    </row>
    <row r="31" spans="1:10" x14ac:dyDescent="0.2">
      <c r="A31" t="str">
        <f ca="1">'Calc Data 1'!AD33</f>
        <v>Test44 Test44</v>
      </c>
      <c r="B31" t="str">
        <f>RIGHT('Calc Data 1'!$Y$30,3)</f>
        <v>412</v>
      </c>
      <c r="E31" s="442" t="s">
        <v>521</v>
      </c>
      <c r="F31" s="442" t="s">
        <v>521</v>
      </c>
      <c r="G31" t="str">
        <f t="shared" si="0"/>
        <v>Test28 Test28</v>
      </c>
      <c r="H31" t="str">
        <f t="shared" ca="1" si="1"/>
        <v>414</v>
      </c>
      <c r="I31" t="str">
        <f t="shared" ca="1" si="2"/>
        <v>R4H414</v>
      </c>
      <c r="J31" t="str">
        <f t="shared" ca="1" si="3"/>
        <v>Round 4 Heat 414</v>
      </c>
    </row>
    <row r="32" spans="1:10" x14ac:dyDescent="0.2">
      <c r="A32" t="str">
        <f ca="1">'Calc Data 1'!AD34</f>
        <v>Test45 Test45</v>
      </c>
      <c r="B32" t="str">
        <f>RIGHT('Calc Data 1'!$Y$30,3)</f>
        <v>412</v>
      </c>
      <c r="E32" s="442" t="s">
        <v>522</v>
      </c>
      <c r="F32" s="442" t="s">
        <v>522</v>
      </c>
      <c r="G32" t="str">
        <f t="shared" si="0"/>
        <v>Test29 Test29</v>
      </c>
      <c r="H32" t="str">
        <f t="shared" ca="1" si="1"/>
        <v>414</v>
      </c>
      <c r="I32" t="str">
        <f t="shared" ca="1" si="2"/>
        <v>R4H414</v>
      </c>
      <c r="J32" t="str">
        <f t="shared" ca="1" si="3"/>
        <v>Round 4 Heat 414</v>
      </c>
    </row>
    <row r="33" spans="1:10" x14ac:dyDescent="0.2">
      <c r="A33" t="str">
        <f ca="1">'Calc Data 1'!AD35</f>
        <v/>
      </c>
      <c r="E33" s="442" t="s">
        <v>523</v>
      </c>
      <c r="F33" s="442" t="s">
        <v>523</v>
      </c>
      <c r="G33" t="str">
        <f t="shared" si="0"/>
        <v>Test30 Test30</v>
      </c>
      <c r="H33" t="str">
        <f t="shared" ca="1" si="1"/>
        <v>413</v>
      </c>
      <c r="I33" t="str">
        <f t="shared" ca="1" si="2"/>
        <v>R4H413</v>
      </c>
      <c r="J33" t="str">
        <f t="shared" ca="1" si="3"/>
        <v>Round 4 Heat 413</v>
      </c>
    </row>
    <row r="34" spans="1:10" x14ac:dyDescent="0.2">
      <c r="A34" t="str">
        <f ca="1">'Calc Data 1'!AD36</f>
        <v>Test39 Test39</v>
      </c>
      <c r="B34" t="str">
        <f>RIGHT('Calc Data 1'!$Y$36,3)</f>
        <v>411</v>
      </c>
      <c r="E34" s="442" t="s">
        <v>524</v>
      </c>
      <c r="F34" s="442" t="s">
        <v>524</v>
      </c>
      <c r="G34" t="str">
        <f t="shared" si="0"/>
        <v>Test31 Test31</v>
      </c>
      <c r="H34" t="str">
        <f t="shared" ca="1" si="1"/>
        <v>413</v>
      </c>
      <c r="I34" t="str">
        <f t="shared" ca="1" si="2"/>
        <v>R4H413</v>
      </c>
      <c r="J34" t="str">
        <f t="shared" ca="1" si="3"/>
        <v>Round 4 Heat 413</v>
      </c>
    </row>
    <row r="35" spans="1:10" x14ac:dyDescent="0.2">
      <c r="A35" t="str">
        <f ca="1">'Calc Data 1'!AD37</f>
        <v>Test38 Test38</v>
      </c>
      <c r="B35" t="str">
        <f>RIGHT('Calc Data 1'!$Y$36,3)</f>
        <v>411</v>
      </c>
      <c r="E35" s="442" t="s">
        <v>525</v>
      </c>
      <c r="F35" s="442" t="s">
        <v>525</v>
      </c>
      <c r="G35" t="str">
        <f t="shared" si="0"/>
        <v>Test32 Test32</v>
      </c>
      <c r="H35" t="str">
        <f t="shared" ca="1" si="1"/>
        <v>414</v>
      </c>
      <c r="I35" t="str">
        <f t="shared" ca="1" si="2"/>
        <v>R4H414</v>
      </c>
      <c r="J35" t="str">
        <f t="shared" ca="1" si="3"/>
        <v>Round 4 Heat 414</v>
      </c>
    </row>
    <row r="36" spans="1:10" x14ac:dyDescent="0.2">
      <c r="A36" t="str">
        <f ca="1">'Calc Data 1'!AD38</f>
        <v>Test42 Test42</v>
      </c>
      <c r="B36" t="str">
        <f>RIGHT('Calc Data 1'!$Y$36,3)</f>
        <v>411</v>
      </c>
      <c r="E36" s="442" t="s">
        <v>526</v>
      </c>
      <c r="F36" s="442" t="s">
        <v>526</v>
      </c>
      <c r="G36" t="str">
        <f t="shared" si="0"/>
        <v>Test33 Test33</v>
      </c>
      <c r="H36" t="str">
        <f t="shared" ca="1" si="1"/>
        <v>414</v>
      </c>
      <c r="I36" t="str">
        <f t="shared" ca="1" si="2"/>
        <v>R4H414</v>
      </c>
      <c r="J36" t="str">
        <f t="shared" ca="1" si="3"/>
        <v>Round 4 Heat 414</v>
      </c>
    </row>
    <row r="37" spans="1:10" x14ac:dyDescent="0.2">
      <c r="A37" t="str">
        <f ca="1">'Calc Data 1'!AD39</f>
        <v>Test43 Test43</v>
      </c>
      <c r="B37" t="str">
        <f>RIGHT('Calc Data 1'!$Y$36,3)</f>
        <v>411</v>
      </c>
      <c r="E37" s="442" t="s">
        <v>527</v>
      </c>
      <c r="F37" s="442" t="s">
        <v>527</v>
      </c>
      <c r="G37" t="str">
        <f t="shared" si="0"/>
        <v>Test34 Test34</v>
      </c>
      <c r="H37" t="str">
        <f t="shared" ca="1" si="1"/>
        <v>413</v>
      </c>
      <c r="I37" t="str">
        <f t="shared" ca="1" si="2"/>
        <v>R4H413</v>
      </c>
      <c r="J37" t="str">
        <f t="shared" ca="1" si="3"/>
        <v>Round 4 Heat 413</v>
      </c>
    </row>
    <row r="38" spans="1:10" x14ac:dyDescent="0.2">
      <c r="A38" t="str">
        <f ca="1">'Calc Data 1'!AD40</f>
        <v>Test46 Test46</v>
      </c>
      <c r="B38" t="str">
        <f>RIGHT('Calc Data 1'!$Y$36,3)</f>
        <v>411</v>
      </c>
      <c r="E38" s="442" t="s">
        <v>528</v>
      </c>
      <c r="F38" s="442" t="s">
        <v>528</v>
      </c>
      <c r="G38" t="str">
        <f t="shared" si="0"/>
        <v>Test35 Test35</v>
      </c>
      <c r="H38" t="str">
        <f t="shared" ca="1" si="1"/>
        <v>413</v>
      </c>
      <c r="I38" t="str">
        <f t="shared" ca="1" si="2"/>
        <v>R4H413</v>
      </c>
      <c r="J38" t="str">
        <f t="shared" ca="1" si="3"/>
        <v>Round 4 Heat 413</v>
      </c>
    </row>
    <row r="39" spans="1:10" x14ac:dyDescent="0.2">
      <c r="A39" t="str">
        <f ca="1">'Calc Data 1'!AD41</f>
        <v/>
      </c>
      <c r="E39" s="442" t="s">
        <v>529</v>
      </c>
      <c r="F39" s="442" t="s">
        <v>529</v>
      </c>
      <c r="G39" t="str">
        <f t="shared" si="0"/>
        <v>Test36 Test36</v>
      </c>
      <c r="H39" t="str">
        <f t="shared" ca="1" si="1"/>
        <v>414</v>
      </c>
      <c r="I39" t="str">
        <f t="shared" ca="1" si="2"/>
        <v>R4H414</v>
      </c>
      <c r="J39" t="str">
        <f t="shared" ca="1" si="3"/>
        <v>Round 4 Heat 414</v>
      </c>
    </row>
    <row r="40" spans="1:10" x14ac:dyDescent="0.2">
      <c r="A40" t="str">
        <f ca="1">'Calc Data 1'!AD42</f>
        <v>Test61 Test61</v>
      </c>
      <c r="B40" t="str">
        <f>RIGHT('Calc Data 1'!$Y$42,3)</f>
        <v>410</v>
      </c>
      <c r="E40" s="442" t="s">
        <v>530</v>
      </c>
      <c r="F40" s="442" t="s">
        <v>530</v>
      </c>
      <c r="G40" t="str">
        <f t="shared" si="0"/>
        <v>Test37 Test37</v>
      </c>
      <c r="H40" t="str">
        <f t="shared" ca="1" si="1"/>
        <v>412</v>
      </c>
      <c r="I40" t="str">
        <f t="shared" ca="1" si="2"/>
        <v>R4H412</v>
      </c>
      <c r="J40" t="str">
        <f t="shared" ca="1" si="3"/>
        <v>Round 4 Heat 412</v>
      </c>
    </row>
    <row r="41" spans="1:10" x14ac:dyDescent="0.2">
      <c r="A41" t="str">
        <f ca="1">'Calc Data 1'!AD43</f>
        <v>Test64 Test64</v>
      </c>
      <c r="B41" t="str">
        <f>RIGHT('Calc Data 1'!$Y$42,3)</f>
        <v>410</v>
      </c>
      <c r="E41" s="442" t="s">
        <v>531</v>
      </c>
      <c r="F41" s="442" t="s">
        <v>531</v>
      </c>
      <c r="G41" t="str">
        <f t="shared" si="0"/>
        <v>Test38 Test38</v>
      </c>
      <c r="H41" t="str">
        <f t="shared" ca="1" si="1"/>
        <v>411</v>
      </c>
      <c r="I41" t="str">
        <f t="shared" ca="1" si="2"/>
        <v>R4H411</v>
      </c>
      <c r="J41" t="str">
        <f t="shared" ca="1" si="3"/>
        <v>Round 4 Heat 411</v>
      </c>
    </row>
    <row r="42" spans="1:10" x14ac:dyDescent="0.2">
      <c r="A42" t="str">
        <f ca="1">'Calc Data 1'!AD44</f>
        <v>Test69 Test69</v>
      </c>
      <c r="B42" t="str">
        <f>RIGHT('Calc Data 1'!$Y$42,3)</f>
        <v>410</v>
      </c>
      <c r="E42" s="442" t="s">
        <v>532</v>
      </c>
      <c r="F42" s="442" t="s">
        <v>532</v>
      </c>
      <c r="G42" t="str">
        <f t="shared" si="0"/>
        <v>Test39 Test39</v>
      </c>
      <c r="H42" t="str">
        <f t="shared" ca="1" si="1"/>
        <v>411</v>
      </c>
      <c r="I42" t="str">
        <f t="shared" ca="1" si="2"/>
        <v>R4H411</v>
      </c>
      <c r="J42" t="str">
        <f t="shared" ca="1" si="3"/>
        <v>Round 4 Heat 411</v>
      </c>
    </row>
    <row r="43" spans="1:10" x14ac:dyDescent="0.2">
      <c r="A43" t="str">
        <f ca="1">'Calc Data 1'!AD45</f>
        <v>Test72 Test72</v>
      </c>
      <c r="B43" t="str">
        <f>RIGHT('Calc Data 1'!$Y$42,3)</f>
        <v>410</v>
      </c>
      <c r="E43" s="442" t="s">
        <v>533</v>
      </c>
      <c r="F43" s="442" t="s">
        <v>533</v>
      </c>
      <c r="G43" t="str">
        <f t="shared" si="0"/>
        <v>Test40 Test40</v>
      </c>
      <c r="H43" t="str">
        <f t="shared" ca="1" si="1"/>
        <v>412</v>
      </c>
      <c r="I43" t="str">
        <f t="shared" ca="1" si="2"/>
        <v>R4H412</v>
      </c>
      <c r="J43" t="str">
        <f t="shared" ca="1" si="3"/>
        <v>Round 4 Heat 412</v>
      </c>
    </row>
    <row r="44" spans="1:10" x14ac:dyDescent="0.2">
      <c r="A44" t="str">
        <f ca="1">'Calc Data 1'!AD46</f>
        <v>Test16 Test16</v>
      </c>
      <c r="B44" t="str">
        <f>RIGHT('Calc Data 1'!$Y$42,3)</f>
        <v>410</v>
      </c>
      <c r="E44" s="442" t="s">
        <v>534</v>
      </c>
      <c r="F44" s="442" t="s">
        <v>534</v>
      </c>
      <c r="G44" t="str">
        <f t="shared" si="0"/>
        <v>Test41 Test41</v>
      </c>
      <c r="H44" t="str">
        <f t="shared" ca="1" si="1"/>
        <v>412</v>
      </c>
      <c r="I44" t="str">
        <f t="shared" ca="1" si="2"/>
        <v>R4H412</v>
      </c>
      <c r="J44" t="str">
        <f t="shared" ca="1" si="3"/>
        <v>Round 4 Heat 412</v>
      </c>
    </row>
    <row r="45" spans="1:10" x14ac:dyDescent="0.2">
      <c r="A45" t="str">
        <f ca="1">'Calc Data 1'!AD47</f>
        <v/>
      </c>
      <c r="E45" s="442" t="s">
        <v>535</v>
      </c>
      <c r="F45" s="442" t="s">
        <v>535</v>
      </c>
      <c r="G45" t="str">
        <f t="shared" si="0"/>
        <v>Test42 Test42</v>
      </c>
      <c r="H45" t="str">
        <f t="shared" ca="1" si="1"/>
        <v>411</v>
      </c>
      <c r="I45" t="str">
        <f t="shared" ca="1" si="2"/>
        <v>R4H411</v>
      </c>
      <c r="J45" t="str">
        <f t="shared" ca="1" si="3"/>
        <v>Round 4 Heat 411</v>
      </c>
    </row>
    <row r="46" spans="1:10" x14ac:dyDescent="0.2">
      <c r="A46" t="str">
        <f ca="1">'Calc Data 1'!AD48</f>
        <v>Test47 Test47</v>
      </c>
      <c r="B46" t="str">
        <f>RIGHT('Calc Data 1'!$Y$48,3)</f>
        <v>409</v>
      </c>
      <c r="E46" s="442" t="s">
        <v>536</v>
      </c>
      <c r="F46" s="442" t="s">
        <v>536</v>
      </c>
      <c r="G46" t="str">
        <f t="shared" si="0"/>
        <v>Test43 Test43</v>
      </c>
      <c r="H46" t="str">
        <f t="shared" ca="1" si="1"/>
        <v>411</v>
      </c>
      <c r="I46" t="str">
        <f t="shared" ca="1" si="2"/>
        <v>R4H411</v>
      </c>
      <c r="J46" t="str">
        <f t="shared" ca="1" si="3"/>
        <v>Round 4 Heat 411</v>
      </c>
    </row>
    <row r="47" spans="1:10" x14ac:dyDescent="0.2">
      <c r="A47" t="str">
        <f ca="1">'Calc Data 1'!AD49</f>
        <v>Test62 Test62</v>
      </c>
      <c r="B47" t="str">
        <f>RIGHT('Calc Data 1'!$Y$48,3)</f>
        <v>409</v>
      </c>
      <c r="E47" s="442" t="s">
        <v>537</v>
      </c>
      <c r="F47" s="442" t="s">
        <v>537</v>
      </c>
      <c r="G47" t="str">
        <f t="shared" si="0"/>
        <v>Test44 Test44</v>
      </c>
      <c r="H47" t="str">
        <f t="shared" ca="1" si="1"/>
        <v>412</v>
      </c>
      <c r="I47" t="str">
        <f t="shared" ca="1" si="2"/>
        <v>R4H412</v>
      </c>
      <c r="J47" t="str">
        <f t="shared" ca="1" si="3"/>
        <v>Round 4 Heat 412</v>
      </c>
    </row>
    <row r="48" spans="1:10" x14ac:dyDescent="0.2">
      <c r="A48" t="str">
        <f ca="1">'Calc Data 1'!AD50</f>
        <v>Test63 Test63</v>
      </c>
      <c r="B48" t="str">
        <f>RIGHT('Calc Data 1'!$Y$48,3)</f>
        <v>409</v>
      </c>
      <c r="E48" s="442" t="s">
        <v>538</v>
      </c>
      <c r="F48" s="442" t="s">
        <v>538</v>
      </c>
      <c r="G48" t="str">
        <f t="shared" si="0"/>
        <v>Test45 Test45</v>
      </c>
      <c r="H48" t="str">
        <f t="shared" ca="1" si="1"/>
        <v>412</v>
      </c>
      <c r="I48" t="str">
        <f t="shared" ca="1" si="2"/>
        <v>R4H412</v>
      </c>
      <c r="J48" t="str">
        <f t="shared" ca="1" si="3"/>
        <v>Round 4 Heat 412</v>
      </c>
    </row>
    <row r="49" spans="1:10" x14ac:dyDescent="0.2">
      <c r="A49" t="str">
        <f ca="1">'Calc Data 1'!AD51</f>
        <v>Test70 Test70</v>
      </c>
      <c r="B49" t="str">
        <f>RIGHT('Calc Data 1'!$Y$48,3)</f>
        <v>409</v>
      </c>
      <c r="E49" s="442" t="s">
        <v>539</v>
      </c>
      <c r="F49" s="442" t="s">
        <v>539</v>
      </c>
      <c r="G49" t="str">
        <f t="shared" si="0"/>
        <v>Test46 Test46</v>
      </c>
      <c r="H49" t="str">
        <f t="shared" ca="1" si="1"/>
        <v>411</v>
      </c>
      <c r="I49" t="str">
        <f t="shared" ca="1" si="2"/>
        <v>R4H411</v>
      </c>
      <c r="J49" t="str">
        <f t="shared" ca="1" si="3"/>
        <v>Round 4 Heat 411</v>
      </c>
    </row>
    <row r="50" spans="1:10" x14ac:dyDescent="0.2">
      <c r="A50" t="str">
        <f ca="1">'Calc Data 1'!AD52</f>
        <v>Test71 Test71</v>
      </c>
      <c r="B50" t="str">
        <f>RIGHT('Calc Data 1'!$Y$48,3)</f>
        <v>409</v>
      </c>
      <c r="E50" s="442" t="s">
        <v>540</v>
      </c>
      <c r="F50" s="442" t="s">
        <v>540</v>
      </c>
      <c r="G50" t="str">
        <f t="shared" si="0"/>
        <v>Test47 Test47</v>
      </c>
      <c r="H50" t="str">
        <f t="shared" ca="1" si="1"/>
        <v>409</v>
      </c>
      <c r="I50" t="str">
        <f t="shared" ca="1" si="2"/>
        <v>R4H409</v>
      </c>
      <c r="J50" t="str">
        <f t="shared" ca="1" si="3"/>
        <v>Round 4 Heat 409</v>
      </c>
    </row>
    <row r="51" spans="1:10" x14ac:dyDescent="0.2">
      <c r="A51" t="str">
        <f ca="1">'Calc Data 1'!AD53</f>
        <v/>
      </c>
      <c r="E51" s="442" t="s">
        <v>541</v>
      </c>
      <c r="F51" s="442" t="s">
        <v>541</v>
      </c>
      <c r="G51" t="str">
        <f t="shared" si="0"/>
        <v>Test48 Test48</v>
      </c>
      <c r="H51" t="str">
        <f t="shared" ca="1" si="1"/>
        <v>404</v>
      </c>
      <c r="I51" t="str">
        <f t="shared" ca="1" si="2"/>
        <v>R4H404</v>
      </c>
      <c r="J51" t="str">
        <f t="shared" ca="1" si="3"/>
        <v>Round 4 Heat 404</v>
      </c>
    </row>
    <row r="52" spans="1:10" x14ac:dyDescent="0.2">
      <c r="A52" t="str">
        <f ca="1">'Calc Data 1'!AD54</f>
        <v>Test65 Test65</v>
      </c>
      <c r="B52" t="str">
        <f>RIGHT('Calc Data 1'!$Y$54,3)</f>
        <v>408</v>
      </c>
      <c r="E52" s="442" t="s">
        <v>542</v>
      </c>
      <c r="F52" s="442" t="s">
        <v>542</v>
      </c>
      <c r="G52" t="str">
        <f t="shared" si="0"/>
        <v>Test49 Test49</v>
      </c>
      <c r="H52" t="str">
        <f t="shared" ca="1" si="1"/>
        <v>404</v>
      </c>
      <c r="I52" t="str">
        <f t="shared" ca="1" si="2"/>
        <v>R4H404</v>
      </c>
      <c r="J52" t="str">
        <f t="shared" ca="1" si="3"/>
        <v>Round 4 Heat 404</v>
      </c>
    </row>
    <row r="53" spans="1:10" x14ac:dyDescent="0.2">
      <c r="A53" t="str">
        <f ca="1">'Calc Data 1'!AD55</f>
        <v>Test68 Test68</v>
      </c>
      <c r="B53" t="str">
        <f>RIGHT('Calc Data 1'!$Y$54,3)</f>
        <v>408</v>
      </c>
      <c r="E53" s="442" t="s">
        <v>543</v>
      </c>
      <c r="F53" s="442" t="s">
        <v>543</v>
      </c>
      <c r="G53" t="str">
        <f t="shared" si="0"/>
        <v>Test50 Test50</v>
      </c>
      <c r="H53" t="str">
        <f t="shared" ca="1" si="1"/>
        <v>403</v>
      </c>
      <c r="I53" t="str">
        <f t="shared" ca="1" si="2"/>
        <v>R4H403</v>
      </c>
      <c r="J53" t="str">
        <f t="shared" ca="1" si="3"/>
        <v>Round 4 Heat 403</v>
      </c>
    </row>
    <row r="54" spans="1:10" x14ac:dyDescent="0.2">
      <c r="A54" t="str">
        <f ca="1">'Calc Data 1'!AD56</f>
        <v>Test73 Test73</v>
      </c>
      <c r="B54" t="str">
        <f>RIGHT('Calc Data 1'!$Y$54,3)</f>
        <v>408</v>
      </c>
      <c r="E54" s="442" t="s">
        <v>544</v>
      </c>
      <c r="F54" s="442" t="s">
        <v>544</v>
      </c>
      <c r="G54" t="str">
        <f t="shared" si="0"/>
        <v>Test51 Test51</v>
      </c>
      <c r="H54" t="str">
        <f t="shared" ca="1" si="1"/>
        <v>403</v>
      </c>
      <c r="I54" t="str">
        <f t="shared" ca="1" si="2"/>
        <v>R4H403</v>
      </c>
      <c r="J54" t="str">
        <f t="shared" ca="1" si="3"/>
        <v>Round 4 Heat 403</v>
      </c>
    </row>
    <row r="55" spans="1:10" x14ac:dyDescent="0.2">
      <c r="A55" t="str">
        <f ca="1">'Calc Data 1'!AD57</f>
        <v>Test76 Test76</v>
      </c>
      <c r="B55" t="str">
        <f>RIGHT('Calc Data 1'!$Y$54,3)</f>
        <v>408</v>
      </c>
      <c r="E55" s="442" t="s">
        <v>545</v>
      </c>
      <c r="F55" s="442" t="s">
        <v>545</v>
      </c>
      <c r="G55" t="str">
        <f t="shared" si="0"/>
        <v>Test52 Test52</v>
      </c>
      <c r="H55" t="str">
        <f t="shared" ca="1" si="1"/>
        <v>404</v>
      </c>
      <c r="I55" t="str">
        <f t="shared" ca="1" si="2"/>
        <v>R4H404</v>
      </c>
      <c r="J55" t="str">
        <f t="shared" ca="1" si="3"/>
        <v>Round 4 Heat 404</v>
      </c>
    </row>
    <row r="56" spans="1:10" x14ac:dyDescent="0.2">
      <c r="A56" t="str">
        <f ca="1">'Calc Data 1'!AD58</f>
        <v>Test12 Test12</v>
      </c>
      <c r="B56" t="str">
        <f>RIGHT('Calc Data 1'!$Y$54,3)</f>
        <v>408</v>
      </c>
      <c r="E56" s="442" t="s">
        <v>546</v>
      </c>
      <c r="F56" s="442" t="s">
        <v>546</v>
      </c>
      <c r="G56" t="str">
        <f t="shared" si="0"/>
        <v>Test53 Test53</v>
      </c>
      <c r="H56" t="str">
        <f t="shared" ca="1" si="1"/>
        <v>402</v>
      </c>
      <c r="I56" t="str">
        <f t="shared" ca="1" si="2"/>
        <v>R4H402</v>
      </c>
      <c r="J56" t="str">
        <f t="shared" ca="1" si="3"/>
        <v>Round 4 Heat 402</v>
      </c>
    </row>
    <row r="57" spans="1:10" x14ac:dyDescent="0.2">
      <c r="A57" t="str">
        <f ca="1">'Calc Data 1'!AD59</f>
        <v/>
      </c>
      <c r="E57" s="442" t="s">
        <v>547</v>
      </c>
      <c r="F57" s="442" t="s">
        <v>547</v>
      </c>
      <c r="G57" t="str">
        <f t="shared" si="0"/>
        <v>Test54 Test54</v>
      </c>
      <c r="H57" t="str">
        <f t="shared" ca="1" si="1"/>
        <v>401</v>
      </c>
      <c r="I57" t="str">
        <f t="shared" ca="1" si="2"/>
        <v>R4H401</v>
      </c>
      <c r="J57" t="str">
        <f t="shared" ca="1" si="3"/>
        <v>Round 4 Heat 401</v>
      </c>
    </row>
    <row r="58" spans="1:10" x14ac:dyDescent="0.2">
      <c r="A58" t="str">
        <f ca="1">'Calc Data 1'!AD60</f>
        <v>Test66 Test66</v>
      </c>
      <c r="B58" t="str">
        <f>RIGHT('Calc Data 1'!$Y$60,3)</f>
        <v>407</v>
      </c>
      <c r="E58" s="442" t="s">
        <v>548</v>
      </c>
      <c r="F58" s="442" t="s">
        <v>548</v>
      </c>
      <c r="G58" t="str">
        <f t="shared" si="0"/>
        <v>Test55 Test55</v>
      </c>
      <c r="H58" t="str">
        <f t="shared" ca="1" si="1"/>
        <v>401</v>
      </c>
      <c r="I58" t="str">
        <f t="shared" ca="1" si="2"/>
        <v>R4H401</v>
      </c>
      <c r="J58" t="str">
        <f t="shared" ca="1" si="3"/>
        <v>Round 4 Heat 401</v>
      </c>
    </row>
    <row r="59" spans="1:10" x14ac:dyDescent="0.2">
      <c r="A59" t="str">
        <f ca="1">'Calc Data 1'!AD61</f>
        <v>Test67 Test67</v>
      </c>
      <c r="B59" t="str">
        <f>RIGHT('Calc Data 1'!$Y$60,3)</f>
        <v>407</v>
      </c>
      <c r="E59" s="442" t="s">
        <v>549</v>
      </c>
      <c r="F59" s="442" t="s">
        <v>549</v>
      </c>
      <c r="G59" t="str">
        <f t="shared" si="0"/>
        <v>Test56 Test56</v>
      </c>
      <c r="H59" t="str">
        <f t="shared" ca="1" si="1"/>
        <v>402</v>
      </c>
      <c r="I59" t="str">
        <f t="shared" ca="1" si="2"/>
        <v>R4H402</v>
      </c>
      <c r="J59" t="str">
        <f t="shared" ca="1" si="3"/>
        <v>Round 4 Heat 402</v>
      </c>
    </row>
    <row r="60" spans="1:10" x14ac:dyDescent="0.2">
      <c r="A60" t="str">
        <f ca="1">'Calc Data 1'!AD62</f>
        <v>Test74 Test74</v>
      </c>
      <c r="B60" t="str">
        <f>RIGHT('Calc Data 1'!$Y$60,3)</f>
        <v>407</v>
      </c>
      <c r="E60" s="442" t="s">
        <v>550</v>
      </c>
      <c r="F60" s="442" t="s">
        <v>550</v>
      </c>
      <c r="G60" t="str">
        <f t="shared" si="0"/>
        <v>Test57 Test57</v>
      </c>
      <c r="H60" t="str">
        <f t="shared" ca="1" si="1"/>
        <v>402</v>
      </c>
      <c r="I60" t="str">
        <f t="shared" ca="1" si="2"/>
        <v>R4H402</v>
      </c>
      <c r="J60" t="str">
        <f t="shared" ca="1" si="3"/>
        <v>Round 4 Heat 402</v>
      </c>
    </row>
    <row r="61" spans="1:10" x14ac:dyDescent="0.2">
      <c r="A61" t="str">
        <f ca="1">'Calc Data 1'!AD63</f>
        <v>Test75 Test75</v>
      </c>
      <c r="B61" t="str">
        <f>RIGHT('Calc Data 1'!$Y$60,3)</f>
        <v>407</v>
      </c>
      <c r="E61" s="442" t="s">
        <v>551</v>
      </c>
      <c r="F61" s="442" t="s">
        <v>551</v>
      </c>
      <c r="G61" t="str">
        <f t="shared" si="0"/>
        <v>Test58 Test58</v>
      </c>
      <c r="H61" t="str">
        <f t="shared" ca="1" si="1"/>
        <v>401</v>
      </c>
      <c r="I61" t="str">
        <f t="shared" ca="1" si="2"/>
        <v>R4H401</v>
      </c>
      <c r="J61" t="str">
        <f t="shared" ca="1" si="3"/>
        <v>Round 4 Heat 401</v>
      </c>
    </row>
    <row r="62" spans="1:10" x14ac:dyDescent="0.2">
      <c r="A62" t="str">
        <f ca="1">'Calc Data 1'!AD64</f>
        <v>Test10 Test10</v>
      </c>
      <c r="B62" t="str">
        <f>RIGHT('Calc Data 1'!$Y$60,3)</f>
        <v>407</v>
      </c>
      <c r="E62" s="442" t="s">
        <v>552</v>
      </c>
      <c r="F62" s="442" t="s">
        <v>552</v>
      </c>
      <c r="G62" t="str">
        <f t="shared" si="0"/>
        <v>Test59 Test59</v>
      </c>
      <c r="H62" t="str">
        <f t="shared" ca="1" si="1"/>
        <v>401</v>
      </c>
      <c r="I62" t="str">
        <f t="shared" ca="1" si="2"/>
        <v>R4H401</v>
      </c>
      <c r="J62" t="str">
        <f t="shared" ca="1" si="3"/>
        <v>Round 4 Heat 401</v>
      </c>
    </row>
    <row r="63" spans="1:10" x14ac:dyDescent="0.2">
      <c r="A63" t="str">
        <f ca="1">'Calc Data 1'!AD65</f>
        <v/>
      </c>
      <c r="E63" s="442" t="s">
        <v>553</v>
      </c>
      <c r="F63" s="442" t="s">
        <v>553</v>
      </c>
      <c r="G63" t="str">
        <f t="shared" si="0"/>
        <v>Test60 Test60</v>
      </c>
      <c r="H63" t="str">
        <f t="shared" ca="1" si="1"/>
        <v>402</v>
      </c>
      <c r="I63" t="str">
        <f t="shared" ca="1" si="2"/>
        <v>R4H402</v>
      </c>
      <c r="J63" t="str">
        <f t="shared" ca="1" si="3"/>
        <v>Round 4 Heat 402</v>
      </c>
    </row>
    <row r="64" spans="1:10" x14ac:dyDescent="0.2">
      <c r="A64" t="str">
        <f ca="1">'Calc Data 1'!AD66</f>
        <v>Test13 Test13</v>
      </c>
      <c r="B64" t="str">
        <f>RIGHT('Calc Data 1'!$Y$66,3)</f>
        <v>406</v>
      </c>
      <c r="E64" s="442" t="s">
        <v>554</v>
      </c>
      <c r="F64" s="442" t="s">
        <v>554</v>
      </c>
      <c r="G64" t="str">
        <f t="shared" si="0"/>
        <v>Test61 Test61</v>
      </c>
      <c r="H64" t="str">
        <f t="shared" ca="1" si="1"/>
        <v>410</v>
      </c>
      <c r="I64" t="str">
        <f t="shared" ca="1" si="2"/>
        <v>R4H410</v>
      </c>
      <c r="J64" t="str">
        <f t="shared" ca="1" si="3"/>
        <v>Round 4 Heat 410</v>
      </c>
    </row>
    <row r="65" spans="1:10" x14ac:dyDescent="0.2">
      <c r="A65" t="str">
        <f ca="1">'Calc Data 1'!AD67</f>
        <v>Test17 Test17</v>
      </c>
      <c r="B65" t="str">
        <f>RIGHT('Calc Data 1'!$Y$66,3)</f>
        <v>406</v>
      </c>
      <c r="E65" s="442" t="s">
        <v>555</v>
      </c>
      <c r="F65" s="442" t="s">
        <v>555</v>
      </c>
      <c r="G65" t="str">
        <f t="shared" si="0"/>
        <v>Test62 Test62</v>
      </c>
      <c r="H65" t="str">
        <f t="shared" ca="1" si="1"/>
        <v>409</v>
      </c>
      <c r="I65" t="str">
        <f t="shared" ca="1" si="2"/>
        <v>R4H409</v>
      </c>
      <c r="J65" t="str">
        <f t="shared" ca="1" si="3"/>
        <v>Round 4 Heat 409</v>
      </c>
    </row>
    <row r="66" spans="1:10" x14ac:dyDescent="0.2">
      <c r="A66" t="str">
        <f ca="1">'Calc Data 1'!AD68</f>
        <v>Test20 Test20</v>
      </c>
      <c r="B66" t="str">
        <f>RIGHT('Calc Data 1'!$Y$66,3)</f>
        <v>406</v>
      </c>
      <c r="E66" s="442" t="s">
        <v>556</v>
      </c>
      <c r="F66" s="442" t="s">
        <v>556</v>
      </c>
      <c r="G66" t="str">
        <f t="shared" si="0"/>
        <v>Test63 Test63</v>
      </c>
      <c r="H66" t="str">
        <f t="shared" ca="1" si="1"/>
        <v>409</v>
      </c>
      <c r="I66" t="str">
        <f t="shared" ca="1" si="2"/>
        <v>R4H409</v>
      </c>
      <c r="J66" t="str">
        <f t="shared" ca="1" si="3"/>
        <v>Round 4 Heat 409</v>
      </c>
    </row>
    <row r="67" spans="1:10" x14ac:dyDescent="0.2">
      <c r="A67" t="str">
        <f ca="1">'Calc Data 1'!AD69</f>
        <v>Test24 Test24</v>
      </c>
      <c r="B67" t="str">
        <f>RIGHT('Calc Data 1'!$Y$66,3)</f>
        <v>406</v>
      </c>
      <c r="E67" s="442" t="s">
        <v>557</v>
      </c>
      <c r="F67" s="442" t="s">
        <v>557</v>
      </c>
      <c r="G67" t="str">
        <f t="shared" si="0"/>
        <v>Test64 Test64</v>
      </c>
      <c r="H67" t="str">
        <f t="shared" ca="1" si="1"/>
        <v>410</v>
      </c>
      <c r="I67" t="str">
        <f t="shared" ca="1" si="2"/>
        <v>R4H410</v>
      </c>
      <c r="J67" t="str">
        <f t="shared" ca="1" si="3"/>
        <v>Round 4 Heat 410</v>
      </c>
    </row>
    <row r="68" spans="1:10" x14ac:dyDescent="0.2">
      <c r="A68" t="str">
        <f ca="1">'Calc Data 1'!AD70</f>
        <v>Test25 Test25</v>
      </c>
      <c r="B68" t="str">
        <f>RIGHT('Calc Data 1'!$Y$66,3)</f>
        <v>406</v>
      </c>
      <c r="E68" s="442" t="s">
        <v>558</v>
      </c>
      <c r="F68" s="442" t="s">
        <v>558</v>
      </c>
      <c r="G68" t="str">
        <f t="shared" si="0"/>
        <v>Test65 Test65</v>
      </c>
      <c r="H68" t="str">
        <f t="shared" ca="1" si="1"/>
        <v>408</v>
      </c>
      <c r="I68" t="str">
        <f t="shared" ca="1" si="2"/>
        <v>R4H408</v>
      </c>
      <c r="J68" t="str">
        <f t="shared" ca="1" si="3"/>
        <v>Round 4 Heat 408</v>
      </c>
    </row>
    <row r="69" spans="1:10" x14ac:dyDescent="0.2">
      <c r="A69" t="str">
        <f ca="1">'Calc Data 1'!AD71</f>
        <v/>
      </c>
      <c r="E69" s="442" t="s">
        <v>559</v>
      </c>
      <c r="F69" s="442" t="s">
        <v>559</v>
      </c>
      <c r="G69" t="str">
        <f t="shared" ref="G69:G83" si="4">CONCATENATE(F69," ",E69)</f>
        <v>Test66 Test66</v>
      </c>
      <c r="H69" t="str">
        <f t="shared" ref="H69:H83" ca="1" si="5">VLOOKUP(G69,$A$4:$B$98,2,FALSE)</f>
        <v>407</v>
      </c>
      <c r="I69" t="str">
        <f t="shared" ref="I69:I83" ca="1" si="6">CONCATENATE("R4H",H69)</f>
        <v>R4H407</v>
      </c>
      <c r="J69" t="str">
        <f t="shared" ref="J69:J83" ca="1" si="7">CONCATENATE("Round 4"," ","Heat"," ",RIGHT(I69,3))</f>
        <v>Round 4 Heat 407</v>
      </c>
    </row>
    <row r="70" spans="1:10" x14ac:dyDescent="0.2">
      <c r="A70" t="str">
        <f ca="1">'Calc Data 1'!AD72</f>
        <v>Test11 Test11</v>
      </c>
      <c r="B70" t="str">
        <f>RIGHT('Calc Data 1'!$Y$72,3)</f>
        <v>405</v>
      </c>
      <c r="E70" s="442" t="s">
        <v>560</v>
      </c>
      <c r="F70" s="442" t="s">
        <v>560</v>
      </c>
      <c r="G70" t="str">
        <f t="shared" si="4"/>
        <v>Test67 Test67</v>
      </c>
      <c r="H70" t="str">
        <f t="shared" ca="1" si="5"/>
        <v>407</v>
      </c>
      <c r="I70" t="str">
        <f t="shared" ca="1" si="6"/>
        <v>R4H407</v>
      </c>
      <c r="J70" t="str">
        <f t="shared" ca="1" si="7"/>
        <v>Round 4 Heat 407</v>
      </c>
    </row>
    <row r="71" spans="1:10" x14ac:dyDescent="0.2">
      <c r="A71" t="str">
        <f ca="1">'Calc Data 1'!AD73</f>
        <v>Test14 Test14</v>
      </c>
      <c r="B71" t="str">
        <f>RIGHT('Calc Data 1'!$Y$72,3)</f>
        <v>405</v>
      </c>
      <c r="E71" s="442" t="s">
        <v>561</v>
      </c>
      <c r="F71" s="442" t="s">
        <v>561</v>
      </c>
      <c r="G71" t="str">
        <f t="shared" si="4"/>
        <v>Test68 Test68</v>
      </c>
      <c r="H71" t="str">
        <f t="shared" ca="1" si="5"/>
        <v>408</v>
      </c>
      <c r="I71" t="str">
        <f t="shared" ca="1" si="6"/>
        <v>R4H408</v>
      </c>
      <c r="J71" t="str">
        <f t="shared" ca="1" si="7"/>
        <v>Round 4 Heat 408</v>
      </c>
    </row>
    <row r="72" spans="1:10" x14ac:dyDescent="0.2">
      <c r="A72" t="str">
        <f ca="1">'Calc Data 1'!AD74</f>
        <v>Test15 Test15</v>
      </c>
      <c r="B72" t="str">
        <f>RIGHT('Calc Data 1'!$Y$72,3)</f>
        <v>405</v>
      </c>
      <c r="E72" s="442" t="s">
        <v>562</v>
      </c>
      <c r="F72" s="442" t="s">
        <v>562</v>
      </c>
      <c r="G72" t="str">
        <f t="shared" si="4"/>
        <v>Test69 Test69</v>
      </c>
      <c r="H72" t="str">
        <f t="shared" ca="1" si="5"/>
        <v>410</v>
      </c>
      <c r="I72" t="str">
        <f t="shared" ca="1" si="6"/>
        <v>R4H410</v>
      </c>
      <c r="J72" t="str">
        <f t="shared" ca="1" si="7"/>
        <v>Round 4 Heat 410</v>
      </c>
    </row>
    <row r="73" spans="1:10" x14ac:dyDescent="0.2">
      <c r="A73" t="str">
        <f ca="1">'Calc Data 1'!AD75</f>
        <v>Test18 Test18</v>
      </c>
      <c r="B73" t="str">
        <f>RIGHT('Calc Data 1'!$Y$72,3)</f>
        <v>405</v>
      </c>
      <c r="E73" s="442" t="s">
        <v>563</v>
      </c>
      <c r="F73" s="442" t="s">
        <v>563</v>
      </c>
      <c r="G73" t="str">
        <f t="shared" si="4"/>
        <v>Test70 Test70</v>
      </c>
      <c r="H73" t="str">
        <f t="shared" ca="1" si="5"/>
        <v>409</v>
      </c>
      <c r="I73" t="str">
        <f t="shared" ca="1" si="6"/>
        <v>R4H409</v>
      </c>
      <c r="J73" t="str">
        <f t="shared" ca="1" si="7"/>
        <v>Round 4 Heat 409</v>
      </c>
    </row>
    <row r="74" spans="1:10" x14ac:dyDescent="0.2">
      <c r="A74" t="str">
        <f ca="1">'Calc Data 1'!AD76</f>
        <v>Test19 Test19</v>
      </c>
      <c r="B74" t="str">
        <f>RIGHT('Calc Data 1'!$Y$72,3)</f>
        <v>405</v>
      </c>
      <c r="E74" s="442" t="s">
        <v>564</v>
      </c>
      <c r="F74" s="442" t="s">
        <v>564</v>
      </c>
      <c r="G74" t="str">
        <f t="shared" si="4"/>
        <v>Test71 Test71</v>
      </c>
      <c r="H74" t="str">
        <f t="shared" ca="1" si="5"/>
        <v>409</v>
      </c>
      <c r="I74" t="str">
        <f t="shared" ca="1" si="6"/>
        <v>R4H409</v>
      </c>
      <c r="J74" t="str">
        <f t="shared" ca="1" si="7"/>
        <v>Round 4 Heat 409</v>
      </c>
    </row>
    <row r="75" spans="1:10" x14ac:dyDescent="0.2">
      <c r="A75" t="str">
        <f ca="1">'Calc Data 1'!AD77</f>
        <v/>
      </c>
      <c r="E75" s="442" t="s">
        <v>565</v>
      </c>
      <c r="F75" s="442" t="s">
        <v>565</v>
      </c>
      <c r="G75" t="str">
        <f t="shared" si="4"/>
        <v>Test72 Test72</v>
      </c>
      <c r="H75" t="str">
        <f t="shared" ca="1" si="5"/>
        <v>410</v>
      </c>
      <c r="I75" t="str">
        <f t="shared" ca="1" si="6"/>
        <v>R4H410</v>
      </c>
      <c r="J75" t="str">
        <f t="shared" ca="1" si="7"/>
        <v>Round 4 Heat 410</v>
      </c>
    </row>
    <row r="76" spans="1:10" x14ac:dyDescent="0.2">
      <c r="A76" t="str">
        <f ca="1">'Calc Data 1'!AD78</f>
        <v>Test48 Test48</v>
      </c>
      <c r="B76" t="str">
        <f>RIGHT('Calc Data 1'!$Y$78,3)</f>
        <v>404</v>
      </c>
      <c r="E76" s="442" t="s">
        <v>566</v>
      </c>
      <c r="F76" s="442" t="s">
        <v>566</v>
      </c>
      <c r="G76" t="str">
        <f t="shared" si="4"/>
        <v>Test73 Test73</v>
      </c>
      <c r="H76" t="str">
        <f t="shared" ca="1" si="5"/>
        <v>408</v>
      </c>
      <c r="I76" t="str">
        <f t="shared" ca="1" si="6"/>
        <v>R4H408</v>
      </c>
      <c r="J76" t="str">
        <f t="shared" ca="1" si="7"/>
        <v>Round 4 Heat 408</v>
      </c>
    </row>
    <row r="77" spans="1:10" x14ac:dyDescent="0.2">
      <c r="A77" t="str">
        <f ca="1">'Calc Data 1'!AD79</f>
        <v>Test21 Test21</v>
      </c>
      <c r="B77" t="str">
        <f>RIGHT('Calc Data 1'!$Y$78,3)</f>
        <v>404</v>
      </c>
      <c r="E77" s="442" t="s">
        <v>567</v>
      </c>
      <c r="F77" s="442" t="s">
        <v>567</v>
      </c>
      <c r="G77" t="str">
        <f t="shared" si="4"/>
        <v>Test74 Test74</v>
      </c>
      <c r="H77" t="str">
        <f t="shared" ca="1" si="5"/>
        <v>407</v>
      </c>
      <c r="I77" t="str">
        <f t="shared" ca="1" si="6"/>
        <v>R4H407</v>
      </c>
      <c r="J77" t="str">
        <f t="shared" ca="1" si="7"/>
        <v>Round 4 Heat 407</v>
      </c>
    </row>
    <row r="78" spans="1:10" x14ac:dyDescent="0.2">
      <c r="A78" t="str">
        <f ca="1">'Calc Data 1'!AD80</f>
        <v>Test49 Test49</v>
      </c>
      <c r="B78" t="str">
        <f>RIGHT('Calc Data 1'!$Y$78,3)</f>
        <v>404</v>
      </c>
      <c r="E78" s="442" t="s">
        <v>568</v>
      </c>
      <c r="F78" s="442" t="s">
        <v>568</v>
      </c>
      <c r="G78" t="str">
        <f t="shared" si="4"/>
        <v>Test75 Test75</v>
      </c>
      <c r="H78" t="str">
        <f t="shared" ca="1" si="5"/>
        <v>407</v>
      </c>
      <c r="I78" t="str">
        <f t="shared" ca="1" si="6"/>
        <v>R4H407</v>
      </c>
      <c r="J78" t="str">
        <f t="shared" ca="1" si="7"/>
        <v>Round 4 Heat 407</v>
      </c>
    </row>
    <row r="79" spans="1:10" x14ac:dyDescent="0.2">
      <c r="A79" t="str">
        <f ca="1">'Calc Data 1'!AD81</f>
        <v>Test52 Test52</v>
      </c>
      <c r="B79" t="str">
        <f>RIGHT('Calc Data 1'!$Y$78,3)</f>
        <v>404</v>
      </c>
      <c r="E79" s="442" t="s">
        <v>569</v>
      </c>
      <c r="F79" s="442" t="s">
        <v>569</v>
      </c>
      <c r="G79" t="str">
        <f t="shared" si="4"/>
        <v>Test76 Test76</v>
      </c>
      <c r="H79" t="str">
        <f t="shared" ca="1" si="5"/>
        <v>408</v>
      </c>
      <c r="I79" t="str">
        <f t="shared" ca="1" si="6"/>
        <v>R4H408</v>
      </c>
      <c r="J79" t="str">
        <f t="shared" ca="1" si="7"/>
        <v>Round 4 Heat 408</v>
      </c>
    </row>
    <row r="80" spans="1:10" x14ac:dyDescent="0.2">
      <c r="A80" t="str">
        <f ca="1">'Calc Data 1'!AD82</f>
        <v/>
      </c>
      <c r="B80" t="str">
        <f>RIGHT('Calc Data 1'!$Y$78,3)</f>
        <v>404</v>
      </c>
      <c r="E80" s="442" t="s">
        <v>570</v>
      </c>
      <c r="F80" s="442" t="s">
        <v>570</v>
      </c>
      <c r="G80" t="str">
        <f t="shared" si="4"/>
        <v>Test77 Test77</v>
      </c>
      <c r="H80" t="e">
        <f t="shared" ca="1" si="5"/>
        <v>#N/A</v>
      </c>
      <c r="I80" t="e">
        <f t="shared" ca="1" si="6"/>
        <v>#N/A</v>
      </c>
      <c r="J80" t="e">
        <f t="shared" ca="1" si="7"/>
        <v>#N/A</v>
      </c>
    </row>
    <row r="81" spans="1:10" x14ac:dyDescent="0.2">
      <c r="A81" t="str">
        <f ca="1">'Calc Data 1'!AD83</f>
        <v/>
      </c>
      <c r="E81" s="442" t="s">
        <v>571</v>
      </c>
      <c r="F81" s="442" t="s">
        <v>571</v>
      </c>
      <c r="G81" t="str">
        <f t="shared" si="4"/>
        <v>Test78 Test78</v>
      </c>
      <c r="H81" t="e">
        <f t="shared" ca="1" si="5"/>
        <v>#N/A</v>
      </c>
      <c r="I81" t="e">
        <f t="shared" ca="1" si="6"/>
        <v>#N/A</v>
      </c>
      <c r="J81" t="e">
        <f t="shared" ca="1" si="7"/>
        <v>#N/A</v>
      </c>
    </row>
    <row r="82" spans="1:10" x14ac:dyDescent="0.2">
      <c r="A82" t="str">
        <f ca="1">'Calc Data 1'!AD84</f>
        <v>Test23 Test23</v>
      </c>
      <c r="B82" t="str">
        <f>RIGHT('Calc Data 1'!$Y$84,3)</f>
        <v>403</v>
      </c>
      <c r="E82" s="442" t="s">
        <v>572</v>
      </c>
      <c r="F82" s="442" t="s">
        <v>572</v>
      </c>
      <c r="G82" t="str">
        <f t="shared" si="4"/>
        <v>Test79 Test79</v>
      </c>
      <c r="H82" t="e">
        <f t="shared" ca="1" si="5"/>
        <v>#N/A</v>
      </c>
      <c r="I82" t="e">
        <f t="shared" ca="1" si="6"/>
        <v>#N/A</v>
      </c>
      <c r="J82" t="e">
        <f t="shared" ca="1" si="7"/>
        <v>#N/A</v>
      </c>
    </row>
    <row r="83" spans="1:10" x14ac:dyDescent="0.2">
      <c r="A83" t="str">
        <f ca="1">'Calc Data 1'!AD85</f>
        <v>Test22 Test22</v>
      </c>
      <c r="B83" t="str">
        <f>RIGHT('Calc Data 1'!$Y$84,3)</f>
        <v>403</v>
      </c>
      <c r="E83" s="442" t="s">
        <v>573</v>
      </c>
      <c r="F83" s="442" t="s">
        <v>573</v>
      </c>
      <c r="G83" t="str">
        <f t="shared" si="4"/>
        <v>Test80 Test80</v>
      </c>
      <c r="H83" t="e">
        <f t="shared" ca="1" si="5"/>
        <v>#N/A</v>
      </c>
      <c r="I83" t="e">
        <f t="shared" ca="1" si="6"/>
        <v>#N/A</v>
      </c>
      <c r="J83" t="e">
        <f t="shared" ca="1" si="7"/>
        <v>#N/A</v>
      </c>
    </row>
    <row r="84" spans="1:10" x14ac:dyDescent="0.2">
      <c r="A84" t="str">
        <f ca="1">'Calc Data 1'!AD86</f>
        <v>Test50 Test50</v>
      </c>
      <c r="B84" t="str">
        <f>RIGHT('Calc Data 1'!$Y$84,3)</f>
        <v>403</v>
      </c>
    </row>
    <row r="85" spans="1:10" x14ac:dyDescent="0.2">
      <c r="A85" t="str">
        <f ca="1">'Calc Data 1'!AD87</f>
        <v>Test51 Test51</v>
      </c>
      <c r="B85" t="str">
        <f>RIGHT('Calc Data 1'!$Y$84,3)</f>
        <v>403</v>
      </c>
    </row>
    <row r="86" spans="1:10" x14ac:dyDescent="0.2">
      <c r="A86" t="str">
        <f ca="1">'Calc Data 1'!AD88</f>
        <v/>
      </c>
      <c r="B86" t="str">
        <f>RIGHT('Calc Data 1'!$Y$84,3)</f>
        <v>403</v>
      </c>
    </row>
    <row r="87" spans="1:10" x14ac:dyDescent="0.2">
      <c r="A87" t="str">
        <f ca="1">'Calc Data 1'!AD89</f>
        <v/>
      </c>
    </row>
    <row r="88" spans="1:10" x14ac:dyDescent="0.2">
      <c r="A88" t="str">
        <f ca="1">'Calc Data 1'!AD90</f>
        <v>Test53 Test53</v>
      </c>
      <c r="B88" t="str">
        <f>RIGHT('Calc Data 1'!$Y$90,3)</f>
        <v>402</v>
      </c>
    </row>
    <row r="89" spans="1:10" x14ac:dyDescent="0.2">
      <c r="A89" t="str">
        <f ca="1">'Calc Data 1'!AD91</f>
        <v>Test56 Test56</v>
      </c>
      <c r="B89" t="str">
        <f>RIGHT('Calc Data 1'!$Y$90,3)</f>
        <v>402</v>
      </c>
    </row>
    <row r="90" spans="1:10" x14ac:dyDescent="0.2">
      <c r="A90" t="str">
        <f ca="1">'Calc Data 1'!AD92</f>
        <v>Test57 Test57</v>
      </c>
      <c r="B90" t="str">
        <f>RIGHT('Calc Data 1'!$Y$90,3)</f>
        <v>402</v>
      </c>
    </row>
    <row r="91" spans="1:10" x14ac:dyDescent="0.2">
      <c r="A91" t="str">
        <f ca="1">'Calc Data 1'!AD93</f>
        <v>Test60 Test60</v>
      </c>
      <c r="B91" t="str">
        <f>RIGHT('Calc Data 1'!$Y$90,3)</f>
        <v>402</v>
      </c>
    </row>
    <row r="92" spans="1:10" x14ac:dyDescent="0.2">
      <c r="A92" t="str">
        <f ca="1">'Calc Data 1'!AD94</f>
        <v/>
      </c>
      <c r="B92" t="str">
        <f>RIGHT('Calc Data 1'!$Y$90,3)</f>
        <v>402</v>
      </c>
    </row>
    <row r="93" spans="1:10" x14ac:dyDescent="0.2">
      <c r="A93" t="str">
        <f ca="1">'Calc Data 1'!AD95</f>
        <v/>
      </c>
    </row>
    <row r="94" spans="1:10" x14ac:dyDescent="0.2">
      <c r="A94" t="str">
        <f ca="1">'Calc Data 1'!AD96</f>
        <v>Test54 Test54</v>
      </c>
      <c r="B94" t="str">
        <f>RIGHT('Calc Data 1'!$Y$96,3)</f>
        <v>401</v>
      </c>
    </row>
    <row r="95" spans="1:10" x14ac:dyDescent="0.2">
      <c r="A95" t="str">
        <f ca="1">'Calc Data 1'!AD97</f>
        <v>Test55 Test55</v>
      </c>
      <c r="B95" t="str">
        <f>RIGHT('Calc Data 1'!$Y$96,3)</f>
        <v>401</v>
      </c>
    </row>
    <row r="96" spans="1:10" x14ac:dyDescent="0.2">
      <c r="A96" t="str">
        <f ca="1">'Calc Data 1'!AD98</f>
        <v>Test58 Test58</v>
      </c>
      <c r="B96" t="str">
        <f>RIGHT('Calc Data 1'!$Y$96,3)</f>
        <v>401</v>
      </c>
    </row>
    <row r="97" spans="1:2" x14ac:dyDescent="0.2">
      <c r="A97" t="str">
        <f ca="1">'Calc Data 1'!AD99</f>
        <v>Test59 Test59</v>
      </c>
      <c r="B97" t="str">
        <f>RIGHT('Calc Data 1'!$Y$96,3)</f>
        <v>401</v>
      </c>
    </row>
    <row r="98" spans="1:2" x14ac:dyDescent="0.2">
      <c r="A98" t="str">
        <f ca="1">'Calc Data 1'!AD100</f>
        <v/>
      </c>
      <c r="B98" t="str">
        <f>RIGHT('Calc Data 1'!$Y$96,3)</f>
        <v>401</v>
      </c>
    </row>
  </sheetData>
  <mergeCells count="2">
    <mergeCell ref="A2:B2"/>
    <mergeCell ref="E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41" workbookViewId="0">
      <selection activeCell="C75" sqref="C75"/>
    </sheetView>
  </sheetViews>
  <sheetFormatPr defaultRowHeight="12.75" x14ac:dyDescent="0.2"/>
  <cols>
    <col min="1" max="1" width="8.42578125" bestFit="1" customWidth="1"/>
    <col min="2" max="2" width="9.85546875" bestFit="1" customWidth="1"/>
    <col min="3" max="3" width="8.5703125" bestFit="1" customWidth="1"/>
    <col min="4" max="4" width="6.42578125" bestFit="1" customWidth="1"/>
    <col min="6" max="6" width="12.85546875" bestFit="1" customWidth="1"/>
    <col min="7" max="7" width="7.140625" bestFit="1" customWidth="1"/>
  </cols>
  <sheetData>
    <row r="1" spans="1:7" x14ac:dyDescent="0.2">
      <c r="A1" s="552" t="s">
        <v>169</v>
      </c>
      <c r="B1" s="552"/>
      <c r="C1" s="552"/>
      <c r="D1" s="552"/>
      <c r="F1" s="553" t="s">
        <v>170</v>
      </c>
      <c r="G1" s="553"/>
    </row>
    <row r="2" spans="1:7" x14ac:dyDescent="0.2">
      <c r="A2" t="s">
        <v>157</v>
      </c>
      <c r="B2" t="s">
        <v>158</v>
      </c>
      <c r="C2" t="s">
        <v>168</v>
      </c>
      <c r="D2" t="s">
        <v>163</v>
      </c>
      <c r="F2" s="387" t="s">
        <v>160</v>
      </c>
      <c r="G2" s="387" t="s">
        <v>168</v>
      </c>
    </row>
    <row r="3" spans="1:7" x14ac:dyDescent="0.2">
      <c r="A3" s="377" t="s">
        <v>494</v>
      </c>
      <c r="B3" t="s">
        <v>494</v>
      </c>
      <c r="C3" s="441">
        <v>7.0601851851851841E-3</v>
      </c>
      <c r="F3" s="388" t="str">
        <f>CONCATENATE(B3," ",A3)</f>
        <v>Test1 Test1</v>
      </c>
      <c r="G3" s="389">
        <f>IF(C3&gt;0,C3,"")</f>
        <v>7.0601851851851841E-3</v>
      </c>
    </row>
    <row r="4" spans="1:7" x14ac:dyDescent="0.2">
      <c r="A4" s="377" t="s">
        <v>495</v>
      </c>
      <c r="B4" t="s">
        <v>495</v>
      </c>
      <c r="C4" s="441">
        <v>7.0717592592592594E-3</v>
      </c>
      <c r="F4" s="388" t="str">
        <f t="shared" ref="F4:F67" si="0">CONCATENATE(B4," ",A4)</f>
        <v>Test2 Test2</v>
      </c>
      <c r="G4" s="389">
        <f t="shared" ref="G4:G67" si="1">IF(C4&gt;0,C4,"")</f>
        <v>7.0717592592592594E-3</v>
      </c>
    </row>
    <row r="5" spans="1:7" x14ac:dyDescent="0.2">
      <c r="A5" s="377" t="s">
        <v>496</v>
      </c>
      <c r="B5" t="s">
        <v>496</v>
      </c>
      <c r="C5" s="441">
        <v>7.0833333333333304E-3</v>
      </c>
      <c r="F5" s="388" t="str">
        <f t="shared" si="0"/>
        <v>Test3 Test3</v>
      </c>
      <c r="G5" s="389">
        <f t="shared" si="1"/>
        <v>7.0833333333333304E-3</v>
      </c>
    </row>
    <row r="6" spans="1:7" x14ac:dyDescent="0.2">
      <c r="A6" s="377" t="s">
        <v>497</v>
      </c>
      <c r="B6" t="s">
        <v>497</v>
      </c>
      <c r="C6" s="441">
        <v>7.09490740740741E-3</v>
      </c>
      <c r="F6" s="388" t="str">
        <f t="shared" si="0"/>
        <v>Test4 Test4</v>
      </c>
      <c r="G6" s="389">
        <f t="shared" si="1"/>
        <v>7.09490740740741E-3</v>
      </c>
    </row>
    <row r="7" spans="1:7" x14ac:dyDescent="0.2">
      <c r="A7" s="377" t="s">
        <v>498</v>
      </c>
      <c r="B7" t="s">
        <v>498</v>
      </c>
      <c r="C7" s="441">
        <v>7.1064814814814897E-3</v>
      </c>
      <c r="F7" s="388" t="str">
        <f t="shared" si="0"/>
        <v>Test5 Test5</v>
      </c>
      <c r="G7" s="389">
        <f t="shared" si="1"/>
        <v>7.1064814814814897E-3</v>
      </c>
    </row>
    <row r="8" spans="1:7" x14ac:dyDescent="0.2">
      <c r="A8" s="377" t="s">
        <v>499</v>
      </c>
      <c r="B8" t="s">
        <v>499</v>
      </c>
      <c r="C8" s="441">
        <v>7.1180555555555598E-3</v>
      </c>
      <c r="F8" s="388" t="str">
        <f t="shared" si="0"/>
        <v>Test6 Test6</v>
      </c>
      <c r="G8" s="389">
        <f t="shared" si="1"/>
        <v>7.1180555555555598E-3</v>
      </c>
    </row>
    <row r="9" spans="1:7" x14ac:dyDescent="0.2">
      <c r="A9" s="377" t="s">
        <v>500</v>
      </c>
      <c r="B9" t="s">
        <v>500</v>
      </c>
      <c r="C9" s="441">
        <v>7.1296296296296403E-3</v>
      </c>
      <c r="F9" s="388" t="str">
        <f t="shared" si="0"/>
        <v>Test7 Test7</v>
      </c>
      <c r="G9" s="389">
        <f t="shared" si="1"/>
        <v>7.1296296296296403E-3</v>
      </c>
    </row>
    <row r="10" spans="1:7" x14ac:dyDescent="0.2">
      <c r="A10" s="377" t="s">
        <v>501</v>
      </c>
      <c r="B10" t="s">
        <v>501</v>
      </c>
      <c r="C10" s="441">
        <v>7.1412037037037104E-3</v>
      </c>
      <c r="F10" s="388" t="str">
        <f t="shared" si="0"/>
        <v>Test8 Test8</v>
      </c>
      <c r="G10" s="389">
        <f t="shared" si="1"/>
        <v>7.1412037037037104E-3</v>
      </c>
    </row>
    <row r="11" spans="1:7" x14ac:dyDescent="0.2">
      <c r="A11" s="377" t="s">
        <v>502</v>
      </c>
      <c r="B11" t="s">
        <v>502</v>
      </c>
      <c r="C11" s="441">
        <v>7.15277777777779E-3</v>
      </c>
      <c r="F11" s="388" t="str">
        <f t="shared" si="0"/>
        <v>Test9 Test9</v>
      </c>
      <c r="G11" s="389">
        <f t="shared" si="1"/>
        <v>7.15277777777779E-3</v>
      </c>
    </row>
    <row r="12" spans="1:7" x14ac:dyDescent="0.2">
      <c r="A12" s="377" t="s">
        <v>503</v>
      </c>
      <c r="B12" t="s">
        <v>503</v>
      </c>
      <c r="C12" s="441">
        <v>8.5532407407407415E-3</v>
      </c>
      <c r="F12" s="388" t="str">
        <f t="shared" si="0"/>
        <v>Test10 Test10</v>
      </c>
      <c r="G12" s="389">
        <f t="shared" si="1"/>
        <v>8.5532407407407415E-3</v>
      </c>
    </row>
    <row r="13" spans="1:7" x14ac:dyDescent="0.2">
      <c r="A13" s="377" t="s">
        <v>504</v>
      </c>
      <c r="B13" t="s">
        <v>504</v>
      </c>
      <c r="C13" s="441">
        <v>8.564814814814815E-3</v>
      </c>
      <c r="F13" s="388" t="str">
        <f t="shared" si="0"/>
        <v>Test11 Test11</v>
      </c>
      <c r="G13" s="389">
        <f t="shared" si="1"/>
        <v>8.564814814814815E-3</v>
      </c>
    </row>
    <row r="14" spans="1:7" x14ac:dyDescent="0.2">
      <c r="A14" s="377" t="s">
        <v>505</v>
      </c>
      <c r="B14" t="s">
        <v>505</v>
      </c>
      <c r="C14" s="441">
        <v>8.5763888888888903E-3</v>
      </c>
      <c r="F14" s="388" t="str">
        <f t="shared" si="0"/>
        <v>Test12 Test12</v>
      </c>
      <c r="G14" s="389">
        <f t="shared" si="1"/>
        <v>8.5763888888888903E-3</v>
      </c>
    </row>
    <row r="15" spans="1:7" x14ac:dyDescent="0.2">
      <c r="A15" s="377" t="s">
        <v>506</v>
      </c>
      <c r="B15" t="s">
        <v>506</v>
      </c>
      <c r="C15" s="441">
        <v>8.5879629629629604E-3</v>
      </c>
      <c r="F15" s="388" t="str">
        <f t="shared" si="0"/>
        <v>Test13 Test13</v>
      </c>
      <c r="G15" s="389">
        <f t="shared" si="1"/>
        <v>8.5879629629629604E-3</v>
      </c>
    </row>
    <row r="16" spans="1:7" x14ac:dyDescent="0.2">
      <c r="A16" s="377" t="s">
        <v>507</v>
      </c>
      <c r="B16" t="s">
        <v>507</v>
      </c>
      <c r="C16" s="441">
        <v>8.5995370370370392E-3</v>
      </c>
      <c r="F16" s="388" t="str">
        <f t="shared" si="0"/>
        <v>Test14 Test14</v>
      </c>
      <c r="G16" s="389">
        <f t="shared" si="1"/>
        <v>8.5995370370370392E-3</v>
      </c>
    </row>
    <row r="17" spans="1:7" x14ac:dyDescent="0.2">
      <c r="A17" s="377" t="s">
        <v>508</v>
      </c>
      <c r="B17" t="s">
        <v>508</v>
      </c>
      <c r="C17" s="441">
        <v>8.6111111111111093E-3</v>
      </c>
      <c r="F17" s="388" t="str">
        <f t="shared" si="0"/>
        <v>Test15 Test15</v>
      </c>
      <c r="G17" s="389">
        <f t="shared" si="1"/>
        <v>8.6111111111111093E-3</v>
      </c>
    </row>
    <row r="18" spans="1:7" x14ac:dyDescent="0.2">
      <c r="A18" s="377" t="s">
        <v>509</v>
      </c>
      <c r="B18" t="s">
        <v>509</v>
      </c>
      <c r="C18" s="441">
        <v>8.6226851851851794E-3</v>
      </c>
      <c r="F18" s="388" t="str">
        <f t="shared" si="0"/>
        <v>Test16 Test16</v>
      </c>
      <c r="G18" s="389">
        <f t="shared" si="1"/>
        <v>8.6226851851851794E-3</v>
      </c>
    </row>
    <row r="19" spans="1:7" x14ac:dyDescent="0.2">
      <c r="A19" s="377" t="s">
        <v>510</v>
      </c>
      <c r="B19" t="s">
        <v>510</v>
      </c>
      <c r="C19" s="441">
        <v>8.6342592592592599E-3</v>
      </c>
      <c r="F19" s="388" t="str">
        <f t="shared" si="0"/>
        <v>Test17 Test17</v>
      </c>
      <c r="G19" s="389">
        <f t="shared" si="1"/>
        <v>8.6342592592592599E-3</v>
      </c>
    </row>
    <row r="20" spans="1:7" x14ac:dyDescent="0.2">
      <c r="A20" s="377" t="s">
        <v>511</v>
      </c>
      <c r="B20" t="s">
        <v>511</v>
      </c>
      <c r="C20" s="441">
        <v>8.64583333333333E-3</v>
      </c>
      <c r="F20" s="388" t="str">
        <f t="shared" si="0"/>
        <v>Test18 Test18</v>
      </c>
      <c r="G20" s="389">
        <f t="shared" si="1"/>
        <v>8.64583333333333E-3</v>
      </c>
    </row>
    <row r="21" spans="1:7" x14ac:dyDescent="0.2">
      <c r="A21" s="377" t="s">
        <v>512</v>
      </c>
      <c r="B21" t="s">
        <v>512</v>
      </c>
      <c r="C21" s="441">
        <v>8.6574074074074001E-3</v>
      </c>
      <c r="F21" s="388" t="str">
        <f t="shared" si="0"/>
        <v>Test19 Test19</v>
      </c>
      <c r="G21" s="389">
        <f t="shared" si="1"/>
        <v>8.6574074074074001E-3</v>
      </c>
    </row>
    <row r="22" spans="1:7" x14ac:dyDescent="0.2">
      <c r="A22" s="377" t="s">
        <v>513</v>
      </c>
      <c r="B22" t="s">
        <v>513</v>
      </c>
      <c r="C22" s="441">
        <v>8.6689814814814806E-3</v>
      </c>
      <c r="F22" s="388" t="str">
        <f t="shared" si="0"/>
        <v>Test20 Test20</v>
      </c>
      <c r="G22" s="389">
        <f t="shared" si="1"/>
        <v>8.6689814814814806E-3</v>
      </c>
    </row>
    <row r="23" spans="1:7" x14ac:dyDescent="0.2">
      <c r="A23" s="377" t="s">
        <v>514</v>
      </c>
      <c r="B23" t="s">
        <v>514</v>
      </c>
      <c r="C23" s="441">
        <v>8.6805555555555507E-3</v>
      </c>
      <c r="F23" s="388" t="str">
        <f t="shared" si="0"/>
        <v>Test21 Test21</v>
      </c>
      <c r="G23" s="389">
        <f t="shared" si="1"/>
        <v>8.6805555555555507E-3</v>
      </c>
    </row>
    <row r="24" spans="1:7" x14ac:dyDescent="0.2">
      <c r="A24" s="377" t="s">
        <v>515</v>
      </c>
      <c r="B24" t="s">
        <v>515</v>
      </c>
      <c r="C24" s="441">
        <v>8.6921296296296208E-3</v>
      </c>
      <c r="F24" s="388" t="str">
        <f t="shared" si="0"/>
        <v>Test22 Test22</v>
      </c>
      <c r="G24" s="389">
        <f t="shared" si="1"/>
        <v>8.6921296296296208E-3</v>
      </c>
    </row>
    <row r="25" spans="1:7" x14ac:dyDescent="0.2">
      <c r="A25" s="377" t="s">
        <v>516</v>
      </c>
      <c r="B25" t="s">
        <v>516</v>
      </c>
      <c r="C25" s="441">
        <v>8.7037037037036996E-3</v>
      </c>
      <c r="F25" s="388" t="str">
        <f t="shared" si="0"/>
        <v>Test23 Test23</v>
      </c>
      <c r="G25" s="389">
        <f t="shared" si="1"/>
        <v>8.7037037037036996E-3</v>
      </c>
    </row>
    <row r="26" spans="1:7" x14ac:dyDescent="0.2">
      <c r="A26" s="377" t="s">
        <v>517</v>
      </c>
      <c r="B26" t="s">
        <v>517</v>
      </c>
      <c r="C26" s="441">
        <v>8.7152777777777697E-3</v>
      </c>
      <c r="F26" s="388" t="str">
        <f t="shared" si="0"/>
        <v>Test24 Test24</v>
      </c>
      <c r="G26" s="389">
        <f t="shared" si="1"/>
        <v>8.7152777777777697E-3</v>
      </c>
    </row>
    <row r="27" spans="1:7" x14ac:dyDescent="0.2">
      <c r="A27" s="377" t="s">
        <v>518</v>
      </c>
      <c r="B27" t="s">
        <v>518</v>
      </c>
      <c r="C27" s="441">
        <v>8.7268518518518502E-3</v>
      </c>
      <c r="F27" s="388" t="str">
        <f t="shared" si="0"/>
        <v>Test25 Test25</v>
      </c>
      <c r="G27" s="389">
        <f t="shared" si="1"/>
        <v>8.7268518518518502E-3</v>
      </c>
    </row>
    <row r="28" spans="1:7" x14ac:dyDescent="0.2">
      <c r="A28" s="377" t="s">
        <v>519</v>
      </c>
      <c r="B28" t="s">
        <v>519</v>
      </c>
      <c r="C28" s="441">
        <v>7.3495370370370702E-3</v>
      </c>
      <c r="F28" s="388" t="str">
        <f t="shared" si="0"/>
        <v>Test26 Test26</v>
      </c>
      <c r="G28" s="389">
        <f t="shared" si="1"/>
        <v>7.3495370370370702E-3</v>
      </c>
    </row>
    <row r="29" spans="1:7" x14ac:dyDescent="0.2">
      <c r="A29" s="377" t="s">
        <v>520</v>
      </c>
      <c r="B29" t="s">
        <v>520</v>
      </c>
      <c r="C29" s="441">
        <v>7.3611111111111403E-3</v>
      </c>
      <c r="F29" s="388" t="str">
        <f t="shared" si="0"/>
        <v>Test27 Test27</v>
      </c>
      <c r="G29" s="389">
        <f t="shared" si="1"/>
        <v>7.3611111111111403E-3</v>
      </c>
    </row>
    <row r="30" spans="1:7" x14ac:dyDescent="0.2">
      <c r="A30" s="377" t="s">
        <v>521</v>
      </c>
      <c r="B30" t="s">
        <v>521</v>
      </c>
      <c r="C30" s="441">
        <v>7.3726851851852199E-3</v>
      </c>
      <c r="F30" s="388" t="str">
        <f t="shared" si="0"/>
        <v>Test28 Test28</v>
      </c>
      <c r="G30" s="389">
        <f t="shared" si="1"/>
        <v>7.3726851851852199E-3</v>
      </c>
    </row>
    <row r="31" spans="1:7" x14ac:dyDescent="0.2">
      <c r="A31" s="377" t="s">
        <v>522</v>
      </c>
      <c r="B31" t="s">
        <v>522</v>
      </c>
      <c r="C31" s="441">
        <v>7.38425925925929E-3</v>
      </c>
      <c r="F31" s="388" t="str">
        <f t="shared" si="0"/>
        <v>Test29 Test29</v>
      </c>
      <c r="G31" s="389">
        <f t="shared" si="1"/>
        <v>7.38425925925929E-3</v>
      </c>
    </row>
    <row r="32" spans="1:7" x14ac:dyDescent="0.2">
      <c r="A32" s="377" t="s">
        <v>523</v>
      </c>
      <c r="B32" t="s">
        <v>523</v>
      </c>
      <c r="C32" s="441">
        <v>7.3958333333333697E-3</v>
      </c>
      <c r="F32" s="388" t="str">
        <f t="shared" si="0"/>
        <v>Test30 Test30</v>
      </c>
      <c r="G32" s="389">
        <f t="shared" si="1"/>
        <v>7.3958333333333697E-3</v>
      </c>
    </row>
    <row r="33" spans="1:7" x14ac:dyDescent="0.2">
      <c r="A33" s="377" t="s">
        <v>524</v>
      </c>
      <c r="B33" t="s">
        <v>524</v>
      </c>
      <c r="C33" s="441">
        <v>7.4074074074074398E-3</v>
      </c>
      <c r="F33" s="388" t="str">
        <f t="shared" si="0"/>
        <v>Test31 Test31</v>
      </c>
      <c r="G33" s="389">
        <f t="shared" si="1"/>
        <v>7.4074074074074398E-3</v>
      </c>
    </row>
    <row r="34" spans="1:7" x14ac:dyDescent="0.2">
      <c r="A34" s="377" t="s">
        <v>525</v>
      </c>
      <c r="B34" t="s">
        <v>525</v>
      </c>
      <c r="C34" s="441">
        <v>7.4189814814815203E-3</v>
      </c>
      <c r="F34" s="388" t="str">
        <f t="shared" si="0"/>
        <v>Test32 Test32</v>
      </c>
      <c r="G34" s="389">
        <f t="shared" si="1"/>
        <v>7.4189814814815203E-3</v>
      </c>
    </row>
    <row r="35" spans="1:7" x14ac:dyDescent="0.2">
      <c r="A35" s="377" t="s">
        <v>526</v>
      </c>
      <c r="B35" t="s">
        <v>526</v>
      </c>
      <c r="C35" s="441">
        <v>7.4305555555555904E-3</v>
      </c>
      <c r="F35" s="388" t="str">
        <f t="shared" si="0"/>
        <v>Test33 Test33</v>
      </c>
      <c r="G35" s="389">
        <f t="shared" si="1"/>
        <v>7.4305555555555904E-3</v>
      </c>
    </row>
    <row r="36" spans="1:7" x14ac:dyDescent="0.2">
      <c r="A36" s="377" t="s">
        <v>527</v>
      </c>
      <c r="B36" t="s">
        <v>527</v>
      </c>
      <c r="C36" s="441">
        <v>7.44212962962967E-3</v>
      </c>
      <c r="F36" s="388" t="str">
        <f t="shared" si="0"/>
        <v>Test34 Test34</v>
      </c>
      <c r="G36" s="389">
        <f t="shared" si="1"/>
        <v>7.44212962962967E-3</v>
      </c>
    </row>
    <row r="37" spans="1:7" x14ac:dyDescent="0.2">
      <c r="A37" s="377" t="s">
        <v>528</v>
      </c>
      <c r="B37" t="s">
        <v>528</v>
      </c>
      <c r="C37" s="441">
        <v>7.4537037037037401E-3</v>
      </c>
      <c r="F37" s="388" t="str">
        <f t="shared" si="0"/>
        <v>Test35 Test35</v>
      </c>
      <c r="G37" s="389">
        <f t="shared" si="1"/>
        <v>7.4537037037037401E-3</v>
      </c>
    </row>
    <row r="38" spans="1:7" x14ac:dyDescent="0.2">
      <c r="A38" s="377" t="s">
        <v>529</v>
      </c>
      <c r="B38" t="s">
        <v>529</v>
      </c>
      <c r="C38" s="441">
        <v>7.4652777777778198E-3</v>
      </c>
      <c r="F38" s="388" t="str">
        <f t="shared" si="0"/>
        <v>Test36 Test36</v>
      </c>
      <c r="G38" s="389">
        <f t="shared" si="1"/>
        <v>7.4652777777778198E-3</v>
      </c>
    </row>
    <row r="39" spans="1:7" x14ac:dyDescent="0.2">
      <c r="A39" s="377" t="s">
        <v>530</v>
      </c>
      <c r="B39" t="s">
        <v>530</v>
      </c>
      <c r="C39" s="441">
        <v>7.4768518518519003E-3</v>
      </c>
      <c r="F39" s="388" t="str">
        <f t="shared" si="0"/>
        <v>Test37 Test37</v>
      </c>
      <c r="G39" s="389">
        <f t="shared" si="1"/>
        <v>7.4768518518519003E-3</v>
      </c>
    </row>
    <row r="40" spans="1:7" x14ac:dyDescent="0.2">
      <c r="A40" s="377" t="s">
        <v>531</v>
      </c>
      <c r="B40" t="s">
        <v>531</v>
      </c>
      <c r="C40" s="441">
        <v>7.4884259259259704E-3</v>
      </c>
      <c r="F40" s="388" t="str">
        <f t="shared" si="0"/>
        <v>Test38 Test38</v>
      </c>
      <c r="G40" s="389">
        <f t="shared" si="1"/>
        <v>7.4884259259259704E-3</v>
      </c>
    </row>
    <row r="41" spans="1:7" x14ac:dyDescent="0.2">
      <c r="A41" s="377" t="s">
        <v>532</v>
      </c>
      <c r="B41" t="s">
        <v>532</v>
      </c>
      <c r="C41" s="441">
        <v>7.50000000000005E-3</v>
      </c>
      <c r="F41" s="388" t="str">
        <f t="shared" si="0"/>
        <v>Test39 Test39</v>
      </c>
      <c r="G41" s="389">
        <f t="shared" si="1"/>
        <v>7.50000000000005E-3</v>
      </c>
    </row>
    <row r="42" spans="1:7" x14ac:dyDescent="0.2">
      <c r="A42" s="377" t="s">
        <v>533</v>
      </c>
      <c r="B42" t="s">
        <v>533</v>
      </c>
      <c r="C42" s="441">
        <v>7.5115740740741201E-3</v>
      </c>
      <c r="F42" s="388" t="str">
        <f t="shared" si="0"/>
        <v>Test40 Test40</v>
      </c>
      <c r="G42" s="389">
        <f t="shared" si="1"/>
        <v>7.5115740740741201E-3</v>
      </c>
    </row>
    <row r="43" spans="1:7" x14ac:dyDescent="0.2">
      <c r="A43" s="377" t="s">
        <v>534</v>
      </c>
      <c r="B43" t="s">
        <v>534</v>
      </c>
      <c r="C43" s="441">
        <v>7.5231481481481998E-3</v>
      </c>
      <c r="F43" s="388" t="str">
        <f t="shared" si="0"/>
        <v>Test41 Test41</v>
      </c>
      <c r="G43" s="389">
        <f t="shared" si="1"/>
        <v>7.5231481481481998E-3</v>
      </c>
    </row>
    <row r="44" spans="1:7" x14ac:dyDescent="0.2">
      <c r="A44" s="377" t="s">
        <v>535</v>
      </c>
      <c r="B44" t="s">
        <v>535</v>
      </c>
      <c r="C44" s="441">
        <v>7.5347222222222699E-3</v>
      </c>
      <c r="F44" s="388" t="str">
        <f t="shared" si="0"/>
        <v>Test42 Test42</v>
      </c>
      <c r="G44" s="389">
        <f t="shared" si="1"/>
        <v>7.5347222222222699E-3</v>
      </c>
    </row>
    <row r="45" spans="1:7" x14ac:dyDescent="0.2">
      <c r="A45" s="377" t="s">
        <v>536</v>
      </c>
      <c r="B45" t="s">
        <v>536</v>
      </c>
      <c r="C45" s="441">
        <v>7.5462962962963504E-3</v>
      </c>
      <c r="F45" s="388" t="str">
        <f t="shared" si="0"/>
        <v>Test43 Test43</v>
      </c>
      <c r="G45" s="389">
        <f t="shared" si="1"/>
        <v>7.5462962962963504E-3</v>
      </c>
    </row>
    <row r="46" spans="1:7" x14ac:dyDescent="0.2">
      <c r="A46" s="377" t="s">
        <v>537</v>
      </c>
      <c r="B46" t="s">
        <v>537</v>
      </c>
      <c r="C46" s="441">
        <v>7.5578703703704196E-3</v>
      </c>
      <c r="F46" s="388" t="str">
        <f t="shared" si="0"/>
        <v>Test44 Test44</v>
      </c>
      <c r="G46" s="389">
        <f t="shared" si="1"/>
        <v>7.5578703703704196E-3</v>
      </c>
    </row>
    <row r="47" spans="1:7" x14ac:dyDescent="0.2">
      <c r="A47" s="377" t="s">
        <v>538</v>
      </c>
      <c r="B47" t="s">
        <v>538</v>
      </c>
      <c r="C47" s="441">
        <v>7.5694444444445001E-3</v>
      </c>
      <c r="F47" s="388" t="str">
        <f t="shared" si="0"/>
        <v>Test45 Test45</v>
      </c>
      <c r="G47" s="389">
        <f t="shared" si="1"/>
        <v>7.5694444444445001E-3</v>
      </c>
    </row>
    <row r="48" spans="1:7" x14ac:dyDescent="0.2">
      <c r="A48" s="377" t="s">
        <v>539</v>
      </c>
      <c r="B48" t="s">
        <v>539</v>
      </c>
      <c r="C48" s="441">
        <v>7.5810185185185702E-3</v>
      </c>
      <c r="F48" s="388" t="str">
        <f t="shared" si="0"/>
        <v>Test46 Test46</v>
      </c>
      <c r="G48" s="389">
        <f t="shared" si="1"/>
        <v>7.5810185185185702E-3</v>
      </c>
    </row>
    <row r="49" spans="1:7" x14ac:dyDescent="0.2">
      <c r="A49" s="377" t="s">
        <v>540</v>
      </c>
      <c r="B49" t="s">
        <v>540</v>
      </c>
      <c r="C49" s="441">
        <v>7.5925925925926499E-3</v>
      </c>
      <c r="F49" s="388" t="str">
        <f t="shared" si="0"/>
        <v>Test47 Test47</v>
      </c>
      <c r="G49" s="389">
        <f t="shared" si="1"/>
        <v>7.5925925925926499E-3</v>
      </c>
    </row>
    <row r="50" spans="1:7" x14ac:dyDescent="0.2">
      <c r="A50" s="377" t="s">
        <v>541</v>
      </c>
      <c r="B50" t="s">
        <v>541</v>
      </c>
      <c r="C50" s="441">
        <v>9.6874999999999999E-3</v>
      </c>
      <c r="F50" s="388" t="str">
        <f t="shared" si="0"/>
        <v>Test48 Test48</v>
      </c>
      <c r="G50" s="389">
        <f t="shared" si="1"/>
        <v>9.6874999999999999E-3</v>
      </c>
    </row>
    <row r="51" spans="1:7" x14ac:dyDescent="0.2">
      <c r="A51" s="377" t="s">
        <v>542</v>
      </c>
      <c r="B51" t="s">
        <v>542</v>
      </c>
      <c r="C51" s="441">
        <v>9.6990740740740735E-3</v>
      </c>
      <c r="F51" s="388" t="str">
        <f t="shared" si="0"/>
        <v>Test49 Test49</v>
      </c>
      <c r="G51" s="389">
        <f t="shared" si="1"/>
        <v>9.6990740740740735E-3</v>
      </c>
    </row>
    <row r="52" spans="1:7" x14ac:dyDescent="0.2">
      <c r="A52" s="377" t="s">
        <v>543</v>
      </c>
      <c r="B52" t="s">
        <v>543</v>
      </c>
      <c r="C52" s="441">
        <v>9.7106481481481505E-3</v>
      </c>
      <c r="F52" s="388" t="str">
        <f t="shared" si="0"/>
        <v>Test50 Test50</v>
      </c>
      <c r="G52" s="389">
        <f t="shared" si="1"/>
        <v>9.7106481481481505E-3</v>
      </c>
    </row>
    <row r="53" spans="1:7" x14ac:dyDescent="0.2">
      <c r="A53" s="377" t="s">
        <v>544</v>
      </c>
      <c r="B53" t="s">
        <v>544</v>
      </c>
      <c r="C53" s="441">
        <v>9.7222222222222206E-3</v>
      </c>
      <c r="F53" s="388" t="str">
        <f t="shared" si="0"/>
        <v>Test51 Test51</v>
      </c>
      <c r="G53" s="389">
        <f t="shared" si="1"/>
        <v>9.7222222222222206E-3</v>
      </c>
    </row>
    <row r="54" spans="1:7" x14ac:dyDescent="0.2">
      <c r="A54" s="377" t="s">
        <v>545</v>
      </c>
      <c r="B54" t="s">
        <v>545</v>
      </c>
      <c r="C54" s="441">
        <v>9.7337962962962907E-3</v>
      </c>
      <c r="F54" s="388" t="str">
        <f t="shared" si="0"/>
        <v>Test52 Test52</v>
      </c>
      <c r="G54" s="389">
        <f t="shared" si="1"/>
        <v>9.7337962962962907E-3</v>
      </c>
    </row>
    <row r="55" spans="1:7" x14ac:dyDescent="0.2">
      <c r="A55" s="377" t="s">
        <v>546</v>
      </c>
      <c r="B55" t="s">
        <v>546</v>
      </c>
      <c r="C55" s="441">
        <v>9.7453703703703695E-3</v>
      </c>
      <c r="F55" s="388" t="str">
        <f t="shared" si="0"/>
        <v>Test53 Test53</v>
      </c>
      <c r="G55" s="389">
        <f t="shared" si="1"/>
        <v>9.7453703703703695E-3</v>
      </c>
    </row>
    <row r="56" spans="1:7" x14ac:dyDescent="0.2">
      <c r="A56" s="377" t="s">
        <v>547</v>
      </c>
      <c r="B56" t="s">
        <v>547</v>
      </c>
      <c r="C56" s="441">
        <v>9.7569444444444396E-3</v>
      </c>
      <c r="F56" s="388" t="str">
        <f t="shared" si="0"/>
        <v>Test54 Test54</v>
      </c>
      <c r="G56" s="389">
        <f t="shared" si="1"/>
        <v>9.7569444444444396E-3</v>
      </c>
    </row>
    <row r="57" spans="1:7" x14ac:dyDescent="0.2">
      <c r="A57" s="377" t="s">
        <v>548</v>
      </c>
      <c r="B57" t="s">
        <v>548</v>
      </c>
      <c r="C57" s="441">
        <v>9.7685185185185097E-3</v>
      </c>
      <c r="F57" s="388" t="str">
        <f t="shared" si="0"/>
        <v>Test55 Test55</v>
      </c>
      <c r="G57" s="389">
        <f t="shared" si="1"/>
        <v>9.7685185185185097E-3</v>
      </c>
    </row>
    <row r="58" spans="1:7" x14ac:dyDescent="0.2">
      <c r="A58" s="377" t="s">
        <v>549</v>
      </c>
      <c r="B58" t="s">
        <v>549</v>
      </c>
      <c r="C58" s="441">
        <v>9.7800925925925902E-3</v>
      </c>
      <c r="F58" s="388" t="str">
        <f t="shared" si="0"/>
        <v>Test56 Test56</v>
      </c>
      <c r="G58" s="389">
        <f t="shared" si="1"/>
        <v>9.7800925925925902E-3</v>
      </c>
    </row>
    <row r="59" spans="1:7" x14ac:dyDescent="0.2">
      <c r="A59" s="377" t="s">
        <v>550</v>
      </c>
      <c r="B59" t="s">
        <v>550</v>
      </c>
      <c r="C59" s="441">
        <v>9.7916666666666603E-3</v>
      </c>
      <c r="F59" s="388" t="str">
        <f t="shared" si="0"/>
        <v>Test57 Test57</v>
      </c>
      <c r="G59" s="389">
        <f t="shared" si="1"/>
        <v>9.7916666666666603E-3</v>
      </c>
    </row>
    <row r="60" spans="1:7" x14ac:dyDescent="0.2">
      <c r="A60" s="377" t="s">
        <v>551</v>
      </c>
      <c r="B60" t="s">
        <v>551</v>
      </c>
      <c r="C60" s="441">
        <v>9.8032407407407408E-3</v>
      </c>
      <c r="F60" s="388" t="str">
        <f t="shared" si="0"/>
        <v>Test58 Test58</v>
      </c>
      <c r="G60" s="389">
        <f t="shared" si="1"/>
        <v>9.8032407407407408E-3</v>
      </c>
    </row>
    <row r="61" spans="1:7" x14ac:dyDescent="0.2">
      <c r="A61" s="377" t="s">
        <v>552</v>
      </c>
      <c r="B61" t="s">
        <v>552</v>
      </c>
      <c r="C61" s="441">
        <v>9.8148148148148092E-3</v>
      </c>
      <c r="F61" s="388" t="str">
        <f t="shared" si="0"/>
        <v>Test59 Test59</v>
      </c>
      <c r="G61" s="389">
        <f t="shared" si="1"/>
        <v>9.8148148148148092E-3</v>
      </c>
    </row>
    <row r="62" spans="1:7" x14ac:dyDescent="0.2">
      <c r="A62" s="377" t="s">
        <v>553</v>
      </c>
      <c r="B62" t="s">
        <v>553</v>
      </c>
      <c r="C62" s="441">
        <v>9.8263888888888793E-3</v>
      </c>
      <c r="F62" s="388" t="str">
        <f t="shared" si="0"/>
        <v>Test60 Test60</v>
      </c>
      <c r="G62" s="389">
        <f t="shared" si="1"/>
        <v>9.8263888888888793E-3</v>
      </c>
    </row>
    <row r="63" spans="1:7" x14ac:dyDescent="0.2">
      <c r="A63" s="377" t="s">
        <v>554</v>
      </c>
      <c r="B63" t="s">
        <v>554</v>
      </c>
      <c r="C63" s="441">
        <v>7.7546296296296998E-3</v>
      </c>
      <c r="F63" s="388" t="str">
        <f t="shared" si="0"/>
        <v>Test61 Test61</v>
      </c>
      <c r="G63" s="389">
        <f t="shared" si="1"/>
        <v>7.7546296296296998E-3</v>
      </c>
    </row>
    <row r="64" spans="1:7" x14ac:dyDescent="0.2">
      <c r="A64" s="377" t="s">
        <v>555</v>
      </c>
      <c r="B64" t="s">
        <v>555</v>
      </c>
      <c r="C64" s="441">
        <v>7.7662037037037803E-3</v>
      </c>
      <c r="F64" s="388" t="str">
        <f t="shared" si="0"/>
        <v>Test62 Test62</v>
      </c>
      <c r="G64" s="389">
        <f t="shared" si="1"/>
        <v>7.7662037037037803E-3</v>
      </c>
    </row>
    <row r="65" spans="1:7" x14ac:dyDescent="0.2">
      <c r="A65" s="377" t="s">
        <v>556</v>
      </c>
      <c r="B65" t="s">
        <v>556</v>
      </c>
      <c r="C65" s="441">
        <v>7.7777777777778504E-3</v>
      </c>
      <c r="F65" s="388" t="str">
        <f t="shared" si="0"/>
        <v>Test63 Test63</v>
      </c>
      <c r="G65" s="389">
        <f t="shared" si="1"/>
        <v>7.7777777777778504E-3</v>
      </c>
    </row>
    <row r="66" spans="1:7" x14ac:dyDescent="0.2">
      <c r="A66" s="377" t="s">
        <v>557</v>
      </c>
      <c r="B66" t="s">
        <v>557</v>
      </c>
      <c r="C66" s="441">
        <v>7.7893518518519301E-3</v>
      </c>
      <c r="F66" s="388" t="str">
        <f t="shared" si="0"/>
        <v>Test64 Test64</v>
      </c>
      <c r="G66" s="389">
        <f t="shared" si="1"/>
        <v>7.7893518518519301E-3</v>
      </c>
    </row>
    <row r="67" spans="1:7" x14ac:dyDescent="0.2">
      <c r="A67" s="377" t="s">
        <v>558</v>
      </c>
      <c r="B67" t="s">
        <v>558</v>
      </c>
      <c r="C67" s="441">
        <v>7.8009259259260002E-3</v>
      </c>
      <c r="F67" s="388" t="str">
        <f t="shared" si="0"/>
        <v>Test65 Test65</v>
      </c>
      <c r="G67" s="389">
        <f t="shared" si="1"/>
        <v>7.8009259259260002E-3</v>
      </c>
    </row>
    <row r="68" spans="1:7" x14ac:dyDescent="0.2">
      <c r="A68" s="377" t="s">
        <v>559</v>
      </c>
      <c r="B68" t="s">
        <v>559</v>
      </c>
      <c r="C68" s="441">
        <v>7.8125000000000798E-3</v>
      </c>
      <c r="F68" s="388" t="str">
        <f t="shared" ref="F68:F82" si="2">CONCATENATE(B68," ",A68)</f>
        <v>Test66 Test66</v>
      </c>
      <c r="G68" s="389">
        <f t="shared" ref="G68:G82" si="3">IF(C68&gt;0,C68,"")</f>
        <v>7.8125000000000798E-3</v>
      </c>
    </row>
    <row r="69" spans="1:7" x14ac:dyDescent="0.2">
      <c r="A69" s="377" t="s">
        <v>560</v>
      </c>
      <c r="B69" t="s">
        <v>560</v>
      </c>
      <c r="C69" s="441">
        <v>7.8240740740741499E-3</v>
      </c>
      <c r="F69" s="388" t="str">
        <f t="shared" si="2"/>
        <v>Test67 Test67</v>
      </c>
      <c r="G69" s="389">
        <f t="shared" si="3"/>
        <v>7.8240740740741499E-3</v>
      </c>
    </row>
    <row r="70" spans="1:7" x14ac:dyDescent="0.2">
      <c r="A70" s="377" t="s">
        <v>561</v>
      </c>
      <c r="B70" t="s">
        <v>561</v>
      </c>
      <c r="C70" s="441">
        <v>7.8356481481482304E-3</v>
      </c>
      <c r="F70" s="388" t="str">
        <f t="shared" si="2"/>
        <v>Test68 Test68</v>
      </c>
      <c r="G70" s="389">
        <f t="shared" si="3"/>
        <v>7.8356481481482304E-3</v>
      </c>
    </row>
    <row r="71" spans="1:7" x14ac:dyDescent="0.2">
      <c r="A71" s="377" t="s">
        <v>562</v>
      </c>
      <c r="B71" t="s">
        <v>562</v>
      </c>
      <c r="C71" s="441">
        <v>7.8472222222223092E-3</v>
      </c>
      <c r="F71" s="388" t="str">
        <f t="shared" si="2"/>
        <v>Test69 Test69</v>
      </c>
      <c r="G71" s="389">
        <f t="shared" si="3"/>
        <v>7.8472222222223092E-3</v>
      </c>
    </row>
    <row r="72" spans="1:7" x14ac:dyDescent="0.2">
      <c r="A72" s="377" t="s">
        <v>563</v>
      </c>
      <c r="B72" t="s">
        <v>563</v>
      </c>
      <c r="C72" s="441">
        <v>7.8587962962963793E-3</v>
      </c>
      <c r="F72" s="388" t="str">
        <f t="shared" si="2"/>
        <v>Test70 Test70</v>
      </c>
      <c r="G72" s="389">
        <f t="shared" si="3"/>
        <v>7.8587962962963793E-3</v>
      </c>
    </row>
    <row r="73" spans="1:7" x14ac:dyDescent="0.2">
      <c r="A73" s="377" t="s">
        <v>564</v>
      </c>
      <c r="B73" t="s">
        <v>564</v>
      </c>
      <c r="C73" s="441">
        <v>7.8703703703704494E-3</v>
      </c>
      <c r="F73" s="388" t="str">
        <f t="shared" si="2"/>
        <v>Test71 Test71</v>
      </c>
      <c r="G73" s="389">
        <f t="shared" si="3"/>
        <v>7.8703703703704494E-3</v>
      </c>
    </row>
    <row r="74" spans="1:7" x14ac:dyDescent="0.2">
      <c r="A74" s="377" t="s">
        <v>565</v>
      </c>
      <c r="B74" t="s">
        <v>565</v>
      </c>
      <c r="C74" s="441">
        <v>7.8819444444445299E-3</v>
      </c>
      <c r="F74" s="388" t="str">
        <f t="shared" si="2"/>
        <v>Test72 Test72</v>
      </c>
      <c r="G74" s="389">
        <f t="shared" si="3"/>
        <v>7.8819444444445299E-3</v>
      </c>
    </row>
    <row r="75" spans="1:7" x14ac:dyDescent="0.2">
      <c r="A75" s="377"/>
      <c r="C75" s="441"/>
      <c r="F75" s="388" t="str">
        <f t="shared" si="2"/>
        <v xml:space="preserve"> </v>
      </c>
      <c r="G75" s="389" t="str">
        <f t="shared" si="3"/>
        <v/>
      </c>
    </row>
    <row r="76" spans="1:7" x14ac:dyDescent="0.2">
      <c r="A76" s="377" t="s">
        <v>567</v>
      </c>
      <c r="B76" t="s">
        <v>567</v>
      </c>
      <c r="C76" s="441">
        <v>7.9050925925926805E-3</v>
      </c>
      <c r="F76" s="388" t="str">
        <f t="shared" si="2"/>
        <v>Test74 Test74</v>
      </c>
      <c r="G76" s="389">
        <f t="shared" si="3"/>
        <v>7.9050925925926805E-3</v>
      </c>
    </row>
    <row r="77" spans="1:7" x14ac:dyDescent="0.2">
      <c r="A77" s="377" t="s">
        <v>568</v>
      </c>
      <c r="B77" t="s">
        <v>568</v>
      </c>
      <c r="C77" s="441">
        <v>7.9166666666667593E-3</v>
      </c>
      <c r="F77" s="388" t="str">
        <f t="shared" si="2"/>
        <v>Test75 Test75</v>
      </c>
      <c r="G77" s="389">
        <f t="shared" si="3"/>
        <v>7.9166666666667593E-3</v>
      </c>
    </row>
    <row r="78" spans="1:7" x14ac:dyDescent="0.2">
      <c r="A78" s="377" t="s">
        <v>569</v>
      </c>
      <c r="B78" t="s">
        <v>569</v>
      </c>
      <c r="C78" s="441">
        <v>7.9282407407408294E-3</v>
      </c>
      <c r="F78" s="388" t="str">
        <f t="shared" si="2"/>
        <v>Test76 Test76</v>
      </c>
      <c r="G78" s="389">
        <f t="shared" si="3"/>
        <v>7.9282407407408294E-3</v>
      </c>
    </row>
    <row r="79" spans="1:7" x14ac:dyDescent="0.2">
      <c r="A79" s="377"/>
      <c r="C79" s="441"/>
      <c r="F79" s="388" t="str">
        <f t="shared" si="2"/>
        <v xml:space="preserve"> </v>
      </c>
      <c r="G79" s="389" t="str">
        <f t="shared" si="3"/>
        <v/>
      </c>
    </row>
    <row r="80" spans="1:7" x14ac:dyDescent="0.2">
      <c r="A80" s="377"/>
      <c r="C80" s="441"/>
      <c r="F80" s="388" t="str">
        <f t="shared" si="2"/>
        <v xml:space="preserve"> </v>
      </c>
      <c r="G80" s="389" t="str">
        <f t="shared" si="3"/>
        <v/>
      </c>
    </row>
    <row r="81" spans="1:7" x14ac:dyDescent="0.2">
      <c r="A81" s="377"/>
      <c r="C81" s="441"/>
      <c r="F81" s="388" t="str">
        <f t="shared" si="2"/>
        <v xml:space="preserve"> </v>
      </c>
      <c r="G81" s="389" t="str">
        <f t="shared" si="3"/>
        <v/>
      </c>
    </row>
    <row r="82" spans="1:7" x14ac:dyDescent="0.2">
      <c r="A82" s="377"/>
      <c r="C82" s="441"/>
      <c r="F82" s="388" t="str">
        <f t="shared" si="2"/>
        <v xml:space="preserve"> </v>
      </c>
      <c r="G82" s="389" t="str">
        <f t="shared" si="3"/>
        <v/>
      </c>
    </row>
  </sheetData>
  <mergeCells count="2">
    <mergeCell ref="A1:D1"/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workbookViewId="0">
      <selection activeCell="B4" sqref="B4"/>
    </sheetView>
  </sheetViews>
  <sheetFormatPr defaultRowHeight="12.75" x14ac:dyDescent="0.2"/>
  <cols>
    <col min="1" max="1" width="12.85546875" bestFit="1" customWidth="1"/>
    <col min="2" max="2" width="9.7109375" bestFit="1" customWidth="1"/>
    <col min="5" max="5" width="13.5703125" bestFit="1" customWidth="1"/>
    <col min="6" max="6" width="11" bestFit="1" customWidth="1"/>
    <col min="7" max="7" width="19.140625" bestFit="1" customWidth="1"/>
    <col min="8" max="8" width="15.42578125" bestFit="1" customWidth="1"/>
    <col min="10" max="10" width="16" bestFit="1" customWidth="1"/>
  </cols>
  <sheetData>
    <row r="1" spans="1:35" ht="20.25" x14ac:dyDescent="0.3">
      <c r="A1" s="390" t="s">
        <v>153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</row>
    <row r="2" spans="1:35" ht="25.5" customHeight="1" x14ac:dyDescent="0.2">
      <c r="A2" s="554" t="s">
        <v>162</v>
      </c>
      <c r="B2" s="554"/>
      <c r="E2" s="552" t="s">
        <v>166</v>
      </c>
      <c r="F2" s="552"/>
      <c r="G2" s="552"/>
      <c r="H2" s="552"/>
      <c r="I2" s="552"/>
      <c r="J2" s="552"/>
    </row>
    <row r="3" spans="1:35" x14ac:dyDescent="0.2">
      <c r="A3" t="s">
        <v>160</v>
      </c>
      <c r="B3" t="s">
        <v>161</v>
      </c>
      <c r="E3" t="s">
        <v>157</v>
      </c>
      <c r="F3" t="s">
        <v>158</v>
      </c>
      <c r="G3" t="s">
        <v>159</v>
      </c>
      <c r="H3" t="s">
        <v>163</v>
      </c>
      <c r="I3" t="s">
        <v>164</v>
      </c>
      <c r="J3" t="s">
        <v>165</v>
      </c>
    </row>
    <row r="4" spans="1:35" x14ac:dyDescent="0.2">
      <c r="A4" t="str">
        <f ca="1">'Calc Data 1'!AL6</f>
        <v>Test1 Test1</v>
      </c>
      <c r="B4" t="str">
        <f>LEFT('Calc Data 1'!AJ6,3)</f>
        <v>516</v>
      </c>
      <c r="E4" s="442" t="s">
        <v>494</v>
      </c>
      <c r="F4" s="442" t="s">
        <v>494</v>
      </c>
      <c r="G4" t="str">
        <f>CONCATENATE(F4," ",E4)</f>
        <v>Test1 Test1</v>
      </c>
      <c r="H4" t="str">
        <f ca="1">VLOOKUP(G4,$A$4:$B$98,2,FALSE)</f>
        <v>516</v>
      </c>
      <c r="I4" t="str">
        <f ca="1">CONCATENATE("R5H",H4)</f>
        <v>R5H516</v>
      </c>
      <c r="J4" t="str">
        <f ca="1">CONCATENATE("Round 5"," ","Heat"," ",RIGHT(I4,3))</f>
        <v>Round 5 Heat 516</v>
      </c>
    </row>
    <row r="5" spans="1:35" x14ac:dyDescent="0.2">
      <c r="A5" t="str">
        <f ca="1">'Calc Data 1'!AL7</f>
        <v>Test2 Test2</v>
      </c>
      <c r="B5" t="str">
        <f>LEFT('Calc Data 1'!AJ7,3)</f>
        <v>516</v>
      </c>
      <c r="E5" s="442" t="s">
        <v>495</v>
      </c>
      <c r="F5" s="442" t="s">
        <v>495</v>
      </c>
      <c r="G5" t="str">
        <f t="shared" ref="G5:G68" si="0">CONCATENATE(F5," ",E5)</f>
        <v>Test2 Test2</v>
      </c>
      <c r="H5" t="str">
        <f t="shared" ref="H5:H68" ca="1" si="1">VLOOKUP(G5,$A$4:$B$98,2,FALSE)</f>
        <v>516</v>
      </c>
      <c r="I5" t="str">
        <f t="shared" ref="I5:I68" ca="1" si="2">CONCATENATE("R5H",H5)</f>
        <v>R5H516</v>
      </c>
      <c r="J5" t="str">
        <f t="shared" ref="J5:J68" ca="1" si="3">CONCATENATE("Round 5"," ","Heat"," ",RIGHT(I5,3))</f>
        <v>Round 5 Heat 516</v>
      </c>
    </row>
    <row r="6" spans="1:35" x14ac:dyDescent="0.2">
      <c r="A6" t="str">
        <f ca="1">'Calc Data 1'!AL8</f>
        <v>Test3 Test3</v>
      </c>
      <c r="B6" t="str">
        <f>LEFT('Calc Data 1'!AJ8,3)</f>
        <v>516</v>
      </c>
      <c r="E6" s="442" t="s">
        <v>496</v>
      </c>
      <c r="F6" s="442" t="s">
        <v>496</v>
      </c>
      <c r="G6" t="str">
        <f t="shared" si="0"/>
        <v>Test3 Test3</v>
      </c>
      <c r="H6" t="str">
        <f t="shared" ca="1" si="1"/>
        <v>516</v>
      </c>
      <c r="I6" t="str">
        <f t="shared" ca="1" si="2"/>
        <v>R5H516</v>
      </c>
      <c r="J6" t="str">
        <f t="shared" ca="1" si="3"/>
        <v>Round 5 Heat 516</v>
      </c>
    </row>
    <row r="7" spans="1:35" x14ac:dyDescent="0.2">
      <c r="A7" t="str">
        <f ca="1">'Calc Data 1'!AL9</f>
        <v>Test4 Test4</v>
      </c>
      <c r="B7" t="str">
        <f>LEFT('Calc Data 1'!AJ9,3)</f>
        <v>516</v>
      </c>
      <c r="E7" s="442" t="s">
        <v>497</v>
      </c>
      <c r="F7" s="442" t="s">
        <v>497</v>
      </c>
      <c r="G7" t="str">
        <f t="shared" si="0"/>
        <v>Test4 Test4</v>
      </c>
      <c r="H7" t="str">
        <f t="shared" ca="1" si="1"/>
        <v>516</v>
      </c>
      <c r="I7" t="str">
        <f t="shared" ca="1" si="2"/>
        <v>R5H516</v>
      </c>
      <c r="J7" t="str">
        <f t="shared" ca="1" si="3"/>
        <v>Round 5 Heat 516</v>
      </c>
    </row>
    <row r="8" spans="1:35" x14ac:dyDescent="0.2">
      <c r="A8" t="str">
        <f ca="1">'Calc Data 1'!AL10</f>
        <v>Test5 Test5</v>
      </c>
      <c r="B8" t="str">
        <f>LEFT('Calc Data 1'!AJ10,3)</f>
        <v>516</v>
      </c>
      <c r="E8" s="442" t="s">
        <v>498</v>
      </c>
      <c r="F8" s="442" t="s">
        <v>498</v>
      </c>
      <c r="G8" t="str">
        <f t="shared" si="0"/>
        <v>Test5 Test5</v>
      </c>
      <c r="H8" t="str">
        <f t="shared" ca="1" si="1"/>
        <v>516</v>
      </c>
      <c r="I8" t="str">
        <f t="shared" ca="1" si="2"/>
        <v>R5H516</v>
      </c>
      <c r="J8" t="str">
        <f t="shared" ca="1" si="3"/>
        <v>Round 5 Heat 516</v>
      </c>
    </row>
    <row r="9" spans="1:35" x14ac:dyDescent="0.2">
      <c r="A9" t="str">
        <f ca="1">'Calc Data 1'!AL11</f>
        <v/>
      </c>
      <c r="B9" t="str">
        <f>LEFT('Calc Data 1'!AJ11,3)</f>
        <v/>
      </c>
      <c r="E9" s="442" t="s">
        <v>499</v>
      </c>
      <c r="F9" s="442" t="s">
        <v>499</v>
      </c>
      <c r="G9" t="str">
        <f t="shared" si="0"/>
        <v>Test6 Test6</v>
      </c>
      <c r="H9" t="str">
        <f t="shared" ca="1" si="1"/>
        <v>515</v>
      </c>
      <c r="I9" t="str">
        <f t="shared" ca="1" si="2"/>
        <v>R5H515</v>
      </c>
      <c r="J9" t="str">
        <f t="shared" ca="1" si="3"/>
        <v>Round 5 Heat 515</v>
      </c>
    </row>
    <row r="10" spans="1:35" x14ac:dyDescent="0.2">
      <c r="A10" t="str">
        <f ca="1">'Calc Data 1'!AL12</f>
        <v>Test6 Test6</v>
      </c>
      <c r="B10" t="str">
        <f>LEFT('Calc Data 1'!AJ12,3)</f>
        <v>515</v>
      </c>
      <c r="E10" s="442" t="s">
        <v>500</v>
      </c>
      <c r="F10" s="442" t="s">
        <v>500</v>
      </c>
      <c r="G10" t="str">
        <f t="shared" si="0"/>
        <v>Test7 Test7</v>
      </c>
      <c r="H10" t="str">
        <f t="shared" ca="1" si="1"/>
        <v>515</v>
      </c>
      <c r="I10" t="str">
        <f t="shared" ca="1" si="2"/>
        <v>R5H515</v>
      </c>
      <c r="J10" t="str">
        <f t="shared" ca="1" si="3"/>
        <v>Round 5 Heat 515</v>
      </c>
    </row>
    <row r="11" spans="1:35" x14ac:dyDescent="0.2">
      <c r="A11" t="str">
        <f ca="1">'Calc Data 1'!AL13</f>
        <v>Test7 Test7</v>
      </c>
      <c r="B11" t="str">
        <f>LEFT('Calc Data 1'!AJ13,3)</f>
        <v>515</v>
      </c>
      <c r="E11" s="442" t="s">
        <v>501</v>
      </c>
      <c r="F11" s="442" t="s">
        <v>501</v>
      </c>
      <c r="G11" t="str">
        <f t="shared" si="0"/>
        <v>Test8 Test8</v>
      </c>
      <c r="H11" t="str">
        <f t="shared" ca="1" si="1"/>
        <v>515</v>
      </c>
      <c r="I11" t="str">
        <f t="shared" ca="1" si="2"/>
        <v>R5H515</v>
      </c>
      <c r="J11" t="str">
        <f t="shared" ca="1" si="3"/>
        <v>Round 5 Heat 515</v>
      </c>
    </row>
    <row r="12" spans="1:35" x14ac:dyDescent="0.2">
      <c r="A12" t="str">
        <f ca="1">'Calc Data 1'!AL14</f>
        <v>Test8 Test8</v>
      </c>
      <c r="B12" t="str">
        <f>LEFT('Calc Data 1'!AJ14,3)</f>
        <v>515</v>
      </c>
      <c r="E12" s="442" t="s">
        <v>502</v>
      </c>
      <c r="F12" s="442" t="s">
        <v>502</v>
      </c>
      <c r="G12" t="str">
        <f t="shared" si="0"/>
        <v>Test9 Test9</v>
      </c>
      <c r="H12" t="str">
        <f t="shared" ca="1" si="1"/>
        <v>515</v>
      </c>
      <c r="I12" t="str">
        <f t="shared" ca="1" si="2"/>
        <v>R5H515</v>
      </c>
      <c r="J12" t="str">
        <f t="shared" ca="1" si="3"/>
        <v>Round 5 Heat 515</v>
      </c>
    </row>
    <row r="13" spans="1:35" x14ac:dyDescent="0.2">
      <c r="A13" t="str">
        <f ca="1">'Calc Data 1'!AL15</f>
        <v>Test9 Test9</v>
      </c>
      <c r="B13" t="str">
        <f>LEFT('Calc Data 1'!AJ15,3)</f>
        <v>515</v>
      </c>
      <c r="E13" s="442" t="s">
        <v>503</v>
      </c>
      <c r="F13" s="442" t="s">
        <v>503</v>
      </c>
      <c r="G13" t="str">
        <f t="shared" si="0"/>
        <v>Test10 Test10</v>
      </c>
      <c r="H13" t="str">
        <f t="shared" ca="1" si="1"/>
        <v>507</v>
      </c>
      <c r="I13" t="str">
        <f t="shared" ca="1" si="2"/>
        <v>R5H507</v>
      </c>
      <c r="J13" t="str">
        <f t="shared" ca="1" si="3"/>
        <v>Round 5 Heat 507</v>
      </c>
    </row>
    <row r="14" spans="1:35" x14ac:dyDescent="0.2">
      <c r="A14" t="str">
        <f ca="1">'Calc Data 1'!AL16</f>
        <v>Test26 Test26</v>
      </c>
      <c r="B14" t="str">
        <f>LEFT('Calc Data 1'!AJ16,3)</f>
        <v>515</v>
      </c>
      <c r="E14" s="442" t="s">
        <v>504</v>
      </c>
      <c r="F14" s="442" t="s">
        <v>504</v>
      </c>
      <c r="G14" t="str">
        <f t="shared" si="0"/>
        <v>Test11 Test11</v>
      </c>
      <c r="H14" t="str">
        <f t="shared" ca="1" si="1"/>
        <v>506</v>
      </c>
      <c r="I14" t="str">
        <f t="shared" ca="1" si="2"/>
        <v>R5H506</v>
      </c>
      <c r="J14" t="str">
        <f t="shared" ca="1" si="3"/>
        <v>Round 5 Heat 506</v>
      </c>
    </row>
    <row r="15" spans="1:35" x14ac:dyDescent="0.2">
      <c r="A15" t="str">
        <f ca="1">'Calc Data 1'!AL17</f>
        <v/>
      </c>
      <c r="B15" t="str">
        <f>LEFT('Calc Data 1'!AJ17,3)</f>
        <v/>
      </c>
      <c r="E15" s="442" t="s">
        <v>505</v>
      </c>
      <c r="F15" s="442" t="s">
        <v>505</v>
      </c>
      <c r="G15" t="str">
        <f t="shared" si="0"/>
        <v>Test12 Test12</v>
      </c>
      <c r="H15" t="str">
        <f t="shared" ca="1" si="1"/>
        <v>507</v>
      </c>
      <c r="I15" t="str">
        <f t="shared" ca="1" si="2"/>
        <v>R5H507</v>
      </c>
      <c r="J15" t="str">
        <f t="shared" ca="1" si="3"/>
        <v>Round 5 Heat 507</v>
      </c>
    </row>
    <row r="16" spans="1:35" x14ac:dyDescent="0.2">
      <c r="A16" t="str">
        <f ca="1">'Calc Data 1'!AL18</f>
        <v>Test28 Test28</v>
      </c>
      <c r="B16" t="str">
        <f>LEFT('Calc Data 1'!AJ18,3)</f>
        <v>514</v>
      </c>
      <c r="E16" s="442" t="s">
        <v>506</v>
      </c>
      <c r="F16" s="442" t="s">
        <v>506</v>
      </c>
      <c r="G16" t="str">
        <f t="shared" si="0"/>
        <v>Test13 Test13</v>
      </c>
      <c r="H16" t="str">
        <f t="shared" ca="1" si="1"/>
        <v>506</v>
      </c>
      <c r="I16" t="str">
        <f t="shared" ca="1" si="2"/>
        <v>R5H506</v>
      </c>
      <c r="J16" t="str">
        <f t="shared" ca="1" si="3"/>
        <v>Round 5 Heat 506</v>
      </c>
    </row>
    <row r="17" spans="1:10" x14ac:dyDescent="0.2">
      <c r="A17" t="str">
        <f ca="1">'Calc Data 1'!AL19</f>
        <v>Test27 Test27</v>
      </c>
      <c r="B17" t="str">
        <f>LEFT('Calc Data 1'!AJ19,3)</f>
        <v>514</v>
      </c>
      <c r="E17" s="442" t="s">
        <v>507</v>
      </c>
      <c r="F17" s="442" t="s">
        <v>507</v>
      </c>
      <c r="G17" t="str">
        <f t="shared" si="0"/>
        <v>Test14 Test14</v>
      </c>
      <c r="H17" t="str">
        <f t="shared" ca="1" si="1"/>
        <v>506</v>
      </c>
      <c r="I17" t="str">
        <f t="shared" ca="1" si="2"/>
        <v>R5H506</v>
      </c>
      <c r="J17" t="str">
        <f t="shared" ca="1" si="3"/>
        <v>Round 5 Heat 506</v>
      </c>
    </row>
    <row r="18" spans="1:10" x14ac:dyDescent="0.2">
      <c r="A18" t="str">
        <f ca="1">'Calc Data 1'!AL20</f>
        <v>Test29 Test29</v>
      </c>
      <c r="B18" t="str">
        <f>LEFT('Calc Data 1'!AJ20,3)</f>
        <v>514</v>
      </c>
      <c r="E18" s="442" t="s">
        <v>508</v>
      </c>
      <c r="F18" s="442" t="s">
        <v>508</v>
      </c>
      <c r="G18" t="str">
        <f t="shared" si="0"/>
        <v>Test15 Test15</v>
      </c>
      <c r="H18" t="str">
        <f t="shared" ca="1" si="1"/>
        <v>506</v>
      </c>
      <c r="I18" t="str">
        <f t="shared" ca="1" si="2"/>
        <v>R5H506</v>
      </c>
      <c r="J18" t="str">
        <f t="shared" ca="1" si="3"/>
        <v>Round 5 Heat 506</v>
      </c>
    </row>
    <row r="19" spans="1:10" x14ac:dyDescent="0.2">
      <c r="A19" t="str">
        <f ca="1">'Calc Data 1'!AL21</f>
        <v>Test30 Test30</v>
      </c>
      <c r="B19" t="str">
        <f>LEFT('Calc Data 1'!AJ21,3)</f>
        <v>514</v>
      </c>
      <c r="E19" s="442" t="s">
        <v>509</v>
      </c>
      <c r="F19" s="442" t="s">
        <v>509</v>
      </c>
      <c r="G19" t="str">
        <f t="shared" si="0"/>
        <v>Test16 Test16</v>
      </c>
      <c r="H19" t="str">
        <f t="shared" ca="1" si="1"/>
        <v>509</v>
      </c>
      <c r="I19" t="str">
        <f t="shared" ca="1" si="2"/>
        <v>R5H509</v>
      </c>
      <c r="J19" t="str">
        <f t="shared" ca="1" si="3"/>
        <v>Round 5 Heat 509</v>
      </c>
    </row>
    <row r="20" spans="1:10" x14ac:dyDescent="0.2">
      <c r="A20" t="str">
        <f ca="1">'Calc Data 1'!AL22</f>
        <v>Test31 Test31</v>
      </c>
      <c r="B20" t="str">
        <f>LEFT('Calc Data 1'!AJ22,3)</f>
        <v>514</v>
      </c>
      <c r="E20" s="442" t="s">
        <v>510</v>
      </c>
      <c r="F20" s="442" t="s">
        <v>510</v>
      </c>
      <c r="G20" t="str">
        <f t="shared" si="0"/>
        <v>Test17 Test17</v>
      </c>
      <c r="H20" t="str">
        <f t="shared" ca="1" si="1"/>
        <v>506</v>
      </c>
      <c r="I20" t="str">
        <f t="shared" ca="1" si="2"/>
        <v>R5H506</v>
      </c>
      <c r="J20" t="str">
        <f t="shared" ca="1" si="3"/>
        <v>Round 5 Heat 506</v>
      </c>
    </row>
    <row r="21" spans="1:10" x14ac:dyDescent="0.2">
      <c r="A21" t="str">
        <f ca="1">'Calc Data 1'!AL23</f>
        <v/>
      </c>
      <c r="B21" t="str">
        <f>LEFT('Calc Data 1'!AJ23,3)</f>
        <v/>
      </c>
      <c r="E21" s="442" t="s">
        <v>511</v>
      </c>
      <c r="F21" s="442" t="s">
        <v>511</v>
      </c>
      <c r="G21" t="str">
        <f t="shared" si="0"/>
        <v>Test18 Test18</v>
      </c>
      <c r="H21" t="str">
        <f t="shared" ca="1" si="1"/>
        <v>505</v>
      </c>
      <c r="I21" t="str">
        <f t="shared" ca="1" si="2"/>
        <v>R5H505</v>
      </c>
      <c r="J21" t="str">
        <f t="shared" ca="1" si="3"/>
        <v>Round 5 Heat 505</v>
      </c>
    </row>
    <row r="22" spans="1:10" x14ac:dyDescent="0.2">
      <c r="A22" t="str">
        <f ca="1">'Calc Data 1'!AL24</f>
        <v>Test32 Test32</v>
      </c>
      <c r="B22" t="str">
        <f>LEFT('Calc Data 1'!AJ24,3)</f>
        <v>513</v>
      </c>
      <c r="E22" s="442" t="s">
        <v>512</v>
      </c>
      <c r="F22" s="442" t="s">
        <v>512</v>
      </c>
      <c r="G22" t="str">
        <f t="shared" si="0"/>
        <v>Test19 Test19</v>
      </c>
      <c r="H22" t="str">
        <f t="shared" ca="1" si="1"/>
        <v>505</v>
      </c>
      <c r="I22" t="str">
        <f t="shared" ca="1" si="2"/>
        <v>R5H505</v>
      </c>
      <c r="J22" t="str">
        <f t="shared" ca="1" si="3"/>
        <v>Round 5 Heat 505</v>
      </c>
    </row>
    <row r="23" spans="1:10" x14ac:dyDescent="0.2">
      <c r="A23" t="str">
        <f ca="1">'Calc Data 1'!AL25</f>
        <v>Test33 Test33</v>
      </c>
      <c r="B23" t="str">
        <f>LEFT('Calc Data 1'!AJ25,3)</f>
        <v>513</v>
      </c>
      <c r="E23" s="442" t="s">
        <v>513</v>
      </c>
      <c r="F23" s="442" t="s">
        <v>513</v>
      </c>
      <c r="G23" t="str">
        <f t="shared" si="0"/>
        <v>Test20 Test20</v>
      </c>
      <c r="H23" t="str">
        <f t="shared" ca="1" si="1"/>
        <v>505</v>
      </c>
      <c r="I23" t="str">
        <f t="shared" ca="1" si="2"/>
        <v>R5H505</v>
      </c>
      <c r="J23" t="str">
        <f t="shared" ca="1" si="3"/>
        <v>Round 5 Heat 505</v>
      </c>
    </row>
    <row r="24" spans="1:10" x14ac:dyDescent="0.2">
      <c r="A24" t="str">
        <f ca="1">'Calc Data 1'!AL26</f>
        <v>Test34 Test34</v>
      </c>
      <c r="B24" t="str">
        <f>LEFT('Calc Data 1'!AJ26,3)</f>
        <v>513</v>
      </c>
      <c r="E24" s="442" t="s">
        <v>514</v>
      </c>
      <c r="F24" s="442" t="s">
        <v>514</v>
      </c>
      <c r="G24" t="str">
        <f t="shared" si="0"/>
        <v>Test21 Test21</v>
      </c>
      <c r="H24" t="str">
        <f t="shared" ca="1" si="1"/>
        <v>504</v>
      </c>
      <c r="I24" t="str">
        <f t="shared" ca="1" si="2"/>
        <v>R5H504</v>
      </c>
      <c r="J24" t="str">
        <f t="shared" ca="1" si="3"/>
        <v>Round 5 Heat 504</v>
      </c>
    </row>
    <row r="25" spans="1:10" x14ac:dyDescent="0.2">
      <c r="A25" t="str">
        <f ca="1">'Calc Data 1'!AL27</f>
        <v>Test35 Test35</v>
      </c>
      <c r="B25" t="str">
        <f>LEFT('Calc Data 1'!AJ27,3)</f>
        <v>513</v>
      </c>
      <c r="E25" s="442" t="s">
        <v>515</v>
      </c>
      <c r="F25" s="442" t="s">
        <v>515</v>
      </c>
      <c r="G25" t="str">
        <f t="shared" si="0"/>
        <v>Test22 Test22</v>
      </c>
      <c r="H25" t="str">
        <f t="shared" ca="1" si="1"/>
        <v>504</v>
      </c>
      <c r="I25" t="str">
        <f t="shared" ca="1" si="2"/>
        <v>R5H504</v>
      </c>
      <c r="J25" t="str">
        <f t="shared" ca="1" si="3"/>
        <v>Round 5 Heat 504</v>
      </c>
    </row>
    <row r="26" spans="1:10" x14ac:dyDescent="0.2">
      <c r="A26" t="str">
        <f ca="1">'Calc Data 1'!AL28</f>
        <v>Test36 Test36</v>
      </c>
      <c r="B26" t="str">
        <f>LEFT('Calc Data 1'!AJ28,3)</f>
        <v>513</v>
      </c>
      <c r="E26" s="442" t="s">
        <v>516</v>
      </c>
      <c r="F26" s="442" t="s">
        <v>516</v>
      </c>
      <c r="G26" t="str">
        <f t="shared" si="0"/>
        <v>Test23 Test23</v>
      </c>
      <c r="H26" t="str">
        <f t="shared" ca="1" si="1"/>
        <v>504</v>
      </c>
      <c r="I26" t="str">
        <f t="shared" ca="1" si="2"/>
        <v>R5H504</v>
      </c>
      <c r="J26" t="str">
        <f t="shared" ca="1" si="3"/>
        <v>Round 5 Heat 504</v>
      </c>
    </row>
    <row r="27" spans="1:10" x14ac:dyDescent="0.2">
      <c r="A27" t="str">
        <f ca="1">'Calc Data 1'!AL29</f>
        <v/>
      </c>
      <c r="B27" t="str">
        <f>LEFT('Calc Data 1'!AJ29,3)</f>
        <v/>
      </c>
      <c r="E27" s="442" t="s">
        <v>517</v>
      </c>
      <c r="F27" s="442" t="s">
        <v>517</v>
      </c>
      <c r="G27" t="str">
        <f t="shared" si="0"/>
        <v>Test24 Test24</v>
      </c>
      <c r="H27" t="str">
        <f t="shared" ca="1" si="1"/>
        <v>505</v>
      </c>
      <c r="I27" t="str">
        <f t="shared" ca="1" si="2"/>
        <v>R5H505</v>
      </c>
      <c r="J27" t="str">
        <f t="shared" ca="1" si="3"/>
        <v>Round 5 Heat 505</v>
      </c>
    </row>
    <row r="28" spans="1:10" x14ac:dyDescent="0.2">
      <c r="A28" t="str">
        <f ca="1">'Calc Data 1'!AL30</f>
        <v>Test37 Test37</v>
      </c>
      <c r="B28" t="str">
        <f>LEFT('Calc Data 1'!AJ30,3)</f>
        <v>512</v>
      </c>
      <c r="E28" s="442" t="s">
        <v>518</v>
      </c>
      <c r="F28" s="442" t="s">
        <v>518</v>
      </c>
      <c r="G28" t="str">
        <f t="shared" si="0"/>
        <v>Test25 Test25</v>
      </c>
      <c r="H28" t="str">
        <f t="shared" ca="1" si="1"/>
        <v>505</v>
      </c>
      <c r="I28" t="str">
        <f t="shared" ca="1" si="2"/>
        <v>R5H505</v>
      </c>
      <c r="J28" t="str">
        <f t="shared" ca="1" si="3"/>
        <v>Round 5 Heat 505</v>
      </c>
    </row>
    <row r="29" spans="1:10" x14ac:dyDescent="0.2">
      <c r="A29" t="str">
        <f ca="1">'Calc Data 1'!AL31</f>
        <v>Test38 Test38</v>
      </c>
      <c r="B29" t="str">
        <f>LEFT('Calc Data 1'!AJ31,3)</f>
        <v>512</v>
      </c>
      <c r="E29" s="442" t="s">
        <v>519</v>
      </c>
      <c r="F29" s="442" t="s">
        <v>519</v>
      </c>
      <c r="G29" t="str">
        <f t="shared" si="0"/>
        <v>Test26 Test26</v>
      </c>
      <c r="H29" t="str">
        <f t="shared" ca="1" si="1"/>
        <v>515</v>
      </c>
      <c r="I29" t="str">
        <f t="shared" ca="1" si="2"/>
        <v>R5H515</v>
      </c>
      <c r="J29" t="str">
        <f t="shared" ca="1" si="3"/>
        <v>Round 5 Heat 515</v>
      </c>
    </row>
    <row r="30" spans="1:10" x14ac:dyDescent="0.2">
      <c r="A30" t="str">
        <f ca="1">'Calc Data 1'!AL32</f>
        <v>Test39 Test39</v>
      </c>
      <c r="B30" t="str">
        <f>LEFT('Calc Data 1'!AJ32,3)</f>
        <v>512</v>
      </c>
      <c r="E30" s="442" t="s">
        <v>520</v>
      </c>
      <c r="F30" s="442" t="s">
        <v>520</v>
      </c>
      <c r="G30" t="str">
        <f t="shared" si="0"/>
        <v>Test27 Test27</v>
      </c>
      <c r="H30" t="str">
        <f t="shared" ca="1" si="1"/>
        <v>514</v>
      </c>
      <c r="I30" t="str">
        <f t="shared" ca="1" si="2"/>
        <v>R5H514</v>
      </c>
      <c r="J30" t="str">
        <f t="shared" ca="1" si="3"/>
        <v>Round 5 Heat 514</v>
      </c>
    </row>
    <row r="31" spans="1:10" x14ac:dyDescent="0.2">
      <c r="A31" t="str">
        <f ca="1">'Calc Data 1'!AL33</f>
        <v>Test40 Test40</v>
      </c>
      <c r="B31" t="str">
        <f>LEFT('Calc Data 1'!AJ33,3)</f>
        <v>512</v>
      </c>
      <c r="E31" s="442" t="s">
        <v>521</v>
      </c>
      <c r="F31" s="442" t="s">
        <v>521</v>
      </c>
      <c r="G31" t="str">
        <f t="shared" si="0"/>
        <v>Test28 Test28</v>
      </c>
      <c r="H31" t="str">
        <f t="shared" ca="1" si="1"/>
        <v>514</v>
      </c>
      <c r="I31" t="str">
        <f t="shared" ca="1" si="2"/>
        <v>R5H514</v>
      </c>
      <c r="J31" t="str">
        <f t="shared" ca="1" si="3"/>
        <v>Round 5 Heat 514</v>
      </c>
    </row>
    <row r="32" spans="1:10" x14ac:dyDescent="0.2">
      <c r="A32" t="str">
        <f ca="1">'Calc Data 1'!AL34</f>
        <v>Test41 Test41</v>
      </c>
      <c r="B32" t="str">
        <f>LEFT('Calc Data 1'!AJ34,3)</f>
        <v>512</v>
      </c>
      <c r="E32" s="442" t="s">
        <v>522</v>
      </c>
      <c r="F32" s="442" t="s">
        <v>522</v>
      </c>
      <c r="G32" t="str">
        <f t="shared" si="0"/>
        <v>Test29 Test29</v>
      </c>
      <c r="H32" t="str">
        <f t="shared" ca="1" si="1"/>
        <v>514</v>
      </c>
      <c r="I32" t="str">
        <f t="shared" ca="1" si="2"/>
        <v>R5H514</v>
      </c>
      <c r="J32" t="str">
        <f t="shared" ca="1" si="3"/>
        <v>Round 5 Heat 514</v>
      </c>
    </row>
    <row r="33" spans="1:10" x14ac:dyDescent="0.2">
      <c r="A33" t="str">
        <f ca="1">'Calc Data 1'!AL35</f>
        <v/>
      </c>
      <c r="B33" t="str">
        <f>LEFT('Calc Data 1'!AJ35,3)</f>
        <v/>
      </c>
      <c r="E33" s="442" t="s">
        <v>523</v>
      </c>
      <c r="F33" s="442" t="s">
        <v>523</v>
      </c>
      <c r="G33" t="str">
        <f t="shared" si="0"/>
        <v>Test30 Test30</v>
      </c>
      <c r="H33" t="str">
        <f t="shared" ca="1" si="1"/>
        <v>514</v>
      </c>
      <c r="I33" t="str">
        <f t="shared" ca="1" si="2"/>
        <v>R5H514</v>
      </c>
      <c r="J33" t="str">
        <f t="shared" ca="1" si="3"/>
        <v>Round 5 Heat 514</v>
      </c>
    </row>
    <row r="34" spans="1:10" x14ac:dyDescent="0.2">
      <c r="A34" t="str">
        <f ca="1">'Calc Data 1'!AL36</f>
        <v>Test42 Test42</v>
      </c>
      <c r="B34" t="str">
        <f>LEFT('Calc Data 1'!AJ36,3)</f>
        <v>511</v>
      </c>
      <c r="E34" s="442" t="s">
        <v>524</v>
      </c>
      <c r="F34" s="442" t="s">
        <v>524</v>
      </c>
      <c r="G34" t="str">
        <f t="shared" si="0"/>
        <v>Test31 Test31</v>
      </c>
      <c r="H34" t="str">
        <f t="shared" ca="1" si="1"/>
        <v>514</v>
      </c>
      <c r="I34" t="str">
        <f t="shared" ca="1" si="2"/>
        <v>R5H514</v>
      </c>
      <c r="J34" t="str">
        <f t="shared" ca="1" si="3"/>
        <v>Round 5 Heat 514</v>
      </c>
    </row>
    <row r="35" spans="1:10" x14ac:dyDescent="0.2">
      <c r="A35" t="str">
        <f ca="1">'Calc Data 1'!AL37</f>
        <v>Test43 Test43</v>
      </c>
      <c r="B35" t="str">
        <f>LEFT('Calc Data 1'!AJ37,3)</f>
        <v>511</v>
      </c>
      <c r="E35" s="442" t="s">
        <v>525</v>
      </c>
      <c r="F35" s="442" t="s">
        <v>525</v>
      </c>
      <c r="G35" t="str">
        <f t="shared" si="0"/>
        <v>Test32 Test32</v>
      </c>
      <c r="H35" t="str">
        <f t="shared" ca="1" si="1"/>
        <v>513</v>
      </c>
      <c r="I35" t="str">
        <f t="shared" ca="1" si="2"/>
        <v>R5H513</v>
      </c>
      <c r="J35" t="str">
        <f t="shared" ca="1" si="3"/>
        <v>Round 5 Heat 513</v>
      </c>
    </row>
    <row r="36" spans="1:10" x14ac:dyDescent="0.2">
      <c r="A36" t="str">
        <f ca="1">'Calc Data 1'!AL38</f>
        <v>Test44 Test44</v>
      </c>
      <c r="B36" t="str">
        <f>LEFT('Calc Data 1'!AJ38,3)</f>
        <v>511</v>
      </c>
      <c r="E36" s="442" t="s">
        <v>526</v>
      </c>
      <c r="F36" s="442" t="s">
        <v>526</v>
      </c>
      <c r="G36" t="str">
        <f t="shared" si="0"/>
        <v>Test33 Test33</v>
      </c>
      <c r="H36" t="str">
        <f t="shared" ca="1" si="1"/>
        <v>513</v>
      </c>
      <c r="I36" t="str">
        <f t="shared" ca="1" si="2"/>
        <v>R5H513</v>
      </c>
      <c r="J36" t="str">
        <f t="shared" ca="1" si="3"/>
        <v>Round 5 Heat 513</v>
      </c>
    </row>
    <row r="37" spans="1:10" x14ac:dyDescent="0.2">
      <c r="A37" t="str">
        <f ca="1">'Calc Data 1'!AL39</f>
        <v>Test45 Test45</v>
      </c>
      <c r="B37" t="str">
        <f>LEFT('Calc Data 1'!AJ39,3)</f>
        <v>511</v>
      </c>
      <c r="E37" s="442" t="s">
        <v>527</v>
      </c>
      <c r="F37" s="442" t="s">
        <v>527</v>
      </c>
      <c r="G37" t="str">
        <f t="shared" si="0"/>
        <v>Test34 Test34</v>
      </c>
      <c r="H37" t="str">
        <f t="shared" ca="1" si="1"/>
        <v>513</v>
      </c>
      <c r="I37" t="str">
        <f t="shared" ca="1" si="2"/>
        <v>R5H513</v>
      </c>
      <c r="J37" t="str">
        <f t="shared" ca="1" si="3"/>
        <v>Round 5 Heat 513</v>
      </c>
    </row>
    <row r="38" spans="1:10" x14ac:dyDescent="0.2">
      <c r="A38" t="str">
        <f ca="1">'Calc Data 1'!AL40</f>
        <v>Test46 Test46</v>
      </c>
      <c r="B38" t="str">
        <f>LEFT('Calc Data 1'!AJ40,3)</f>
        <v>511</v>
      </c>
      <c r="E38" s="442" t="s">
        <v>528</v>
      </c>
      <c r="F38" s="442" t="s">
        <v>528</v>
      </c>
      <c r="G38" t="str">
        <f t="shared" si="0"/>
        <v>Test35 Test35</v>
      </c>
      <c r="H38" t="str">
        <f t="shared" ca="1" si="1"/>
        <v>513</v>
      </c>
      <c r="I38" t="str">
        <f t="shared" ca="1" si="2"/>
        <v>R5H513</v>
      </c>
      <c r="J38" t="str">
        <f t="shared" ca="1" si="3"/>
        <v>Round 5 Heat 513</v>
      </c>
    </row>
    <row r="39" spans="1:10" x14ac:dyDescent="0.2">
      <c r="A39" t="str">
        <f ca="1">'Calc Data 1'!AL41</f>
        <v/>
      </c>
      <c r="B39" t="str">
        <f>LEFT('Calc Data 1'!AJ41,3)</f>
        <v/>
      </c>
      <c r="E39" s="442" t="s">
        <v>529</v>
      </c>
      <c r="F39" s="442" t="s">
        <v>529</v>
      </c>
      <c r="G39" t="str">
        <f t="shared" si="0"/>
        <v>Test36 Test36</v>
      </c>
      <c r="H39" t="str">
        <f t="shared" ca="1" si="1"/>
        <v>513</v>
      </c>
      <c r="I39" t="str">
        <f t="shared" ca="1" si="2"/>
        <v>R5H513</v>
      </c>
      <c r="J39" t="str">
        <f t="shared" ca="1" si="3"/>
        <v>Round 5 Heat 513</v>
      </c>
    </row>
    <row r="40" spans="1:10" x14ac:dyDescent="0.2">
      <c r="A40" t="str">
        <f ca="1">'Calc Data 1'!AL42</f>
        <v>Test61 Test61</v>
      </c>
      <c r="B40" t="str">
        <f>LEFT('Calc Data 1'!AJ42,3)</f>
        <v>510</v>
      </c>
      <c r="E40" s="442" t="s">
        <v>530</v>
      </c>
      <c r="F40" s="442" t="s">
        <v>530</v>
      </c>
      <c r="G40" t="str">
        <f t="shared" si="0"/>
        <v>Test37 Test37</v>
      </c>
      <c r="H40" t="str">
        <f t="shared" ca="1" si="1"/>
        <v>512</v>
      </c>
      <c r="I40" t="str">
        <f t="shared" ca="1" si="2"/>
        <v>R5H512</v>
      </c>
      <c r="J40" t="str">
        <f t="shared" ca="1" si="3"/>
        <v>Round 5 Heat 512</v>
      </c>
    </row>
    <row r="41" spans="1:10" x14ac:dyDescent="0.2">
      <c r="A41" t="str">
        <f ca="1">'Calc Data 1'!AL43</f>
        <v>Test47 Test47</v>
      </c>
      <c r="B41" t="str">
        <f>LEFT('Calc Data 1'!AJ43,3)</f>
        <v>510</v>
      </c>
      <c r="E41" s="442" t="s">
        <v>531</v>
      </c>
      <c r="F41" s="442" t="s">
        <v>531</v>
      </c>
      <c r="G41" t="str">
        <f t="shared" si="0"/>
        <v>Test38 Test38</v>
      </c>
      <c r="H41" t="str">
        <f t="shared" ca="1" si="1"/>
        <v>512</v>
      </c>
      <c r="I41" t="str">
        <f t="shared" ca="1" si="2"/>
        <v>R5H512</v>
      </c>
      <c r="J41" t="str">
        <f t="shared" ca="1" si="3"/>
        <v>Round 5 Heat 512</v>
      </c>
    </row>
    <row r="42" spans="1:10" x14ac:dyDescent="0.2">
      <c r="A42" t="str">
        <f ca="1">'Calc Data 1'!AL44</f>
        <v>Test62 Test62</v>
      </c>
      <c r="B42" t="str">
        <f>LEFT('Calc Data 1'!AJ44,3)</f>
        <v>510</v>
      </c>
      <c r="E42" s="442" t="s">
        <v>532</v>
      </c>
      <c r="F42" s="442" t="s">
        <v>532</v>
      </c>
      <c r="G42" t="str">
        <f t="shared" si="0"/>
        <v>Test39 Test39</v>
      </c>
      <c r="H42" t="str">
        <f t="shared" ca="1" si="1"/>
        <v>512</v>
      </c>
      <c r="I42" t="str">
        <f t="shared" ca="1" si="2"/>
        <v>R5H512</v>
      </c>
      <c r="J42" t="str">
        <f t="shared" ca="1" si="3"/>
        <v>Round 5 Heat 512</v>
      </c>
    </row>
    <row r="43" spans="1:10" x14ac:dyDescent="0.2">
      <c r="A43" t="str">
        <f ca="1">'Calc Data 1'!AL45</f>
        <v>Test63 Test63</v>
      </c>
      <c r="B43" t="str">
        <f>LEFT('Calc Data 1'!AJ45,3)</f>
        <v>510</v>
      </c>
      <c r="E43" s="442" t="s">
        <v>533</v>
      </c>
      <c r="F43" s="442" t="s">
        <v>533</v>
      </c>
      <c r="G43" t="str">
        <f t="shared" si="0"/>
        <v>Test40 Test40</v>
      </c>
      <c r="H43" t="str">
        <f t="shared" ca="1" si="1"/>
        <v>512</v>
      </c>
      <c r="I43" t="str">
        <f t="shared" ca="1" si="2"/>
        <v>R5H512</v>
      </c>
      <c r="J43" t="str">
        <f t="shared" ca="1" si="3"/>
        <v>Round 5 Heat 512</v>
      </c>
    </row>
    <row r="44" spans="1:10" x14ac:dyDescent="0.2">
      <c r="A44" t="str">
        <f ca="1">'Calc Data 1'!AL46</f>
        <v>Test64 Test64</v>
      </c>
      <c r="B44" t="str">
        <f>LEFT('Calc Data 1'!AJ46,3)</f>
        <v>510</v>
      </c>
      <c r="E44" s="442" t="s">
        <v>534</v>
      </c>
      <c r="F44" s="442" t="s">
        <v>534</v>
      </c>
      <c r="G44" t="str">
        <f t="shared" si="0"/>
        <v>Test41 Test41</v>
      </c>
      <c r="H44" t="str">
        <f t="shared" ca="1" si="1"/>
        <v>512</v>
      </c>
      <c r="I44" t="str">
        <f t="shared" ca="1" si="2"/>
        <v>R5H512</v>
      </c>
      <c r="J44" t="str">
        <f t="shared" ca="1" si="3"/>
        <v>Round 5 Heat 512</v>
      </c>
    </row>
    <row r="45" spans="1:10" x14ac:dyDescent="0.2">
      <c r="A45" t="str">
        <f ca="1">'Calc Data 1'!AL47</f>
        <v/>
      </c>
      <c r="B45" t="str">
        <f>LEFT('Calc Data 1'!AJ47,3)</f>
        <v/>
      </c>
      <c r="E45" s="442" t="s">
        <v>535</v>
      </c>
      <c r="F45" s="442" t="s">
        <v>535</v>
      </c>
      <c r="G45" t="str">
        <f t="shared" si="0"/>
        <v>Test42 Test42</v>
      </c>
      <c r="H45" t="str">
        <f t="shared" ca="1" si="1"/>
        <v>511</v>
      </c>
      <c r="I45" t="str">
        <f t="shared" ca="1" si="2"/>
        <v>R5H511</v>
      </c>
      <c r="J45" t="str">
        <f t="shared" ca="1" si="3"/>
        <v>Round 5 Heat 511</v>
      </c>
    </row>
    <row r="46" spans="1:10" x14ac:dyDescent="0.2">
      <c r="A46" t="str">
        <f ca="1">'Calc Data 1'!AL48</f>
        <v>Test69 Test69</v>
      </c>
      <c r="B46" t="str">
        <f>LEFT('Calc Data 1'!AJ48,3)</f>
        <v>509</v>
      </c>
      <c r="E46" s="442" t="s">
        <v>536</v>
      </c>
      <c r="F46" s="442" t="s">
        <v>536</v>
      </c>
      <c r="G46" t="str">
        <f t="shared" si="0"/>
        <v>Test43 Test43</v>
      </c>
      <c r="H46" t="str">
        <f t="shared" ca="1" si="1"/>
        <v>511</v>
      </c>
      <c r="I46" t="str">
        <f t="shared" ca="1" si="2"/>
        <v>R5H511</v>
      </c>
      <c r="J46" t="str">
        <f t="shared" ca="1" si="3"/>
        <v>Round 5 Heat 511</v>
      </c>
    </row>
    <row r="47" spans="1:10" x14ac:dyDescent="0.2">
      <c r="A47" t="str">
        <f ca="1">'Calc Data 1'!AL49</f>
        <v>Test70 Test70</v>
      </c>
      <c r="B47" t="str">
        <f>LEFT('Calc Data 1'!AJ49,3)</f>
        <v>509</v>
      </c>
      <c r="E47" s="442" t="s">
        <v>537</v>
      </c>
      <c r="F47" s="442" t="s">
        <v>537</v>
      </c>
      <c r="G47" t="str">
        <f t="shared" si="0"/>
        <v>Test44 Test44</v>
      </c>
      <c r="H47" t="str">
        <f t="shared" ca="1" si="1"/>
        <v>511</v>
      </c>
      <c r="I47" t="str">
        <f t="shared" ca="1" si="2"/>
        <v>R5H511</v>
      </c>
      <c r="J47" t="str">
        <f t="shared" ca="1" si="3"/>
        <v>Round 5 Heat 511</v>
      </c>
    </row>
    <row r="48" spans="1:10" x14ac:dyDescent="0.2">
      <c r="A48" t="str">
        <f ca="1">'Calc Data 1'!AL50</f>
        <v>Test71 Test71</v>
      </c>
      <c r="B48" t="str">
        <f>LEFT('Calc Data 1'!AJ50,3)</f>
        <v>509</v>
      </c>
      <c r="E48" s="442" t="s">
        <v>538</v>
      </c>
      <c r="F48" s="442" t="s">
        <v>538</v>
      </c>
      <c r="G48" t="str">
        <f t="shared" si="0"/>
        <v>Test45 Test45</v>
      </c>
      <c r="H48" t="str">
        <f t="shared" ca="1" si="1"/>
        <v>511</v>
      </c>
      <c r="I48" t="str">
        <f t="shared" ca="1" si="2"/>
        <v>R5H511</v>
      </c>
      <c r="J48" t="str">
        <f t="shared" ca="1" si="3"/>
        <v>Round 5 Heat 511</v>
      </c>
    </row>
    <row r="49" spans="1:10" x14ac:dyDescent="0.2">
      <c r="A49" t="str">
        <f ca="1">'Calc Data 1'!AL51</f>
        <v>Test72 Test72</v>
      </c>
      <c r="B49" t="str">
        <f>LEFT('Calc Data 1'!AJ51,3)</f>
        <v>509</v>
      </c>
      <c r="E49" s="442" t="s">
        <v>539</v>
      </c>
      <c r="F49" s="442" t="s">
        <v>539</v>
      </c>
      <c r="G49" t="str">
        <f t="shared" si="0"/>
        <v>Test46 Test46</v>
      </c>
      <c r="H49" t="str">
        <f t="shared" ca="1" si="1"/>
        <v>511</v>
      </c>
      <c r="I49" t="str">
        <f t="shared" ca="1" si="2"/>
        <v>R5H511</v>
      </c>
      <c r="J49" t="str">
        <f t="shared" ca="1" si="3"/>
        <v>Round 5 Heat 511</v>
      </c>
    </row>
    <row r="50" spans="1:10" x14ac:dyDescent="0.2">
      <c r="A50" t="str">
        <f ca="1">'Calc Data 1'!AL52</f>
        <v>Test16 Test16</v>
      </c>
      <c r="B50" t="str">
        <f>LEFT('Calc Data 1'!AJ52,3)</f>
        <v>509</v>
      </c>
      <c r="E50" s="442" t="s">
        <v>540</v>
      </c>
      <c r="F50" s="442" t="s">
        <v>540</v>
      </c>
      <c r="G50" t="str">
        <f t="shared" si="0"/>
        <v>Test47 Test47</v>
      </c>
      <c r="H50" t="str">
        <f t="shared" ca="1" si="1"/>
        <v>510</v>
      </c>
      <c r="I50" t="str">
        <f t="shared" ca="1" si="2"/>
        <v>R5H510</v>
      </c>
      <c r="J50" t="str">
        <f t="shared" ca="1" si="3"/>
        <v>Round 5 Heat 510</v>
      </c>
    </row>
    <row r="51" spans="1:10" x14ac:dyDescent="0.2">
      <c r="A51" t="str">
        <f ca="1">'Calc Data 1'!AL53</f>
        <v/>
      </c>
      <c r="B51" t="str">
        <f>LEFT('Calc Data 1'!AJ53,3)</f>
        <v/>
      </c>
      <c r="E51" s="442" t="s">
        <v>541</v>
      </c>
      <c r="F51" s="442" t="s">
        <v>541</v>
      </c>
      <c r="G51" t="str">
        <f t="shared" si="0"/>
        <v>Test48 Test48</v>
      </c>
      <c r="H51" t="str">
        <f t="shared" ca="1" si="1"/>
        <v>504</v>
      </c>
      <c r="I51" t="str">
        <f t="shared" ca="1" si="2"/>
        <v>R5H504</v>
      </c>
      <c r="J51" t="str">
        <f t="shared" ca="1" si="3"/>
        <v>Round 5 Heat 504</v>
      </c>
    </row>
    <row r="52" spans="1:10" x14ac:dyDescent="0.2">
      <c r="A52" t="str">
        <f ca="1">'Calc Data 1'!AL54</f>
        <v>Test65 Test65</v>
      </c>
      <c r="B52" t="str">
        <f>LEFT('Calc Data 1'!AJ54,3)</f>
        <v>508</v>
      </c>
      <c r="E52" s="442" t="s">
        <v>542</v>
      </c>
      <c r="F52" s="442" t="s">
        <v>542</v>
      </c>
      <c r="G52" t="str">
        <f t="shared" si="0"/>
        <v>Test49 Test49</v>
      </c>
      <c r="H52" t="str">
        <f t="shared" ca="1" si="1"/>
        <v>503</v>
      </c>
      <c r="I52" t="str">
        <f t="shared" ca="1" si="2"/>
        <v>R5H503</v>
      </c>
      <c r="J52" t="str">
        <f t="shared" ca="1" si="3"/>
        <v>Round 5 Heat 503</v>
      </c>
    </row>
    <row r="53" spans="1:10" x14ac:dyDescent="0.2">
      <c r="A53" t="str">
        <f ca="1">'Calc Data 1'!AL55</f>
        <v>Test66 Test66</v>
      </c>
      <c r="B53" t="str">
        <f>LEFT('Calc Data 1'!AJ55,3)</f>
        <v>508</v>
      </c>
      <c r="E53" s="442" t="s">
        <v>543</v>
      </c>
      <c r="F53" s="442" t="s">
        <v>543</v>
      </c>
      <c r="G53" t="str">
        <f t="shared" si="0"/>
        <v>Test50 Test50</v>
      </c>
      <c r="H53" t="str">
        <f t="shared" ca="1" si="1"/>
        <v>503</v>
      </c>
      <c r="I53" t="str">
        <f t="shared" ca="1" si="2"/>
        <v>R5H503</v>
      </c>
      <c r="J53" t="str">
        <f t="shared" ca="1" si="3"/>
        <v>Round 5 Heat 503</v>
      </c>
    </row>
    <row r="54" spans="1:10" x14ac:dyDescent="0.2">
      <c r="A54" t="str">
        <f ca="1">'Calc Data 1'!AL56</f>
        <v>Test67 Test67</v>
      </c>
      <c r="B54" t="str">
        <f>LEFT('Calc Data 1'!AJ56,3)</f>
        <v>508</v>
      </c>
      <c r="E54" s="442" t="s">
        <v>544</v>
      </c>
      <c r="F54" s="442" t="s">
        <v>544</v>
      </c>
      <c r="G54" t="str">
        <f t="shared" si="0"/>
        <v>Test51 Test51</v>
      </c>
      <c r="H54" t="str">
        <f t="shared" ca="1" si="1"/>
        <v>503</v>
      </c>
      <c r="I54" t="str">
        <f t="shared" ca="1" si="2"/>
        <v>R5H503</v>
      </c>
      <c r="J54" t="str">
        <f t="shared" ca="1" si="3"/>
        <v>Round 5 Heat 503</v>
      </c>
    </row>
    <row r="55" spans="1:10" x14ac:dyDescent="0.2">
      <c r="A55" t="str">
        <f ca="1">'Calc Data 1'!AL57</f>
        <v>Test68 Test68</v>
      </c>
      <c r="B55" t="str">
        <f>LEFT('Calc Data 1'!AJ57,3)</f>
        <v>508</v>
      </c>
      <c r="E55" s="442" t="s">
        <v>545</v>
      </c>
      <c r="F55" s="442" t="s">
        <v>545</v>
      </c>
      <c r="G55" t="str">
        <f t="shared" si="0"/>
        <v>Test52 Test52</v>
      </c>
      <c r="H55" t="str">
        <f t="shared" ca="1" si="1"/>
        <v>503</v>
      </c>
      <c r="I55" t="str">
        <f t="shared" ca="1" si="2"/>
        <v>R5H503</v>
      </c>
      <c r="J55" t="str">
        <f t="shared" ca="1" si="3"/>
        <v>Round 5 Heat 503</v>
      </c>
    </row>
    <row r="56" spans="1:10" x14ac:dyDescent="0.2">
      <c r="A56" t="str">
        <f ca="1">'Calc Data 1'!AL58</f>
        <v>Test74 Test74</v>
      </c>
      <c r="B56" t="str">
        <f>LEFT('Calc Data 1'!AJ58,3)</f>
        <v>508</v>
      </c>
      <c r="E56" s="442" t="s">
        <v>546</v>
      </c>
      <c r="F56" s="442" t="s">
        <v>546</v>
      </c>
      <c r="G56" t="str">
        <f t="shared" si="0"/>
        <v>Test53 Test53</v>
      </c>
      <c r="H56" t="str">
        <f t="shared" ca="1" si="1"/>
        <v>502</v>
      </c>
      <c r="I56" t="str">
        <f t="shared" ca="1" si="2"/>
        <v>R5H502</v>
      </c>
      <c r="J56" t="str">
        <f t="shared" ca="1" si="3"/>
        <v>Round 5 Heat 502</v>
      </c>
    </row>
    <row r="57" spans="1:10" x14ac:dyDescent="0.2">
      <c r="A57" t="str">
        <f ca="1">'Calc Data 1'!AL59</f>
        <v/>
      </c>
      <c r="B57" t="str">
        <f>LEFT('Calc Data 1'!AJ59,3)</f>
        <v/>
      </c>
      <c r="E57" s="442" t="s">
        <v>547</v>
      </c>
      <c r="F57" s="442" t="s">
        <v>547</v>
      </c>
      <c r="G57" t="str">
        <f t="shared" si="0"/>
        <v>Test54 Test54</v>
      </c>
      <c r="H57" t="str">
        <f t="shared" ca="1" si="1"/>
        <v>502</v>
      </c>
      <c r="I57" t="str">
        <f t="shared" ca="1" si="2"/>
        <v>R5H502</v>
      </c>
      <c r="J57" t="str">
        <f t="shared" ca="1" si="3"/>
        <v>Round 5 Heat 502</v>
      </c>
    </row>
    <row r="58" spans="1:10" x14ac:dyDescent="0.2">
      <c r="A58" t="str">
        <f ca="1">'Calc Data 1'!AL60</f>
        <v>Test75 Test75</v>
      </c>
      <c r="B58" t="str">
        <f>LEFT('Calc Data 1'!AJ60,3)</f>
        <v>507</v>
      </c>
      <c r="E58" s="442" t="s">
        <v>548</v>
      </c>
      <c r="F58" s="442" t="s">
        <v>548</v>
      </c>
      <c r="G58" t="str">
        <f t="shared" si="0"/>
        <v>Test55 Test55</v>
      </c>
      <c r="H58" t="str">
        <f t="shared" ca="1" si="1"/>
        <v>502</v>
      </c>
      <c r="I58" t="str">
        <f t="shared" ca="1" si="2"/>
        <v>R5H502</v>
      </c>
      <c r="J58" t="str">
        <f t="shared" ca="1" si="3"/>
        <v>Round 5 Heat 502</v>
      </c>
    </row>
    <row r="59" spans="1:10" x14ac:dyDescent="0.2">
      <c r="A59" t="str">
        <f ca="1">'Calc Data 1'!AL61</f>
        <v>Test76 Test76</v>
      </c>
      <c r="B59" t="str">
        <f>LEFT('Calc Data 1'!AJ61,3)</f>
        <v>507</v>
      </c>
      <c r="E59" s="442" t="s">
        <v>549</v>
      </c>
      <c r="F59" s="442" t="s">
        <v>549</v>
      </c>
      <c r="G59" t="str">
        <f t="shared" si="0"/>
        <v>Test56 Test56</v>
      </c>
      <c r="H59" t="str">
        <f t="shared" ca="1" si="1"/>
        <v>502</v>
      </c>
      <c r="I59" t="str">
        <f t="shared" ca="1" si="2"/>
        <v>R5H502</v>
      </c>
      <c r="J59" t="str">
        <f t="shared" ca="1" si="3"/>
        <v>Round 5 Heat 502</v>
      </c>
    </row>
    <row r="60" spans="1:10" x14ac:dyDescent="0.2">
      <c r="A60" t="str">
        <f ca="1">'Calc Data 1'!AL62</f>
        <v>Test10 Test10</v>
      </c>
      <c r="B60" t="str">
        <f>LEFT('Calc Data 1'!AJ62,3)</f>
        <v>507</v>
      </c>
      <c r="E60" s="442" t="s">
        <v>550</v>
      </c>
      <c r="F60" s="442" t="s">
        <v>550</v>
      </c>
      <c r="G60" t="str">
        <f t="shared" si="0"/>
        <v>Test57 Test57</v>
      </c>
      <c r="H60" t="str">
        <f t="shared" ca="1" si="1"/>
        <v>501</v>
      </c>
      <c r="I60" t="str">
        <f t="shared" ca="1" si="2"/>
        <v>R5H501</v>
      </c>
      <c r="J60" t="str">
        <f t="shared" ca="1" si="3"/>
        <v>Round 5 Heat 501</v>
      </c>
    </row>
    <row r="61" spans="1:10" x14ac:dyDescent="0.2">
      <c r="A61" t="str">
        <f ca="1">'Calc Data 1'!AL63</f>
        <v>Test12 Test12</v>
      </c>
      <c r="B61" t="str">
        <f>LEFT('Calc Data 1'!AJ63,3)</f>
        <v>507</v>
      </c>
      <c r="E61" s="442" t="s">
        <v>551</v>
      </c>
      <c r="F61" s="442" t="s">
        <v>551</v>
      </c>
      <c r="G61" t="str">
        <f t="shared" si="0"/>
        <v>Test58 Test58</v>
      </c>
      <c r="H61" t="str">
        <f t="shared" ca="1" si="1"/>
        <v>501</v>
      </c>
      <c r="I61" t="str">
        <f t="shared" ca="1" si="2"/>
        <v>R5H501</v>
      </c>
      <c r="J61" t="str">
        <f t="shared" ca="1" si="3"/>
        <v>Round 5 Heat 501</v>
      </c>
    </row>
    <row r="62" spans="1:10" x14ac:dyDescent="0.2">
      <c r="A62" t="str">
        <f ca="1">'Calc Data 1'!AL64</f>
        <v/>
      </c>
      <c r="B62" t="str">
        <f>LEFT('Calc Data 1'!AJ64,3)</f>
        <v>507</v>
      </c>
      <c r="E62" s="442" t="s">
        <v>552</v>
      </c>
      <c r="F62" s="442" t="s">
        <v>552</v>
      </c>
      <c r="G62" t="str">
        <f t="shared" si="0"/>
        <v>Test59 Test59</v>
      </c>
      <c r="H62" t="str">
        <f t="shared" ca="1" si="1"/>
        <v>501</v>
      </c>
      <c r="I62" t="str">
        <f t="shared" ca="1" si="2"/>
        <v>R5H501</v>
      </c>
      <c r="J62" t="str">
        <f t="shared" ca="1" si="3"/>
        <v>Round 5 Heat 501</v>
      </c>
    </row>
    <row r="63" spans="1:10" x14ac:dyDescent="0.2">
      <c r="A63" t="str">
        <f ca="1">'Calc Data 1'!AL65</f>
        <v/>
      </c>
      <c r="B63" t="str">
        <f>LEFT('Calc Data 1'!AJ65,3)</f>
        <v/>
      </c>
      <c r="E63" s="442" t="s">
        <v>553</v>
      </c>
      <c r="F63" s="442" t="s">
        <v>553</v>
      </c>
      <c r="G63" t="str">
        <f t="shared" si="0"/>
        <v>Test60 Test60</v>
      </c>
      <c r="H63" t="str">
        <f t="shared" ca="1" si="1"/>
        <v>501</v>
      </c>
      <c r="I63" t="str">
        <f t="shared" ca="1" si="2"/>
        <v>R5H501</v>
      </c>
      <c r="J63" t="str">
        <f t="shared" ca="1" si="3"/>
        <v>Round 5 Heat 501</v>
      </c>
    </row>
    <row r="64" spans="1:10" x14ac:dyDescent="0.2">
      <c r="A64" t="str">
        <f ca="1">'Calc Data 1'!AL66</f>
        <v>Test13 Test13</v>
      </c>
      <c r="B64" t="str">
        <f>LEFT('Calc Data 1'!AJ66,3)</f>
        <v>506</v>
      </c>
      <c r="E64" s="442" t="s">
        <v>554</v>
      </c>
      <c r="F64" s="442" t="s">
        <v>554</v>
      </c>
      <c r="G64" t="str">
        <f t="shared" si="0"/>
        <v>Test61 Test61</v>
      </c>
      <c r="H64" t="str">
        <f t="shared" ca="1" si="1"/>
        <v>510</v>
      </c>
      <c r="I64" t="str">
        <f t="shared" ca="1" si="2"/>
        <v>R5H510</v>
      </c>
      <c r="J64" t="str">
        <f t="shared" ca="1" si="3"/>
        <v>Round 5 Heat 510</v>
      </c>
    </row>
    <row r="65" spans="1:10" x14ac:dyDescent="0.2">
      <c r="A65" t="str">
        <f ca="1">'Calc Data 1'!AL67</f>
        <v>Test11 Test11</v>
      </c>
      <c r="B65" t="str">
        <f>LEFT('Calc Data 1'!AJ67,3)</f>
        <v>506</v>
      </c>
      <c r="E65" s="442" t="s">
        <v>555</v>
      </c>
      <c r="F65" s="442" t="s">
        <v>555</v>
      </c>
      <c r="G65" t="str">
        <f t="shared" si="0"/>
        <v>Test62 Test62</v>
      </c>
      <c r="H65" t="str">
        <f t="shared" ca="1" si="1"/>
        <v>510</v>
      </c>
      <c r="I65" t="str">
        <f t="shared" ca="1" si="2"/>
        <v>R5H510</v>
      </c>
      <c r="J65" t="str">
        <f t="shared" ca="1" si="3"/>
        <v>Round 5 Heat 510</v>
      </c>
    </row>
    <row r="66" spans="1:10" x14ac:dyDescent="0.2">
      <c r="A66" t="str">
        <f ca="1">'Calc Data 1'!AL68</f>
        <v>Test14 Test14</v>
      </c>
      <c r="B66" t="str">
        <f>LEFT('Calc Data 1'!AJ68,3)</f>
        <v>506</v>
      </c>
      <c r="E66" s="442" t="s">
        <v>556</v>
      </c>
      <c r="F66" s="442" t="s">
        <v>556</v>
      </c>
      <c r="G66" t="str">
        <f t="shared" si="0"/>
        <v>Test63 Test63</v>
      </c>
      <c r="H66" t="str">
        <f t="shared" ca="1" si="1"/>
        <v>510</v>
      </c>
      <c r="I66" t="str">
        <f t="shared" ca="1" si="2"/>
        <v>R5H510</v>
      </c>
      <c r="J66" t="str">
        <f t="shared" ca="1" si="3"/>
        <v>Round 5 Heat 510</v>
      </c>
    </row>
    <row r="67" spans="1:10" x14ac:dyDescent="0.2">
      <c r="A67" t="str">
        <f ca="1">'Calc Data 1'!AL69</f>
        <v>Test15 Test15</v>
      </c>
      <c r="B67" t="str">
        <f>LEFT('Calc Data 1'!AJ69,3)</f>
        <v>506</v>
      </c>
      <c r="E67" s="442" t="s">
        <v>557</v>
      </c>
      <c r="F67" s="442" t="s">
        <v>557</v>
      </c>
      <c r="G67" t="str">
        <f t="shared" si="0"/>
        <v>Test64 Test64</v>
      </c>
      <c r="H67" t="str">
        <f t="shared" ca="1" si="1"/>
        <v>510</v>
      </c>
      <c r="I67" t="str">
        <f t="shared" ca="1" si="2"/>
        <v>R5H510</v>
      </c>
      <c r="J67" t="str">
        <f t="shared" ca="1" si="3"/>
        <v>Round 5 Heat 510</v>
      </c>
    </row>
    <row r="68" spans="1:10" x14ac:dyDescent="0.2">
      <c r="A68" t="str">
        <f ca="1">'Calc Data 1'!AL70</f>
        <v>Test17 Test17</v>
      </c>
      <c r="B68" t="str">
        <f>LEFT('Calc Data 1'!AJ70,3)</f>
        <v>506</v>
      </c>
      <c r="E68" s="442" t="s">
        <v>558</v>
      </c>
      <c r="F68" s="442" t="s">
        <v>558</v>
      </c>
      <c r="G68" t="str">
        <f t="shared" si="0"/>
        <v>Test65 Test65</v>
      </c>
      <c r="H68" t="str">
        <f t="shared" ca="1" si="1"/>
        <v>508</v>
      </c>
      <c r="I68" t="str">
        <f t="shared" ca="1" si="2"/>
        <v>R5H508</v>
      </c>
      <c r="J68" t="str">
        <f t="shared" ca="1" si="3"/>
        <v>Round 5 Heat 508</v>
      </c>
    </row>
    <row r="69" spans="1:10" x14ac:dyDescent="0.2">
      <c r="A69" t="str">
        <f ca="1">'Calc Data 1'!AL71</f>
        <v/>
      </c>
      <c r="B69" t="str">
        <f>LEFT('Calc Data 1'!AJ71,3)</f>
        <v/>
      </c>
      <c r="E69" s="442" t="s">
        <v>559</v>
      </c>
      <c r="F69" s="442" t="s">
        <v>559</v>
      </c>
      <c r="G69" t="str">
        <f t="shared" ref="G69:G83" si="4">CONCATENATE(F69," ",E69)</f>
        <v>Test66 Test66</v>
      </c>
      <c r="H69" t="str">
        <f t="shared" ref="H69:H83" ca="1" si="5">VLOOKUP(G69,$A$4:$B$98,2,FALSE)</f>
        <v>508</v>
      </c>
      <c r="I69" t="str">
        <f t="shared" ref="I69:I83" ca="1" si="6">CONCATENATE("R5H",H69)</f>
        <v>R5H508</v>
      </c>
      <c r="J69" t="str">
        <f t="shared" ref="J69:J83" ca="1" si="7">CONCATENATE("Round 5"," ","Heat"," ",RIGHT(I69,3))</f>
        <v>Round 5 Heat 508</v>
      </c>
    </row>
    <row r="70" spans="1:10" x14ac:dyDescent="0.2">
      <c r="A70" t="str">
        <f ca="1">'Calc Data 1'!AL72</f>
        <v>Test18 Test18</v>
      </c>
      <c r="B70" t="str">
        <f>LEFT('Calc Data 1'!AJ72,3)</f>
        <v>505</v>
      </c>
      <c r="E70" s="442" t="s">
        <v>560</v>
      </c>
      <c r="F70" s="442" t="s">
        <v>560</v>
      </c>
      <c r="G70" t="str">
        <f t="shared" si="4"/>
        <v>Test67 Test67</v>
      </c>
      <c r="H70" t="str">
        <f t="shared" ca="1" si="5"/>
        <v>508</v>
      </c>
      <c r="I70" t="str">
        <f t="shared" ca="1" si="6"/>
        <v>R5H508</v>
      </c>
      <c r="J70" t="str">
        <f t="shared" ca="1" si="7"/>
        <v>Round 5 Heat 508</v>
      </c>
    </row>
    <row r="71" spans="1:10" x14ac:dyDescent="0.2">
      <c r="A71" t="str">
        <f ca="1">'Calc Data 1'!AL73</f>
        <v>Test19 Test19</v>
      </c>
      <c r="B71" t="str">
        <f>LEFT('Calc Data 1'!AJ73,3)</f>
        <v>505</v>
      </c>
      <c r="E71" s="442" t="s">
        <v>561</v>
      </c>
      <c r="F71" s="442" t="s">
        <v>561</v>
      </c>
      <c r="G71" t="str">
        <f t="shared" si="4"/>
        <v>Test68 Test68</v>
      </c>
      <c r="H71" t="str">
        <f t="shared" ca="1" si="5"/>
        <v>508</v>
      </c>
      <c r="I71" t="str">
        <f t="shared" ca="1" si="6"/>
        <v>R5H508</v>
      </c>
      <c r="J71" t="str">
        <f t="shared" ca="1" si="7"/>
        <v>Round 5 Heat 508</v>
      </c>
    </row>
    <row r="72" spans="1:10" x14ac:dyDescent="0.2">
      <c r="A72" t="str">
        <f ca="1">'Calc Data 1'!AL74</f>
        <v>Test20 Test20</v>
      </c>
      <c r="B72" t="str">
        <f>LEFT('Calc Data 1'!AJ74,3)</f>
        <v>505</v>
      </c>
      <c r="E72" s="442" t="s">
        <v>562</v>
      </c>
      <c r="F72" s="442" t="s">
        <v>562</v>
      </c>
      <c r="G72" t="str">
        <f t="shared" si="4"/>
        <v>Test69 Test69</v>
      </c>
      <c r="H72" t="str">
        <f t="shared" ca="1" si="5"/>
        <v>509</v>
      </c>
      <c r="I72" t="str">
        <f t="shared" ca="1" si="6"/>
        <v>R5H509</v>
      </c>
      <c r="J72" t="str">
        <f t="shared" ca="1" si="7"/>
        <v>Round 5 Heat 509</v>
      </c>
    </row>
    <row r="73" spans="1:10" x14ac:dyDescent="0.2">
      <c r="A73" t="str">
        <f ca="1">'Calc Data 1'!AL75</f>
        <v>Test24 Test24</v>
      </c>
      <c r="B73" t="str">
        <f>LEFT('Calc Data 1'!AJ75,3)</f>
        <v>505</v>
      </c>
      <c r="E73" s="442" t="s">
        <v>563</v>
      </c>
      <c r="F73" s="442" t="s">
        <v>563</v>
      </c>
      <c r="G73" t="str">
        <f t="shared" si="4"/>
        <v>Test70 Test70</v>
      </c>
      <c r="H73" t="str">
        <f t="shared" ca="1" si="5"/>
        <v>509</v>
      </c>
      <c r="I73" t="str">
        <f t="shared" ca="1" si="6"/>
        <v>R5H509</v>
      </c>
      <c r="J73" t="str">
        <f t="shared" ca="1" si="7"/>
        <v>Round 5 Heat 509</v>
      </c>
    </row>
    <row r="74" spans="1:10" x14ac:dyDescent="0.2">
      <c r="A74" t="str">
        <f ca="1">'Calc Data 1'!AL76</f>
        <v>Test25 Test25</v>
      </c>
      <c r="B74" t="str">
        <f>LEFT('Calc Data 1'!AJ76,3)</f>
        <v>505</v>
      </c>
      <c r="E74" s="442" t="s">
        <v>564</v>
      </c>
      <c r="F74" s="442" t="s">
        <v>564</v>
      </c>
      <c r="G74" t="str">
        <f t="shared" si="4"/>
        <v>Test71 Test71</v>
      </c>
      <c r="H74" t="str">
        <f t="shared" ca="1" si="5"/>
        <v>509</v>
      </c>
      <c r="I74" t="str">
        <f t="shared" ca="1" si="6"/>
        <v>R5H509</v>
      </c>
      <c r="J74" t="str">
        <f t="shared" ca="1" si="7"/>
        <v>Round 5 Heat 509</v>
      </c>
    </row>
    <row r="75" spans="1:10" x14ac:dyDescent="0.2">
      <c r="A75" t="str">
        <f ca="1">'Calc Data 1'!AL77</f>
        <v/>
      </c>
      <c r="B75" t="str">
        <f>LEFT('Calc Data 1'!AJ77,3)</f>
        <v/>
      </c>
      <c r="E75" s="442" t="s">
        <v>565</v>
      </c>
      <c r="F75" s="442" t="s">
        <v>565</v>
      </c>
      <c r="G75" t="str">
        <f t="shared" si="4"/>
        <v>Test72 Test72</v>
      </c>
      <c r="H75" t="str">
        <f t="shared" ca="1" si="5"/>
        <v>509</v>
      </c>
      <c r="I75" t="str">
        <f t="shared" ca="1" si="6"/>
        <v>R5H509</v>
      </c>
      <c r="J75" t="str">
        <f t="shared" ca="1" si="7"/>
        <v>Round 5 Heat 509</v>
      </c>
    </row>
    <row r="76" spans="1:10" x14ac:dyDescent="0.2">
      <c r="A76" t="str">
        <f ca="1">'Calc Data 1'!AL78</f>
        <v>Test21 Test21</v>
      </c>
      <c r="B76" t="str">
        <f>LEFT('Calc Data 1'!AJ78,3)</f>
        <v>504</v>
      </c>
      <c r="E76" s="442" t="s">
        <v>566</v>
      </c>
      <c r="F76" s="442" t="s">
        <v>566</v>
      </c>
      <c r="G76" t="str">
        <f t="shared" si="4"/>
        <v>Test73 Test73</v>
      </c>
      <c r="H76" t="e">
        <f t="shared" ca="1" si="5"/>
        <v>#N/A</v>
      </c>
      <c r="I76" t="e">
        <f t="shared" ca="1" si="6"/>
        <v>#N/A</v>
      </c>
      <c r="J76" t="e">
        <f t="shared" ca="1" si="7"/>
        <v>#N/A</v>
      </c>
    </row>
    <row r="77" spans="1:10" x14ac:dyDescent="0.2">
      <c r="A77" t="str">
        <f ca="1">'Calc Data 1'!AL79</f>
        <v>Test22 Test22</v>
      </c>
      <c r="B77" t="str">
        <f>LEFT('Calc Data 1'!AJ79,3)</f>
        <v>504</v>
      </c>
      <c r="E77" s="442" t="s">
        <v>567</v>
      </c>
      <c r="F77" s="442" t="s">
        <v>567</v>
      </c>
      <c r="G77" t="str">
        <f t="shared" si="4"/>
        <v>Test74 Test74</v>
      </c>
      <c r="H77" t="str">
        <f t="shared" ca="1" si="5"/>
        <v>508</v>
      </c>
      <c r="I77" t="str">
        <f t="shared" ca="1" si="6"/>
        <v>R5H508</v>
      </c>
      <c r="J77" t="str">
        <f t="shared" ca="1" si="7"/>
        <v>Round 5 Heat 508</v>
      </c>
    </row>
    <row r="78" spans="1:10" x14ac:dyDescent="0.2">
      <c r="A78" t="str">
        <f ca="1">'Calc Data 1'!AL80</f>
        <v>Test23 Test23</v>
      </c>
      <c r="B78" t="str">
        <f>LEFT('Calc Data 1'!AJ80,3)</f>
        <v>504</v>
      </c>
      <c r="E78" s="442" t="s">
        <v>568</v>
      </c>
      <c r="F78" s="442" t="s">
        <v>568</v>
      </c>
      <c r="G78" t="str">
        <f t="shared" si="4"/>
        <v>Test75 Test75</v>
      </c>
      <c r="H78" t="str">
        <f t="shared" ca="1" si="5"/>
        <v>507</v>
      </c>
      <c r="I78" t="str">
        <f t="shared" ca="1" si="6"/>
        <v>R5H507</v>
      </c>
      <c r="J78" t="str">
        <f t="shared" ca="1" si="7"/>
        <v>Round 5 Heat 507</v>
      </c>
    </row>
    <row r="79" spans="1:10" x14ac:dyDescent="0.2">
      <c r="A79" t="str">
        <f ca="1">'Calc Data 1'!AL81</f>
        <v>Test48 Test48</v>
      </c>
      <c r="B79" t="str">
        <f>LEFT('Calc Data 1'!AJ81,3)</f>
        <v>504</v>
      </c>
      <c r="E79" s="442" t="s">
        <v>569</v>
      </c>
      <c r="F79" s="442" t="s">
        <v>569</v>
      </c>
      <c r="G79" t="str">
        <f t="shared" si="4"/>
        <v>Test76 Test76</v>
      </c>
      <c r="H79" t="str">
        <f t="shared" ca="1" si="5"/>
        <v>507</v>
      </c>
      <c r="I79" t="str">
        <f t="shared" ca="1" si="6"/>
        <v>R5H507</v>
      </c>
      <c r="J79" t="str">
        <f t="shared" ca="1" si="7"/>
        <v>Round 5 Heat 507</v>
      </c>
    </row>
    <row r="80" spans="1:10" x14ac:dyDescent="0.2">
      <c r="A80" t="str">
        <f ca="1">'Calc Data 1'!AL82</f>
        <v/>
      </c>
      <c r="B80" t="str">
        <f>LEFT('Calc Data 1'!AJ82,3)</f>
        <v>504</v>
      </c>
      <c r="E80" s="442" t="s">
        <v>570</v>
      </c>
      <c r="F80" s="442" t="s">
        <v>570</v>
      </c>
      <c r="G80" t="str">
        <f t="shared" si="4"/>
        <v>Test77 Test77</v>
      </c>
      <c r="H80" t="e">
        <f t="shared" ca="1" si="5"/>
        <v>#N/A</v>
      </c>
      <c r="I80" t="e">
        <f t="shared" ca="1" si="6"/>
        <v>#N/A</v>
      </c>
      <c r="J80" t="e">
        <f t="shared" ca="1" si="7"/>
        <v>#N/A</v>
      </c>
    </row>
    <row r="81" spans="1:10" x14ac:dyDescent="0.2">
      <c r="A81" t="str">
        <f ca="1">'Calc Data 1'!AL83</f>
        <v/>
      </c>
      <c r="B81" t="str">
        <f>LEFT('Calc Data 1'!AJ83,3)</f>
        <v/>
      </c>
      <c r="E81" s="442" t="s">
        <v>571</v>
      </c>
      <c r="F81" s="442" t="s">
        <v>571</v>
      </c>
      <c r="G81" t="str">
        <f t="shared" si="4"/>
        <v>Test78 Test78</v>
      </c>
      <c r="H81" t="e">
        <f t="shared" ca="1" si="5"/>
        <v>#N/A</v>
      </c>
      <c r="I81" t="e">
        <f t="shared" ca="1" si="6"/>
        <v>#N/A</v>
      </c>
      <c r="J81" t="e">
        <f t="shared" ca="1" si="7"/>
        <v>#N/A</v>
      </c>
    </row>
    <row r="82" spans="1:10" x14ac:dyDescent="0.2">
      <c r="A82" t="str">
        <f ca="1">'Calc Data 1'!AL84</f>
        <v>Test49 Test49</v>
      </c>
      <c r="B82" t="str">
        <f>LEFT('Calc Data 1'!AJ84,3)</f>
        <v>503</v>
      </c>
      <c r="E82" s="442" t="s">
        <v>572</v>
      </c>
      <c r="F82" s="442" t="s">
        <v>572</v>
      </c>
      <c r="G82" t="str">
        <f t="shared" si="4"/>
        <v>Test79 Test79</v>
      </c>
      <c r="H82" t="e">
        <f t="shared" ca="1" si="5"/>
        <v>#N/A</v>
      </c>
      <c r="I82" t="e">
        <f t="shared" ca="1" si="6"/>
        <v>#N/A</v>
      </c>
      <c r="J82" t="e">
        <f t="shared" ca="1" si="7"/>
        <v>#N/A</v>
      </c>
    </row>
    <row r="83" spans="1:10" x14ac:dyDescent="0.2">
      <c r="A83" t="str">
        <f ca="1">'Calc Data 1'!AL85</f>
        <v>Test50 Test50</v>
      </c>
      <c r="B83" t="str">
        <f>LEFT('Calc Data 1'!AJ85,3)</f>
        <v>503</v>
      </c>
      <c r="E83" s="442" t="s">
        <v>573</v>
      </c>
      <c r="F83" s="442" t="s">
        <v>573</v>
      </c>
      <c r="G83" t="str">
        <f t="shared" si="4"/>
        <v>Test80 Test80</v>
      </c>
      <c r="H83" t="e">
        <f t="shared" ca="1" si="5"/>
        <v>#N/A</v>
      </c>
      <c r="I83" t="e">
        <f t="shared" ca="1" si="6"/>
        <v>#N/A</v>
      </c>
      <c r="J83" t="e">
        <f t="shared" ca="1" si="7"/>
        <v>#N/A</v>
      </c>
    </row>
    <row r="84" spans="1:10" x14ac:dyDescent="0.2">
      <c r="A84" t="str">
        <f ca="1">'Calc Data 1'!AL86</f>
        <v>Test51 Test51</v>
      </c>
      <c r="B84" t="str">
        <f>LEFT('Calc Data 1'!AJ86,3)</f>
        <v>503</v>
      </c>
    </row>
    <row r="85" spans="1:10" x14ac:dyDescent="0.2">
      <c r="A85" t="str">
        <f ca="1">'Calc Data 1'!AL87</f>
        <v>Test52 Test52</v>
      </c>
      <c r="B85" t="str">
        <f>LEFT('Calc Data 1'!AJ87,3)</f>
        <v>503</v>
      </c>
    </row>
    <row r="86" spans="1:10" x14ac:dyDescent="0.2">
      <c r="A86" t="str">
        <f ca="1">'Calc Data 1'!AL88</f>
        <v/>
      </c>
      <c r="B86" t="str">
        <f>LEFT('Calc Data 1'!AJ88,3)</f>
        <v>503</v>
      </c>
    </row>
    <row r="87" spans="1:10" x14ac:dyDescent="0.2">
      <c r="A87" t="str">
        <f ca="1">'Calc Data 1'!AL89</f>
        <v/>
      </c>
      <c r="B87" t="str">
        <f>LEFT('Calc Data 1'!AJ89,3)</f>
        <v/>
      </c>
    </row>
    <row r="88" spans="1:10" x14ac:dyDescent="0.2">
      <c r="A88" t="str">
        <f ca="1">'Calc Data 1'!AL90</f>
        <v>Test53 Test53</v>
      </c>
      <c r="B88" t="str">
        <f>LEFT('Calc Data 1'!AJ90,3)</f>
        <v>502</v>
      </c>
    </row>
    <row r="89" spans="1:10" x14ac:dyDescent="0.2">
      <c r="A89" t="str">
        <f ca="1">'Calc Data 1'!AL91</f>
        <v>Test54 Test54</v>
      </c>
      <c r="B89" t="str">
        <f>LEFT('Calc Data 1'!AJ91,3)</f>
        <v>502</v>
      </c>
    </row>
    <row r="90" spans="1:10" x14ac:dyDescent="0.2">
      <c r="A90" t="str">
        <f ca="1">'Calc Data 1'!AL92</f>
        <v>Test55 Test55</v>
      </c>
      <c r="B90" t="str">
        <f>LEFT('Calc Data 1'!AJ92,3)</f>
        <v>502</v>
      </c>
    </row>
    <row r="91" spans="1:10" x14ac:dyDescent="0.2">
      <c r="A91" t="str">
        <f ca="1">'Calc Data 1'!AL93</f>
        <v>Test56 Test56</v>
      </c>
      <c r="B91" t="str">
        <f>LEFT('Calc Data 1'!AJ93,3)</f>
        <v>502</v>
      </c>
    </row>
    <row r="92" spans="1:10" x14ac:dyDescent="0.2">
      <c r="A92" t="str">
        <f ca="1">'Calc Data 1'!AL94</f>
        <v/>
      </c>
      <c r="B92" t="str">
        <f>LEFT('Calc Data 1'!AJ94,3)</f>
        <v>502</v>
      </c>
    </row>
    <row r="93" spans="1:10" x14ac:dyDescent="0.2">
      <c r="A93" t="str">
        <f ca="1">'Calc Data 1'!AL95</f>
        <v/>
      </c>
      <c r="B93" t="str">
        <f>LEFT('Calc Data 1'!AJ95,3)</f>
        <v/>
      </c>
    </row>
    <row r="94" spans="1:10" x14ac:dyDescent="0.2">
      <c r="A94" t="str">
        <f ca="1">'Calc Data 1'!AL96</f>
        <v>Test57 Test57</v>
      </c>
      <c r="B94" t="str">
        <f>LEFT('Calc Data 1'!AJ96,3)</f>
        <v>501</v>
      </c>
    </row>
    <row r="95" spans="1:10" x14ac:dyDescent="0.2">
      <c r="A95" t="str">
        <f ca="1">'Calc Data 1'!AL97</f>
        <v>Test58 Test58</v>
      </c>
      <c r="B95" t="str">
        <f>LEFT('Calc Data 1'!AJ97,3)</f>
        <v>501</v>
      </c>
    </row>
    <row r="96" spans="1:10" x14ac:dyDescent="0.2">
      <c r="A96" t="str">
        <f ca="1">'Calc Data 1'!AL98</f>
        <v>Test59 Test59</v>
      </c>
      <c r="B96" t="str">
        <f>LEFT('Calc Data 1'!AJ98,3)</f>
        <v>501</v>
      </c>
    </row>
    <row r="97" spans="1:2" x14ac:dyDescent="0.2">
      <c r="A97" t="str">
        <f ca="1">'Calc Data 1'!AL99</f>
        <v>Test60 Test60</v>
      </c>
      <c r="B97" t="str">
        <f>LEFT('Calc Data 1'!AJ99,3)</f>
        <v>501</v>
      </c>
    </row>
    <row r="98" spans="1:2" x14ac:dyDescent="0.2">
      <c r="A98" t="str">
        <f ca="1">'Calc Data 1'!AL100</f>
        <v/>
      </c>
      <c r="B98" t="str">
        <f>LEFT('Calc Data 1'!AJ100,3)</f>
        <v>501</v>
      </c>
    </row>
  </sheetData>
  <mergeCells count="2">
    <mergeCell ref="A2:B2"/>
    <mergeCell ref="E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65" workbookViewId="0">
      <selection activeCell="A79" sqref="A79:C80"/>
    </sheetView>
  </sheetViews>
  <sheetFormatPr defaultRowHeight="12.75" x14ac:dyDescent="0.2"/>
  <cols>
    <col min="1" max="1" width="8.42578125" bestFit="1" customWidth="1"/>
    <col min="2" max="2" width="9.85546875" bestFit="1" customWidth="1"/>
    <col min="3" max="3" width="8.5703125" bestFit="1" customWidth="1"/>
    <col min="4" max="4" width="6.42578125" bestFit="1" customWidth="1"/>
    <col min="6" max="6" width="12.85546875" bestFit="1" customWidth="1"/>
    <col min="7" max="7" width="7.140625" bestFit="1" customWidth="1"/>
  </cols>
  <sheetData>
    <row r="1" spans="1:7" ht="40.5" customHeight="1" x14ac:dyDescent="0.2">
      <c r="A1" s="552" t="s">
        <v>169</v>
      </c>
      <c r="B1" s="552"/>
      <c r="C1" s="552"/>
      <c r="D1" s="552"/>
      <c r="F1" s="553" t="s">
        <v>170</v>
      </c>
      <c r="G1" s="553"/>
    </row>
    <row r="2" spans="1:7" x14ac:dyDescent="0.2">
      <c r="A2" t="s">
        <v>157</v>
      </c>
      <c r="B2" t="s">
        <v>158</v>
      </c>
      <c r="C2" t="s">
        <v>168</v>
      </c>
      <c r="D2" t="s">
        <v>163</v>
      </c>
      <c r="F2" s="387" t="s">
        <v>160</v>
      </c>
      <c r="G2" s="387" t="s">
        <v>168</v>
      </c>
    </row>
    <row r="3" spans="1:7" x14ac:dyDescent="0.2">
      <c r="A3" s="377" t="s">
        <v>494</v>
      </c>
      <c r="B3" t="s">
        <v>494</v>
      </c>
      <c r="C3" s="441">
        <v>7.0601851851851841E-3</v>
      </c>
      <c r="F3" s="388" t="str">
        <f>CONCATENATE(B3," ",A3)</f>
        <v>Test1 Test1</v>
      </c>
      <c r="G3" s="389">
        <f>IF(C3&gt;0,C3,"")</f>
        <v>7.0601851851851841E-3</v>
      </c>
    </row>
    <row r="4" spans="1:7" x14ac:dyDescent="0.2">
      <c r="A4" s="377" t="s">
        <v>495</v>
      </c>
      <c r="B4" t="s">
        <v>495</v>
      </c>
      <c r="C4" s="441">
        <v>7.0717592592592594E-3</v>
      </c>
      <c r="F4" s="388" t="str">
        <f t="shared" ref="F4:F67" si="0">CONCATENATE(B4," ",A4)</f>
        <v>Test2 Test2</v>
      </c>
      <c r="G4" s="389">
        <f t="shared" ref="G4:G67" si="1">IF(C4&gt;0,C4,"")</f>
        <v>7.0717592592592594E-3</v>
      </c>
    </row>
    <row r="5" spans="1:7" x14ac:dyDescent="0.2">
      <c r="A5" s="377" t="s">
        <v>496</v>
      </c>
      <c r="B5" t="s">
        <v>496</v>
      </c>
      <c r="C5" s="441">
        <v>7.0833333333333304E-3</v>
      </c>
      <c r="F5" s="388" t="str">
        <f t="shared" si="0"/>
        <v>Test3 Test3</v>
      </c>
      <c r="G5" s="389">
        <f t="shared" si="1"/>
        <v>7.0833333333333304E-3</v>
      </c>
    </row>
    <row r="6" spans="1:7" x14ac:dyDescent="0.2">
      <c r="A6" s="377" t="s">
        <v>497</v>
      </c>
      <c r="B6" t="s">
        <v>497</v>
      </c>
      <c r="C6" s="441">
        <v>7.09490740740741E-3</v>
      </c>
      <c r="F6" s="388" t="str">
        <f t="shared" si="0"/>
        <v>Test4 Test4</v>
      </c>
      <c r="G6" s="389">
        <f t="shared" si="1"/>
        <v>7.09490740740741E-3</v>
      </c>
    </row>
    <row r="7" spans="1:7" x14ac:dyDescent="0.2">
      <c r="A7" s="377" t="s">
        <v>498</v>
      </c>
      <c r="B7" t="s">
        <v>498</v>
      </c>
      <c r="C7" s="441">
        <v>7.1064814814814897E-3</v>
      </c>
      <c r="F7" s="388" t="str">
        <f t="shared" si="0"/>
        <v>Test5 Test5</v>
      </c>
      <c r="G7" s="389">
        <f t="shared" si="1"/>
        <v>7.1064814814814897E-3</v>
      </c>
    </row>
    <row r="8" spans="1:7" x14ac:dyDescent="0.2">
      <c r="A8" s="377" t="s">
        <v>499</v>
      </c>
      <c r="B8" t="s">
        <v>499</v>
      </c>
      <c r="C8" s="441">
        <v>7.1180555555555598E-3</v>
      </c>
      <c r="F8" s="388" t="str">
        <f t="shared" si="0"/>
        <v>Test6 Test6</v>
      </c>
      <c r="G8" s="389">
        <f t="shared" si="1"/>
        <v>7.1180555555555598E-3</v>
      </c>
    </row>
    <row r="9" spans="1:7" x14ac:dyDescent="0.2">
      <c r="A9" s="377" t="s">
        <v>500</v>
      </c>
      <c r="B9" t="s">
        <v>500</v>
      </c>
      <c r="C9" s="441">
        <v>7.1296296296296403E-3</v>
      </c>
      <c r="F9" s="388" t="str">
        <f t="shared" si="0"/>
        <v>Test7 Test7</v>
      </c>
      <c r="G9" s="389">
        <f t="shared" si="1"/>
        <v>7.1296296296296403E-3</v>
      </c>
    </row>
    <row r="10" spans="1:7" x14ac:dyDescent="0.2">
      <c r="A10" s="377" t="s">
        <v>501</v>
      </c>
      <c r="B10" t="s">
        <v>501</v>
      </c>
      <c r="C10" s="441">
        <v>7.1412037037037104E-3</v>
      </c>
      <c r="F10" s="388" t="str">
        <f t="shared" si="0"/>
        <v>Test8 Test8</v>
      </c>
      <c r="G10" s="389">
        <f t="shared" si="1"/>
        <v>7.1412037037037104E-3</v>
      </c>
    </row>
    <row r="11" spans="1:7" x14ac:dyDescent="0.2">
      <c r="A11" s="377" t="s">
        <v>502</v>
      </c>
      <c r="B11" t="s">
        <v>502</v>
      </c>
      <c r="C11" s="441">
        <v>7.15277777777779E-3</v>
      </c>
      <c r="F11" s="388" t="str">
        <f t="shared" si="0"/>
        <v>Test9 Test9</v>
      </c>
      <c r="G11" s="389">
        <f t="shared" si="1"/>
        <v>7.15277777777779E-3</v>
      </c>
    </row>
    <row r="12" spans="1:7" x14ac:dyDescent="0.2">
      <c r="A12" s="377" t="s">
        <v>503</v>
      </c>
      <c r="B12" t="s">
        <v>503</v>
      </c>
      <c r="C12" s="441">
        <v>8.5532407407407415E-3</v>
      </c>
      <c r="F12" s="388" t="str">
        <f t="shared" si="0"/>
        <v>Test10 Test10</v>
      </c>
      <c r="G12" s="389">
        <f t="shared" si="1"/>
        <v>8.5532407407407415E-3</v>
      </c>
    </row>
    <row r="13" spans="1:7" x14ac:dyDescent="0.2">
      <c r="A13" s="377" t="s">
        <v>504</v>
      </c>
      <c r="B13" t="s">
        <v>504</v>
      </c>
      <c r="C13" s="441">
        <v>8.564814814814815E-3</v>
      </c>
      <c r="F13" s="388" t="str">
        <f t="shared" si="0"/>
        <v>Test11 Test11</v>
      </c>
      <c r="G13" s="389">
        <f t="shared" si="1"/>
        <v>8.564814814814815E-3</v>
      </c>
    </row>
    <row r="14" spans="1:7" x14ac:dyDescent="0.2">
      <c r="A14" s="377" t="s">
        <v>505</v>
      </c>
      <c r="B14" t="s">
        <v>505</v>
      </c>
      <c r="C14" s="441">
        <v>8.5763888888888903E-3</v>
      </c>
      <c r="F14" s="388" t="str">
        <f t="shared" si="0"/>
        <v>Test12 Test12</v>
      </c>
      <c r="G14" s="389">
        <f t="shared" si="1"/>
        <v>8.5763888888888903E-3</v>
      </c>
    </row>
    <row r="15" spans="1:7" x14ac:dyDescent="0.2">
      <c r="A15" s="377" t="s">
        <v>506</v>
      </c>
      <c r="B15" t="s">
        <v>506</v>
      </c>
      <c r="C15" s="441">
        <v>8.5879629629629604E-3</v>
      </c>
      <c r="F15" s="388" t="str">
        <f t="shared" si="0"/>
        <v>Test13 Test13</v>
      </c>
      <c r="G15" s="389">
        <f t="shared" si="1"/>
        <v>8.5879629629629604E-3</v>
      </c>
    </row>
    <row r="16" spans="1:7" x14ac:dyDescent="0.2">
      <c r="A16" s="377" t="s">
        <v>507</v>
      </c>
      <c r="B16" t="s">
        <v>507</v>
      </c>
      <c r="C16" s="441">
        <v>8.5995370370370392E-3</v>
      </c>
      <c r="F16" s="388" t="str">
        <f t="shared" si="0"/>
        <v>Test14 Test14</v>
      </c>
      <c r="G16" s="389">
        <f t="shared" si="1"/>
        <v>8.5995370370370392E-3</v>
      </c>
    </row>
    <row r="17" spans="1:7" x14ac:dyDescent="0.2">
      <c r="A17" s="377" t="s">
        <v>508</v>
      </c>
      <c r="B17" t="s">
        <v>508</v>
      </c>
      <c r="C17" s="441">
        <v>8.6111111111111093E-3</v>
      </c>
      <c r="F17" s="388" t="str">
        <f t="shared" si="0"/>
        <v>Test15 Test15</v>
      </c>
      <c r="G17" s="389">
        <f t="shared" si="1"/>
        <v>8.6111111111111093E-3</v>
      </c>
    </row>
    <row r="18" spans="1:7" x14ac:dyDescent="0.2">
      <c r="A18" s="377" t="s">
        <v>509</v>
      </c>
      <c r="B18" t="s">
        <v>509</v>
      </c>
      <c r="C18" s="441">
        <v>8.6226851851851794E-3</v>
      </c>
      <c r="F18" s="388" t="str">
        <f t="shared" si="0"/>
        <v>Test16 Test16</v>
      </c>
      <c r="G18" s="389">
        <f t="shared" si="1"/>
        <v>8.6226851851851794E-3</v>
      </c>
    </row>
    <row r="19" spans="1:7" x14ac:dyDescent="0.2">
      <c r="A19" s="377" t="s">
        <v>510</v>
      </c>
      <c r="B19" t="s">
        <v>510</v>
      </c>
      <c r="C19" s="441">
        <v>8.6342592592592599E-3</v>
      </c>
      <c r="F19" s="388" t="str">
        <f t="shared" si="0"/>
        <v>Test17 Test17</v>
      </c>
      <c r="G19" s="389">
        <f t="shared" si="1"/>
        <v>8.6342592592592599E-3</v>
      </c>
    </row>
    <row r="20" spans="1:7" x14ac:dyDescent="0.2">
      <c r="A20" s="377" t="s">
        <v>511</v>
      </c>
      <c r="B20" t="s">
        <v>511</v>
      </c>
      <c r="C20" s="441">
        <v>8.64583333333333E-3</v>
      </c>
      <c r="F20" s="388" t="str">
        <f t="shared" si="0"/>
        <v>Test18 Test18</v>
      </c>
      <c r="G20" s="389">
        <f t="shared" si="1"/>
        <v>8.64583333333333E-3</v>
      </c>
    </row>
    <row r="21" spans="1:7" x14ac:dyDescent="0.2">
      <c r="A21" s="377" t="s">
        <v>512</v>
      </c>
      <c r="B21" t="s">
        <v>512</v>
      </c>
      <c r="C21" s="441">
        <v>8.6574074074074001E-3</v>
      </c>
      <c r="F21" s="388" t="str">
        <f t="shared" si="0"/>
        <v>Test19 Test19</v>
      </c>
      <c r="G21" s="389">
        <f t="shared" si="1"/>
        <v>8.6574074074074001E-3</v>
      </c>
    </row>
    <row r="22" spans="1:7" x14ac:dyDescent="0.2">
      <c r="A22" s="377" t="s">
        <v>513</v>
      </c>
      <c r="B22" t="s">
        <v>513</v>
      </c>
      <c r="C22" s="441">
        <v>8.6689814814814806E-3</v>
      </c>
      <c r="F22" s="388" t="str">
        <f t="shared" si="0"/>
        <v>Test20 Test20</v>
      </c>
      <c r="G22" s="389">
        <f t="shared" si="1"/>
        <v>8.6689814814814806E-3</v>
      </c>
    </row>
    <row r="23" spans="1:7" x14ac:dyDescent="0.2">
      <c r="A23" s="377" t="s">
        <v>514</v>
      </c>
      <c r="B23" t="s">
        <v>514</v>
      </c>
      <c r="C23" s="441">
        <v>8.6805555555555507E-3</v>
      </c>
      <c r="F23" s="388" t="str">
        <f t="shared" si="0"/>
        <v>Test21 Test21</v>
      </c>
      <c r="G23" s="389">
        <f t="shared" si="1"/>
        <v>8.6805555555555507E-3</v>
      </c>
    </row>
    <row r="24" spans="1:7" x14ac:dyDescent="0.2">
      <c r="A24" s="377" t="s">
        <v>515</v>
      </c>
      <c r="B24" t="s">
        <v>515</v>
      </c>
      <c r="C24" s="441">
        <v>8.6921296296296208E-3</v>
      </c>
      <c r="F24" s="388" t="str">
        <f t="shared" si="0"/>
        <v>Test22 Test22</v>
      </c>
      <c r="G24" s="389">
        <f t="shared" si="1"/>
        <v>8.6921296296296208E-3</v>
      </c>
    </row>
    <row r="25" spans="1:7" x14ac:dyDescent="0.2">
      <c r="A25" s="377" t="s">
        <v>516</v>
      </c>
      <c r="B25" t="s">
        <v>516</v>
      </c>
      <c r="C25" s="441">
        <v>8.7037037037036996E-3</v>
      </c>
      <c r="F25" s="388" t="str">
        <f t="shared" si="0"/>
        <v>Test23 Test23</v>
      </c>
      <c r="G25" s="389">
        <f t="shared" si="1"/>
        <v>8.7037037037036996E-3</v>
      </c>
    </row>
    <row r="26" spans="1:7" x14ac:dyDescent="0.2">
      <c r="A26" s="377" t="s">
        <v>517</v>
      </c>
      <c r="B26" t="s">
        <v>517</v>
      </c>
      <c r="C26" s="441">
        <v>8.7152777777777697E-3</v>
      </c>
      <c r="F26" s="388" t="str">
        <f t="shared" si="0"/>
        <v>Test24 Test24</v>
      </c>
      <c r="G26" s="389">
        <f t="shared" si="1"/>
        <v>8.7152777777777697E-3</v>
      </c>
    </row>
    <row r="27" spans="1:7" x14ac:dyDescent="0.2">
      <c r="A27" s="377" t="s">
        <v>518</v>
      </c>
      <c r="B27" t="s">
        <v>518</v>
      </c>
      <c r="C27" s="441">
        <v>8.7268518518518502E-3</v>
      </c>
      <c r="F27" s="388" t="str">
        <f t="shared" si="0"/>
        <v>Test25 Test25</v>
      </c>
      <c r="G27" s="389">
        <f t="shared" si="1"/>
        <v>8.7268518518518502E-3</v>
      </c>
    </row>
    <row r="28" spans="1:7" x14ac:dyDescent="0.2">
      <c r="A28" s="377" t="s">
        <v>519</v>
      </c>
      <c r="B28" t="s">
        <v>519</v>
      </c>
      <c r="C28" s="441">
        <v>7.3495370370370702E-3</v>
      </c>
      <c r="F28" s="388" t="str">
        <f t="shared" si="0"/>
        <v>Test26 Test26</v>
      </c>
      <c r="G28" s="389">
        <f t="shared" si="1"/>
        <v>7.3495370370370702E-3</v>
      </c>
    </row>
    <row r="29" spans="1:7" x14ac:dyDescent="0.2">
      <c r="A29" s="377" t="s">
        <v>520</v>
      </c>
      <c r="B29" t="s">
        <v>520</v>
      </c>
      <c r="C29" s="441">
        <v>7.3611111111111403E-3</v>
      </c>
      <c r="F29" s="388" t="str">
        <f t="shared" si="0"/>
        <v>Test27 Test27</v>
      </c>
      <c r="G29" s="389">
        <f t="shared" si="1"/>
        <v>7.3611111111111403E-3</v>
      </c>
    </row>
    <row r="30" spans="1:7" x14ac:dyDescent="0.2">
      <c r="A30" s="377" t="s">
        <v>521</v>
      </c>
      <c r="B30" t="s">
        <v>521</v>
      </c>
      <c r="C30" s="441">
        <v>7.3726851851852199E-3</v>
      </c>
      <c r="F30" s="388" t="str">
        <f t="shared" si="0"/>
        <v>Test28 Test28</v>
      </c>
      <c r="G30" s="389">
        <f t="shared" si="1"/>
        <v>7.3726851851852199E-3</v>
      </c>
    </row>
    <row r="31" spans="1:7" x14ac:dyDescent="0.2">
      <c r="A31" s="377" t="s">
        <v>522</v>
      </c>
      <c r="B31" t="s">
        <v>522</v>
      </c>
      <c r="C31" s="441">
        <v>7.38425925925929E-3</v>
      </c>
      <c r="F31" s="388" t="str">
        <f t="shared" si="0"/>
        <v>Test29 Test29</v>
      </c>
      <c r="G31" s="389">
        <f t="shared" si="1"/>
        <v>7.38425925925929E-3</v>
      </c>
    </row>
    <row r="32" spans="1:7" x14ac:dyDescent="0.2">
      <c r="A32" s="377" t="s">
        <v>523</v>
      </c>
      <c r="B32" t="s">
        <v>523</v>
      </c>
      <c r="C32" s="441">
        <v>7.3958333333333697E-3</v>
      </c>
      <c r="F32" s="388" t="str">
        <f t="shared" si="0"/>
        <v>Test30 Test30</v>
      </c>
      <c r="G32" s="389">
        <f t="shared" si="1"/>
        <v>7.3958333333333697E-3</v>
      </c>
    </row>
    <row r="33" spans="1:7" x14ac:dyDescent="0.2">
      <c r="A33" s="377" t="s">
        <v>524</v>
      </c>
      <c r="B33" t="s">
        <v>524</v>
      </c>
      <c r="C33" s="441">
        <v>7.4074074074074398E-3</v>
      </c>
      <c r="F33" s="388" t="str">
        <f t="shared" si="0"/>
        <v>Test31 Test31</v>
      </c>
      <c r="G33" s="389">
        <f t="shared" si="1"/>
        <v>7.4074074074074398E-3</v>
      </c>
    </row>
    <row r="34" spans="1:7" x14ac:dyDescent="0.2">
      <c r="A34" s="377" t="s">
        <v>525</v>
      </c>
      <c r="B34" t="s">
        <v>525</v>
      </c>
      <c r="C34" s="441">
        <v>7.4189814814815203E-3</v>
      </c>
      <c r="F34" s="388" t="str">
        <f t="shared" si="0"/>
        <v>Test32 Test32</v>
      </c>
      <c r="G34" s="389">
        <f t="shared" si="1"/>
        <v>7.4189814814815203E-3</v>
      </c>
    </row>
    <row r="35" spans="1:7" x14ac:dyDescent="0.2">
      <c r="A35" s="377" t="s">
        <v>526</v>
      </c>
      <c r="B35" t="s">
        <v>526</v>
      </c>
      <c r="C35" s="441">
        <v>7.4305555555555904E-3</v>
      </c>
      <c r="F35" s="388" t="str">
        <f t="shared" si="0"/>
        <v>Test33 Test33</v>
      </c>
      <c r="G35" s="389">
        <f t="shared" si="1"/>
        <v>7.4305555555555904E-3</v>
      </c>
    </row>
    <row r="36" spans="1:7" x14ac:dyDescent="0.2">
      <c r="A36" s="377" t="s">
        <v>527</v>
      </c>
      <c r="B36" t="s">
        <v>527</v>
      </c>
      <c r="C36" s="441">
        <v>7.44212962962967E-3</v>
      </c>
      <c r="F36" s="388" t="str">
        <f t="shared" si="0"/>
        <v>Test34 Test34</v>
      </c>
      <c r="G36" s="389">
        <f t="shared" si="1"/>
        <v>7.44212962962967E-3</v>
      </c>
    </row>
    <row r="37" spans="1:7" x14ac:dyDescent="0.2">
      <c r="A37" s="377" t="s">
        <v>528</v>
      </c>
      <c r="B37" t="s">
        <v>528</v>
      </c>
      <c r="C37" s="441">
        <v>7.4537037037037401E-3</v>
      </c>
      <c r="F37" s="388" t="str">
        <f t="shared" si="0"/>
        <v>Test35 Test35</v>
      </c>
      <c r="G37" s="389">
        <f t="shared" si="1"/>
        <v>7.4537037037037401E-3</v>
      </c>
    </row>
    <row r="38" spans="1:7" x14ac:dyDescent="0.2">
      <c r="A38" s="377" t="s">
        <v>529</v>
      </c>
      <c r="B38" t="s">
        <v>529</v>
      </c>
      <c r="C38" s="441">
        <v>7.4652777777778198E-3</v>
      </c>
      <c r="F38" s="388" t="str">
        <f t="shared" si="0"/>
        <v>Test36 Test36</v>
      </c>
      <c r="G38" s="389">
        <f t="shared" si="1"/>
        <v>7.4652777777778198E-3</v>
      </c>
    </row>
    <row r="39" spans="1:7" x14ac:dyDescent="0.2">
      <c r="A39" s="377" t="s">
        <v>530</v>
      </c>
      <c r="B39" t="s">
        <v>530</v>
      </c>
      <c r="C39" s="441">
        <v>7.4768518518519003E-3</v>
      </c>
      <c r="F39" s="388" t="str">
        <f t="shared" si="0"/>
        <v>Test37 Test37</v>
      </c>
      <c r="G39" s="389">
        <f t="shared" si="1"/>
        <v>7.4768518518519003E-3</v>
      </c>
    </row>
    <row r="40" spans="1:7" x14ac:dyDescent="0.2">
      <c r="A40" s="377" t="s">
        <v>531</v>
      </c>
      <c r="B40" t="s">
        <v>531</v>
      </c>
      <c r="C40" s="441">
        <v>7.4884259259259704E-3</v>
      </c>
      <c r="F40" s="388" t="str">
        <f t="shared" si="0"/>
        <v>Test38 Test38</v>
      </c>
      <c r="G40" s="389">
        <f t="shared" si="1"/>
        <v>7.4884259259259704E-3</v>
      </c>
    </row>
    <row r="41" spans="1:7" x14ac:dyDescent="0.2">
      <c r="A41" s="377" t="s">
        <v>532</v>
      </c>
      <c r="B41" t="s">
        <v>532</v>
      </c>
      <c r="C41" s="441">
        <v>7.50000000000005E-3</v>
      </c>
      <c r="F41" s="388" t="str">
        <f t="shared" si="0"/>
        <v>Test39 Test39</v>
      </c>
      <c r="G41" s="389">
        <f t="shared" si="1"/>
        <v>7.50000000000005E-3</v>
      </c>
    </row>
    <row r="42" spans="1:7" x14ac:dyDescent="0.2">
      <c r="A42" s="377" t="s">
        <v>533</v>
      </c>
      <c r="B42" t="s">
        <v>533</v>
      </c>
      <c r="C42" s="441">
        <v>7.5115740740741201E-3</v>
      </c>
      <c r="F42" s="388" t="str">
        <f t="shared" si="0"/>
        <v>Test40 Test40</v>
      </c>
      <c r="G42" s="389">
        <f t="shared" si="1"/>
        <v>7.5115740740741201E-3</v>
      </c>
    </row>
    <row r="43" spans="1:7" x14ac:dyDescent="0.2">
      <c r="A43" s="377" t="s">
        <v>534</v>
      </c>
      <c r="B43" t="s">
        <v>534</v>
      </c>
      <c r="C43" s="441">
        <v>7.5231481481481998E-3</v>
      </c>
      <c r="F43" s="388" t="str">
        <f t="shared" si="0"/>
        <v>Test41 Test41</v>
      </c>
      <c r="G43" s="389">
        <f t="shared" si="1"/>
        <v>7.5231481481481998E-3</v>
      </c>
    </row>
    <row r="44" spans="1:7" x14ac:dyDescent="0.2">
      <c r="A44" s="377" t="s">
        <v>535</v>
      </c>
      <c r="B44" t="s">
        <v>535</v>
      </c>
      <c r="C44" s="441">
        <v>7.5347222222222699E-3</v>
      </c>
      <c r="F44" s="388" t="str">
        <f t="shared" si="0"/>
        <v>Test42 Test42</v>
      </c>
      <c r="G44" s="389">
        <f t="shared" si="1"/>
        <v>7.5347222222222699E-3</v>
      </c>
    </row>
    <row r="45" spans="1:7" x14ac:dyDescent="0.2">
      <c r="A45" s="377" t="s">
        <v>536</v>
      </c>
      <c r="B45" t="s">
        <v>536</v>
      </c>
      <c r="C45" s="441">
        <v>7.5462962962963504E-3</v>
      </c>
      <c r="F45" s="388" t="str">
        <f t="shared" si="0"/>
        <v>Test43 Test43</v>
      </c>
      <c r="G45" s="389">
        <f t="shared" si="1"/>
        <v>7.5462962962963504E-3</v>
      </c>
    </row>
    <row r="46" spans="1:7" x14ac:dyDescent="0.2">
      <c r="A46" s="377" t="s">
        <v>537</v>
      </c>
      <c r="B46" t="s">
        <v>537</v>
      </c>
      <c r="C46" s="441">
        <v>7.5578703703704196E-3</v>
      </c>
      <c r="F46" s="388" t="str">
        <f t="shared" si="0"/>
        <v>Test44 Test44</v>
      </c>
      <c r="G46" s="389">
        <f t="shared" si="1"/>
        <v>7.5578703703704196E-3</v>
      </c>
    </row>
    <row r="47" spans="1:7" x14ac:dyDescent="0.2">
      <c r="A47" s="377" t="s">
        <v>538</v>
      </c>
      <c r="B47" t="s">
        <v>538</v>
      </c>
      <c r="C47" s="441">
        <v>7.5694444444445001E-3</v>
      </c>
      <c r="F47" s="388" t="str">
        <f t="shared" si="0"/>
        <v>Test45 Test45</v>
      </c>
      <c r="G47" s="389">
        <f t="shared" si="1"/>
        <v>7.5694444444445001E-3</v>
      </c>
    </row>
    <row r="48" spans="1:7" x14ac:dyDescent="0.2">
      <c r="A48" s="377" t="s">
        <v>539</v>
      </c>
      <c r="B48" t="s">
        <v>539</v>
      </c>
      <c r="C48" s="441">
        <v>7.5810185185185702E-3</v>
      </c>
      <c r="F48" s="388" t="str">
        <f t="shared" si="0"/>
        <v>Test46 Test46</v>
      </c>
      <c r="G48" s="389">
        <f t="shared" si="1"/>
        <v>7.5810185185185702E-3</v>
      </c>
    </row>
    <row r="49" spans="1:7" x14ac:dyDescent="0.2">
      <c r="A49" s="377" t="s">
        <v>540</v>
      </c>
      <c r="B49" t="s">
        <v>540</v>
      </c>
      <c r="C49" s="441">
        <v>7.5925925925926499E-3</v>
      </c>
      <c r="F49" s="388" t="str">
        <f t="shared" si="0"/>
        <v>Test47 Test47</v>
      </c>
      <c r="G49" s="389">
        <f t="shared" si="1"/>
        <v>7.5925925925926499E-3</v>
      </c>
    </row>
    <row r="50" spans="1:7" x14ac:dyDescent="0.2">
      <c r="A50" s="377" t="s">
        <v>541</v>
      </c>
      <c r="B50" t="s">
        <v>541</v>
      </c>
      <c r="C50" s="441">
        <v>9.6874999999999999E-3</v>
      </c>
      <c r="F50" s="388" t="str">
        <f t="shared" si="0"/>
        <v>Test48 Test48</v>
      </c>
      <c r="G50" s="389">
        <f t="shared" si="1"/>
        <v>9.6874999999999999E-3</v>
      </c>
    </row>
    <row r="51" spans="1:7" x14ac:dyDescent="0.2">
      <c r="A51" s="377" t="s">
        <v>542</v>
      </c>
      <c r="B51" t="s">
        <v>542</v>
      </c>
      <c r="C51" s="441">
        <v>9.6990740740740735E-3</v>
      </c>
      <c r="F51" s="388" t="str">
        <f t="shared" si="0"/>
        <v>Test49 Test49</v>
      </c>
      <c r="G51" s="389">
        <f t="shared" si="1"/>
        <v>9.6990740740740735E-3</v>
      </c>
    </row>
    <row r="52" spans="1:7" x14ac:dyDescent="0.2">
      <c r="A52" s="377" t="s">
        <v>543</v>
      </c>
      <c r="B52" t="s">
        <v>543</v>
      </c>
      <c r="C52" s="441">
        <v>9.7106481481481505E-3</v>
      </c>
      <c r="F52" s="388" t="str">
        <f t="shared" si="0"/>
        <v>Test50 Test50</v>
      </c>
      <c r="G52" s="389">
        <f t="shared" si="1"/>
        <v>9.7106481481481505E-3</v>
      </c>
    </row>
    <row r="53" spans="1:7" x14ac:dyDescent="0.2">
      <c r="A53" s="377" t="s">
        <v>544</v>
      </c>
      <c r="B53" t="s">
        <v>544</v>
      </c>
      <c r="C53" s="441">
        <v>9.7222222222222206E-3</v>
      </c>
      <c r="F53" s="388" t="str">
        <f t="shared" si="0"/>
        <v>Test51 Test51</v>
      </c>
      <c r="G53" s="389">
        <f t="shared" si="1"/>
        <v>9.7222222222222206E-3</v>
      </c>
    </row>
    <row r="54" spans="1:7" x14ac:dyDescent="0.2">
      <c r="A54" s="377" t="s">
        <v>545</v>
      </c>
      <c r="B54" t="s">
        <v>545</v>
      </c>
      <c r="C54" s="441">
        <v>9.7337962962962907E-3</v>
      </c>
      <c r="F54" s="388" t="str">
        <f t="shared" si="0"/>
        <v>Test52 Test52</v>
      </c>
      <c r="G54" s="389">
        <f t="shared" si="1"/>
        <v>9.7337962962962907E-3</v>
      </c>
    </row>
    <row r="55" spans="1:7" x14ac:dyDescent="0.2">
      <c r="A55" s="377" t="s">
        <v>546</v>
      </c>
      <c r="B55" t="s">
        <v>546</v>
      </c>
      <c r="C55" s="441">
        <v>9.7453703703703695E-3</v>
      </c>
      <c r="F55" s="388" t="str">
        <f t="shared" si="0"/>
        <v>Test53 Test53</v>
      </c>
      <c r="G55" s="389">
        <f t="shared" si="1"/>
        <v>9.7453703703703695E-3</v>
      </c>
    </row>
    <row r="56" spans="1:7" x14ac:dyDescent="0.2">
      <c r="A56" s="377" t="s">
        <v>547</v>
      </c>
      <c r="B56" t="s">
        <v>547</v>
      </c>
      <c r="C56" s="441">
        <v>9.7569444444444396E-3</v>
      </c>
      <c r="F56" s="388" t="str">
        <f t="shared" si="0"/>
        <v>Test54 Test54</v>
      </c>
      <c r="G56" s="389">
        <f t="shared" si="1"/>
        <v>9.7569444444444396E-3</v>
      </c>
    </row>
    <row r="57" spans="1:7" x14ac:dyDescent="0.2">
      <c r="A57" s="377" t="s">
        <v>548</v>
      </c>
      <c r="B57" t="s">
        <v>548</v>
      </c>
      <c r="C57" s="441">
        <v>9.7685185185185097E-3</v>
      </c>
      <c r="F57" s="388" t="str">
        <f t="shared" si="0"/>
        <v>Test55 Test55</v>
      </c>
      <c r="G57" s="389">
        <f t="shared" si="1"/>
        <v>9.7685185185185097E-3</v>
      </c>
    </row>
    <row r="58" spans="1:7" x14ac:dyDescent="0.2">
      <c r="A58" s="377" t="s">
        <v>549</v>
      </c>
      <c r="B58" t="s">
        <v>549</v>
      </c>
      <c r="C58" s="441">
        <v>9.7800925925925902E-3</v>
      </c>
      <c r="F58" s="388" t="str">
        <f t="shared" si="0"/>
        <v>Test56 Test56</v>
      </c>
      <c r="G58" s="389">
        <f t="shared" si="1"/>
        <v>9.7800925925925902E-3</v>
      </c>
    </row>
    <row r="59" spans="1:7" x14ac:dyDescent="0.2">
      <c r="A59" s="377" t="s">
        <v>550</v>
      </c>
      <c r="B59" t="s">
        <v>550</v>
      </c>
      <c r="C59" s="441">
        <v>9.7916666666666603E-3</v>
      </c>
      <c r="F59" s="388" t="str">
        <f t="shared" si="0"/>
        <v>Test57 Test57</v>
      </c>
      <c r="G59" s="389">
        <f t="shared" si="1"/>
        <v>9.7916666666666603E-3</v>
      </c>
    </row>
    <row r="60" spans="1:7" x14ac:dyDescent="0.2">
      <c r="A60" s="377" t="s">
        <v>551</v>
      </c>
      <c r="B60" t="s">
        <v>551</v>
      </c>
      <c r="C60" s="441">
        <v>9.8032407407407408E-3</v>
      </c>
      <c r="F60" s="388" t="str">
        <f t="shared" si="0"/>
        <v>Test58 Test58</v>
      </c>
      <c r="G60" s="389">
        <f t="shared" si="1"/>
        <v>9.8032407407407408E-3</v>
      </c>
    </row>
    <row r="61" spans="1:7" x14ac:dyDescent="0.2">
      <c r="A61" s="377" t="s">
        <v>552</v>
      </c>
      <c r="B61" t="s">
        <v>552</v>
      </c>
      <c r="C61" s="441">
        <v>9.8148148148148092E-3</v>
      </c>
      <c r="F61" s="388" t="str">
        <f t="shared" si="0"/>
        <v>Test59 Test59</v>
      </c>
      <c r="G61" s="389">
        <f t="shared" si="1"/>
        <v>9.8148148148148092E-3</v>
      </c>
    </row>
    <row r="62" spans="1:7" x14ac:dyDescent="0.2">
      <c r="A62" s="377" t="s">
        <v>553</v>
      </c>
      <c r="B62" t="s">
        <v>553</v>
      </c>
      <c r="C62" s="441">
        <v>9.8263888888888793E-3</v>
      </c>
      <c r="F62" s="388" t="str">
        <f t="shared" si="0"/>
        <v>Test60 Test60</v>
      </c>
      <c r="G62" s="389">
        <f t="shared" si="1"/>
        <v>9.8263888888888793E-3</v>
      </c>
    </row>
    <row r="63" spans="1:7" x14ac:dyDescent="0.2">
      <c r="A63" s="377" t="s">
        <v>554</v>
      </c>
      <c r="B63" t="s">
        <v>554</v>
      </c>
      <c r="C63" s="441">
        <v>7.7546296296296998E-3</v>
      </c>
      <c r="F63" s="388" t="str">
        <f t="shared" si="0"/>
        <v>Test61 Test61</v>
      </c>
      <c r="G63" s="389">
        <f t="shared" si="1"/>
        <v>7.7546296296296998E-3</v>
      </c>
    </row>
    <row r="64" spans="1:7" x14ac:dyDescent="0.2">
      <c r="A64" s="377" t="s">
        <v>555</v>
      </c>
      <c r="B64" t="s">
        <v>555</v>
      </c>
      <c r="C64" s="441">
        <v>7.7662037037037803E-3</v>
      </c>
      <c r="F64" s="388" t="str">
        <f t="shared" si="0"/>
        <v>Test62 Test62</v>
      </c>
      <c r="G64" s="389">
        <f t="shared" si="1"/>
        <v>7.7662037037037803E-3</v>
      </c>
    </row>
    <row r="65" spans="1:7" x14ac:dyDescent="0.2">
      <c r="A65" s="377" t="s">
        <v>556</v>
      </c>
      <c r="B65" t="s">
        <v>556</v>
      </c>
      <c r="C65" s="441">
        <v>7.7777777777778504E-3</v>
      </c>
      <c r="F65" s="388" t="str">
        <f t="shared" si="0"/>
        <v>Test63 Test63</v>
      </c>
      <c r="G65" s="389">
        <f t="shared" si="1"/>
        <v>7.7777777777778504E-3</v>
      </c>
    </row>
    <row r="66" spans="1:7" x14ac:dyDescent="0.2">
      <c r="A66" s="377" t="s">
        <v>557</v>
      </c>
      <c r="B66" t="s">
        <v>557</v>
      </c>
      <c r="C66" s="441">
        <v>7.7893518518519301E-3</v>
      </c>
      <c r="F66" s="388" t="str">
        <f t="shared" si="0"/>
        <v>Test64 Test64</v>
      </c>
      <c r="G66" s="389">
        <f t="shared" si="1"/>
        <v>7.7893518518519301E-3</v>
      </c>
    </row>
    <row r="67" spans="1:7" x14ac:dyDescent="0.2">
      <c r="A67" s="377" t="s">
        <v>558</v>
      </c>
      <c r="B67" t="s">
        <v>558</v>
      </c>
      <c r="C67" s="441">
        <v>7.8009259259260002E-3</v>
      </c>
      <c r="F67" s="388" t="str">
        <f t="shared" si="0"/>
        <v>Test65 Test65</v>
      </c>
      <c r="G67" s="389">
        <f t="shared" si="1"/>
        <v>7.8009259259260002E-3</v>
      </c>
    </row>
    <row r="68" spans="1:7" x14ac:dyDescent="0.2">
      <c r="A68" s="377" t="s">
        <v>559</v>
      </c>
      <c r="B68" t="s">
        <v>559</v>
      </c>
      <c r="C68" s="441">
        <v>7.8125000000000798E-3</v>
      </c>
      <c r="F68" s="388" t="str">
        <f t="shared" ref="F68:F82" si="2">CONCATENATE(B68," ",A68)</f>
        <v>Test66 Test66</v>
      </c>
      <c r="G68" s="389">
        <f t="shared" ref="G68:G82" si="3">IF(C68&gt;0,C68,"")</f>
        <v>7.8125000000000798E-3</v>
      </c>
    </row>
    <row r="69" spans="1:7" x14ac:dyDescent="0.2">
      <c r="A69" s="377" t="s">
        <v>560</v>
      </c>
      <c r="B69" t="s">
        <v>560</v>
      </c>
      <c r="C69" s="441">
        <v>7.8240740740741499E-3</v>
      </c>
      <c r="F69" s="388" t="str">
        <f t="shared" si="2"/>
        <v>Test67 Test67</v>
      </c>
      <c r="G69" s="389">
        <f t="shared" si="3"/>
        <v>7.8240740740741499E-3</v>
      </c>
    </row>
    <row r="70" spans="1:7" x14ac:dyDescent="0.2">
      <c r="A70" s="377" t="s">
        <v>561</v>
      </c>
      <c r="B70" t="s">
        <v>561</v>
      </c>
      <c r="C70" s="441">
        <v>7.8356481481482304E-3</v>
      </c>
      <c r="F70" s="388" t="str">
        <f t="shared" si="2"/>
        <v>Test68 Test68</v>
      </c>
      <c r="G70" s="389">
        <f t="shared" si="3"/>
        <v>7.8356481481482304E-3</v>
      </c>
    </row>
    <row r="71" spans="1:7" x14ac:dyDescent="0.2">
      <c r="A71" s="377" t="s">
        <v>562</v>
      </c>
      <c r="B71" t="s">
        <v>562</v>
      </c>
      <c r="C71" s="441">
        <v>7.8472222222223092E-3</v>
      </c>
      <c r="F71" s="388" t="str">
        <f t="shared" si="2"/>
        <v>Test69 Test69</v>
      </c>
      <c r="G71" s="389">
        <f t="shared" si="3"/>
        <v>7.8472222222223092E-3</v>
      </c>
    </row>
    <row r="72" spans="1:7" x14ac:dyDescent="0.2">
      <c r="A72" s="377" t="s">
        <v>563</v>
      </c>
      <c r="B72" t="s">
        <v>563</v>
      </c>
      <c r="C72" s="441">
        <v>7.8587962962963793E-3</v>
      </c>
      <c r="F72" s="388" t="str">
        <f t="shared" si="2"/>
        <v>Test70 Test70</v>
      </c>
      <c r="G72" s="389">
        <f t="shared" si="3"/>
        <v>7.8587962962963793E-3</v>
      </c>
    </row>
    <row r="73" spans="1:7" x14ac:dyDescent="0.2">
      <c r="A73" s="377" t="s">
        <v>564</v>
      </c>
      <c r="B73" t="s">
        <v>564</v>
      </c>
      <c r="C73" s="441">
        <v>7.8703703703704494E-3</v>
      </c>
      <c r="F73" s="388" t="str">
        <f t="shared" si="2"/>
        <v>Test71 Test71</v>
      </c>
      <c r="G73" s="389">
        <f t="shared" si="3"/>
        <v>7.8703703703704494E-3</v>
      </c>
    </row>
    <row r="74" spans="1:7" x14ac:dyDescent="0.2">
      <c r="A74" s="377" t="s">
        <v>565</v>
      </c>
      <c r="B74" t="s">
        <v>565</v>
      </c>
      <c r="C74" s="441">
        <v>7.8819444444445299E-3</v>
      </c>
      <c r="F74" s="388" t="str">
        <f t="shared" si="2"/>
        <v>Test72 Test72</v>
      </c>
      <c r="G74" s="389">
        <f t="shared" si="3"/>
        <v>7.8819444444445299E-3</v>
      </c>
    </row>
    <row r="75" spans="1:7" x14ac:dyDescent="0.2">
      <c r="A75" s="377" t="s">
        <v>566</v>
      </c>
      <c r="B75" t="s">
        <v>566</v>
      </c>
      <c r="C75" s="441">
        <v>7.8935185185186104E-3</v>
      </c>
      <c r="F75" s="388" t="str">
        <f t="shared" si="2"/>
        <v>Test73 Test73</v>
      </c>
      <c r="G75" s="389">
        <f t="shared" si="3"/>
        <v>7.8935185185186104E-3</v>
      </c>
    </row>
    <row r="76" spans="1:7" x14ac:dyDescent="0.2">
      <c r="A76" s="377" t="s">
        <v>567</v>
      </c>
      <c r="B76" t="s">
        <v>567</v>
      </c>
      <c r="C76" s="441">
        <v>7.9050925925926805E-3</v>
      </c>
      <c r="F76" s="388" t="str">
        <f t="shared" si="2"/>
        <v>Test74 Test74</v>
      </c>
      <c r="G76" s="389">
        <f t="shared" si="3"/>
        <v>7.9050925925926805E-3</v>
      </c>
    </row>
    <row r="77" spans="1:7" x14ac:dyDescent="0.2">
      <c r="A77" s="377" t="s">
        <v>568</v>
      </c>
      <c r="B77" t="s">
        <v>568</v>
      </c>
      <c r="C77" s="441">
        <v>7.9166666666667593E-3</v>
      </c>
      <c r="F77" s="388" t="str">
        <f t="shared" si="2"/>
        <v>Test75 Test75</v>
      </c>
      <c r="G77" s="389">
        <f t="shared" si="3"/>
        <v>7.9166666666667593E-3</v>
      </c>
    </row>
    <row r="78" spans="1:7" x14ac:dyDescent="0.2">
      <c r="A78" s="377" t="s">
        <v>569</v>
      </c>
      <c r="B78" t="s">
        <v>569</v>
      </c>
      <c r="C78" s="441">
        <v>7.9282407407408294E-3</v>
      </c>
      <c r="F78" s="388" t="str">
        <f t="shared" si="2"/>
        <v>Test76 Test76</v>
      </c>
      <c r="G78" s="389">
        <f t="shared" si="3"/>
        <v>7.9282407407408294E-3</v>
      </c>
    </row>
    <row r="79" spans="1:7" x14ac:dyDescent="0.2">
      <c r="A79" s="377"/>
      <c r="C79" s="441"/>
      <c r="F79" s="388" t="str">
        <f t="shared" si="2"/>
        <v xml:space="preserve"> </v>
      </c>
      <c r="G79" s="389" t="str">
        <f t="shared" si="3"/>
        <v/>
      </c>
    </row>
    <row r="80" spans="1:7" x14ac:dyDescent="0.2">
      <c r="A80" s="377"/>
      <c r="C80" s="441"/>
      <c r="F80" s="388" t="str">
        <f t="shared" si="2"/>
        <v xml:space="preserve"> </v>
      </c>
      <c r="G80" s="389" t="str">
        <f t="shared" si="3"/>
        <v/>
      </c>
    </row>
    <row r="81" spans="1:7" x14ac:dyDescent="0.2">
      <c r="A81" s="377"/>
      <c r="C81" s="441"/>
      <c r="F81" s="388" t="str">
        <f t="shared" si="2"/>
        <v xml:space="preserve"> </v>
      </c>
      <c r="G81" s="389" t="str">
        <f t="shared" si="3"/>
        <v/>
      </c>
    </row>
    <row r="82" spans="1:7" x14ac:dyDescent="0.2">
      <c r="A82" s="377"/>
      <c r="C82" s="441"/>
      <c r="F82" s="388" t="str">
        <f t="shared" si="2"/>
        <v xml:space="preserve"> </v>
      </c>
      <c r="G82" s="389" t="str">
        <f t="shared" si="3"/>
        <v/>
      </c>
    </row>
  </sheetData>
  <mergeCells count="2">
    <mergeCell ref="A1:D1"/>
    <mergeCell ref="F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T23" sqref="T23"/>
    </sheetView>
  </sheetViews>
  <sheetFormatPr defaultRowHeight="12.75" x14ac:dyDescent="0.2"/>
  <cols>
    <col min="1" max="1" width="19.140625" bestFit="1" customWidth="1"/>
    <col min="2" max="2" width="6.140625" bestFit="1" customWidth="1"/>
    <col min="5" max="5" width="19.140625" bestFit="1" customWidth="1"/>
    <col min="6" max="6" width="15.28515625" bestFit="1" customWidth="1"/>
    <col min="7" max="7" width="15.28515625" customWidth="1"/>
    <col min="8" max="8" width="19.140625" bestFit="1" customWidth="1"/>
  </cols>
  <sheetData>
    <row r="1" spans="1:11" x14ac:dyDescent="0.2">
      <c r="A1" t="s">
        <v>586</v>
      </c>
      <c r="E1" t="s">
        <v>54</v>
      </c>
    </row>
    <row r="2" spans="1:11" x14ac:dyDescent="0.2">
      <c r="A2" t="s">
        <v>51</v>
      </c>
      <c r="B2" t="s">
        <v>53</v>
      </c>
      <c r="E2" t="s">
        <v>51</v>
      </c>
      <c r="F2" t="s">
        <v>53</v>
      </c>
      <c r="H2" t="s">
        <v>51</v>
      </c>
      <c r="I2" t="s">
        <v>587</v>
      </c>
      <c r="J2" t="s">
        <v>588</v>
      </c>
    </row>
    <row r="3" spans="1:11" x14ac:dyDescent="0.2">
      <c r="B3">
        <v>1</v>
      </c>
      <c r="F3">
        <v>1</v>
      </c>
      <c r="I3" t="e">
        <f>VLOOKUP(E3,$A$3:$B$82,2,FALSE)</f>
        <v>#N/A</v>
      </c>
      <c r="J3" t="e">
        <f>VLOOKUP(E3,$E$3:$F$82,2,FALSE)</f>
        <v>#N/A</v>
      </c>
      <c r="K3" s="444" t="e">
        <f t="shared" ref="K3:K66" si="0">I3-J3</f>
        <v>#N/A</v>
      </c>
    </row>
    <row r="4" spans="1:11" x14ac:dyDescent="0.2">
      <c r="B4">
        <v>2</v>
      </c>
      <c r="F4">
        <v>2</v>
      </c>
      <c r="I4" t="e">
        <f t="shared" ref="I4:I67" si="1">VLOOKUP(E4,$A$3:$B$82,2,FALSE)</f>
        <v>#N/A</v>
      </c>
      <c r="J4" t="e">
        <f t="shared" ref="J4:J67" si="2">VLOOKUP(E4,$E$3:$F$82,2,FALSE)</f>
        <v>#N/A</v>
      </c>
      <c r="K4" t="e">
        <f t="shared" si="0"/>
        <v>#N/A</v>
      </c>
    </row>
    <row r="5" spans="1:11" x14ac:dyDescent="0.2">
      <c r="B5">
        <v>3</v>
      </c>
      <c r="F5">
        <v>3</v>
      </c>
      <c r="I5" t="e">
        <f t="shared" si="1"/>
        <v>#N/A</v>
      </c>
      <c r="J5" t="e">
        <f t="shared" si="2"/>
        <v>#N/A</v>
      </c>
      <c r="K5" t="e">
        <f t="shared" si="0"/>
        <v>#N/A</v>
      </c>
    </row>
    <row r="6" spans="1:11" x14ac:dyDescent="0.2">
      <c r="B6">
        <v>4</v>
      </c>
      <c r="F6">
        <v>4</v>
      </c>
      <c r="I6" t="e">
        <f t="shared" si="1"/>
        <v>#N/A</v>
      </c>
      <c r="J6" t="e">
        <f t="shared" si="2"/>
        <v>#N/A</v>
      </c>
      <c r="K6" t="e">
        <f t="shared" si="0"/>
        <v>#N/A</v>
      </c>
    </row>
    <row r="7" spans="1:11" x14ac:dyDescent="0.2">
      <c r="B7">
        <v>5</v>
      </c>
      <c r="F7">
        <v>5</v>
      </c>
      <c r="I7" t="e">
        <f t="shared" si="1"/>
        <v>#N/A</v>
      </c>
      <c r="J7" t="e">
        <f t="shared" si="2"/>
        <v>#N/A</v>
      </c>
      <c r="K7" t="e">
        <f t="shared" si="0"/>
        <v>#N/A</v>
      </c>
    </row>
    <row r="8" spans="1:11" x14ac:dyDescent="0.2">
      <c r="B8">
        <v>6</v>
      </c>
      <c r="F8">
        <v>6</v>
      </c>
      <c r="I8" t="e">
        <f t="shared" si="1"/>
        <v>#N/A</v>
      </c>
      <c r="J8" t="e">
        <f t="shared" si="2"/>
        <v>#N/A</v>
      </c>
      <c r="K8" t="e">
        <f t="shared" si="0"/>
        <v>#N/A</v>
      </c>
    </row>
    <row r="9" spans="1:11" x14ac:dyDescent="0.2">
      <c r="B9">
        <v>7</v>
      </c>
      <c r="F9">
        <v>7</v>
      </c>
      <c r="I9" t="e">
        <f t="shared" si="1"/>
        <v>#N/A</v>
      </c>
      <c r="J9" t="e">
        <f t="shared" si="2"/>
        <v>#N/A</v>
      </c>
      <c r="K9" t="e">
        <f t="shared" si="0"/>
        <v>#N/A</v>
      </c>
    </row>
    <row r="10" spans="1:11" x14ac:dyDescent="0.2">
      <c r="B10">
        <v>8</v>
      </c>
      <c r="F10">
        <v>8</v>
      </c>
      <c r="I10" t="e">
        <f t="shared" si="1"/>
        <v>#N/A</v>
      </c>
      <c r="J10" t="e">
        <f t="shared" si="2"/>
        <v>#N/A</v>
      </c>
      <c r="K10" t="e">
        <f t="shared" si="0"/>
        <v>#N/A</v>
      </c>
    </row>
    <row r="11" spans="1:11" x14ac:dyDescent="0.2">
      <c r="B11">
        <v>9</v>
      </c>
      <c r="F11">
        <v>9</v>
      </c>
      <c r="I11" t="e">
        <f t="shared" si="1"/>
        <v>#N/A</v>
      </c>
      <c r="J11" t="e">
        <f t="shared" si="2"/>
        <v>#N/A</v>
      </c>
      <c r="K11" t="e">
        <f t="shared" si="0"/>
        <v>#N/A</v>
      </c>
    </row>
    <row r="12" spans="1:11" x14ac:dyDescent="0.2">
      <c r="B12">
        <v>10</v>
      </c>
      <c r="F12">
        <v>10</v>
      </c>
      <c r="I12" t="e">
        <f t="shared" si="1"/>
        <v>#N/A</v>
      </c>
      <c r="J12" t="e">
        <f t="shared" si="2"/>
        <v>#N/A</v>
      </c>
      <c r="K12" t="e">
        <f t="shared" si="0"/>
        <v>#N/A</v>
      </c>
    </row>
    <row r="13" spans="1:11" x14ac:dyDescent="0.2">
      <c r="B13">
        <v>11</v>
      </c>
      <c r="F13">
        <v>11</v>
      </c>
      <c r="I13" t="e">
        <f t="shared" si="1"/>
        <v>#N/A</v>
      </c>
      <c r="J13" t="e">
        <f t="shared" si="2"/>
        <v>#N/A</v>
      </c>
      <c r="K13" t="e">
        <f t="shared" si="0"/>
        <v>#N/A</v>
      </c>
    </row>
    <row r="14" spans="1:11" x14ac:dyDescent="0.2">
      <c r="B14">
        <v>12</v>
      </c>
      <c r="F14">
        <v>12</v>
      </c>
      <c r="I14" t="e">
        <f t="shared" si="1"/>
        <v>#N/A</v>
      </c>
      <c r="J14" t="e">
        <f t="shared" si="2"/>
        <v>#N/A</v>
      </c>
      <c r="K14" t="e">
        <f t="shared" si="0"/>
        <v>#N/A</v>
      </c>
    </row>
    <row r="15" spans="1:11" x14ac:dyDescent="0.2">
      <c r="B15">
        <v>13</v>
      </c>
      <c r="F15">
        <v>13</v>
      </c>
      <c r="I15" t="e">
        <f t="shared" si="1"/>
        <v>#N/A</v>
      </c>
      <c r="J15" t="e">
        <f t="shared" si="2"/>
        <v>#N/A</v>
      </c>
      <c r="K15" t="e">
        <f t="shared" si="0"/>
        <v>#N/A</v>
      </c>
    </row>
    <row r="16" spans="1:11" x14ac:dyDescent="0.2">
      <c r="B16">
        <v>14</v>
      </c>
      <c r="F16">
        <v>14</v>
      </c>
      <c r="H16" s="444"/>
      <c r="I16" s="444" t="e">
        <f t="shared" si="1"/>
        <v>#N/A</v>
      </c>
      <c r="J16" s="444" t="e">
        <f t="shared" si="2"/>
        <v>#N/A</v>
      </c>
      <c r="K16" s="444" t="e">
        <f t="shared" si="0"/>
        <v>#N/A</v>
      </c>
    </row>
    <row r="17" spans="2:11" x14ac:dyDescent="0.2">
      <c r="B17">
        <v>15</v>
      </c>
      <c r="F17">
        <v>15</v>
      </c>
      <c r="H17" s="444"/>
      <c r="I17" s="444" t="e">
        <f t="shared" si="1"/>
        <v>#N/A</v>
      </c>
      <c r="J17" s="444" t="e">
        <f t="shared" si="2"/>
        <v>#N/A</v>
      </c>
      <c r="K17" s="444" t="e">
        <f t="shared" si="0"/>
        <v>#N/A</v>
      </c>
    </row>
    <row r="18" spans="2:11" x14ac:dyDescent="0.2">
      <c r="B18">
        <v>16</v>
      </c>
      <c r="F18">
        <v>16</v>
      </c>
      <c r="H18" s="444"/>
      <c r="I18" s="444" t="e">
        <f t="shared" si="1"/>
        <v>#N/A</v>
      </c>
      <c r="J18" s="444" t="e">
        <f t="shared" si="2"/>
        <v>#N/A</v>
      </c>
      <c r="K18" s="444" t="e">
        <f t="shared" si="0"/>
        <v>#N/A</v>
      </c>
    </row>
    <row r="19" spans="2:11" x14ac:dyDescent="0.2">
      <c r="B19">
        <v>17</v>
      </c>
      <c r="F19">
        <v>17</v>
      </c>
      <c r="H19" s="444"/>
      <c r="I19" s="444" t="e">
        <f t="shared" si="1"/>
        <v>#N/A</v>
      </c>
      <c r="J19" s="444" t="e">
        <f t="shared" si="2"/>
        <v>#N/A</v>
      </c>
      <c r="K19" s="444" t="e">
        <f t="shared" si="0"/>
        <v>#N/A</v>
      </c>
    </row>
    <row r="20" spans="2:11" x14ac:dyDescent="0.2">
      <c r="B20">
        <v>18</v>
      </c>
      <c r="F20">
        <v>18</v>
      </c>
      <c r="H20" s="444"/>
      <c r="I20" s="444" t="e">
        <f t="shared" si="1"/>
        <v>#N/A</v>
      </c>
      <c r="J20" s="444" t="e">
        <f t="shared" si="2"/>
        <v>#N/A</v>
      </c>
      <c r="K20" s="444" t="e">
        <f t="shared" si="0"/>
        <v>#N/A</v>
      </c>
    </row>
    <row r="21" spans="2:11" x14ac:dyDescent="0.2">
      <c r="B21">
        <v>19</v>
      </c>
      <c r="F21">
        <v>19</v>
      </c>
      <c r="H21" s="444"/>
      <c r="I21" s="444" t="e">
        <f t="shared" si="1"/>
        <v>#N/A</v>
      </c>
      <c r="J21" s="444" t="e">
        <f t="shared" si="2"/>
        <v>#N/A</v>
      </c>
      <c r="K21" s="444" t="e">
        <f t="shared" si="0"/>
        <v>#N/A</v>
      </c>
    </row>
    <row r="22" spans="2:11" x14ac:dyDescent="0.2">
      <c r="B22">
        <v>20</v>
      </c>
      <c r="F22">
        <v>20</v>
      </c>
      <c r="H22" s="444"/>
      <c r="I22" s="444" t="e">
        <f t="shared" si="1"/>
        <v>#N/A</v>
      </c>
      <c r="J22" s="444" t="e">
        <f t="shared" si="2"/>
        <v>#N/A</v>
      </c>
      <c r="K22" s="444" t="e">
        <f t="shared" si="0"/>
        <v>#N/A</v>
      </c>
    </row>
    <row r="23" spans="2:11" x14ac:dyDescent="0.2">
      <c r="B23">
        <v>21</v>
      </c>
      <c r="F23">
        <v>21</v>
      </c>
      <c r="H23" s="444"/>
      <c r="I23" s="444" t="e">
        <f t="shared" si="1"/>
        <v>#N/A</v>
      </c>
      <c r="J23" s="444" t="e">
        <f t="shared" si="2"/>
        <v>#N/A</v>
      </c>
      <c r="K23" s="444" t="e">
        <f t="shared" si="0"/>
        <v>#N/A</v>
      </c>
    </row>
    <row r="24" spans="2:11" x14ac:dyDescent="0.2">
      <c r="B24">
        <v>22</v>
      </c>
      <c r="F24">
        <v>22</v>
      </c>
      <c r="H24" s="444"/>
      <c r="I24" s="444" t="e">
        <f t="shared" si="1"/>
        <v>#N/A</v>
      </c>
      <c r="J24" s="444" t="e">
        <f t="shared" si="2"/>
        <v>#N/A</v>
      </c>
      <c r="K24" s="444" t="e">
        <f t="shared" si="0"/>
        <v>#N/A</v>
      </c>
    </row>
    <row r="25" spans="2:11" x14ac:dyDescent="0.2">
      <c r="B25">
        <v>23</v>
      </c>
      <c r="F25">
        <v>23</v>
      </c>
      <c r="H25" s="444"/>
      <c r="I25" s="444" t="e">
        <f t="shared" si="1"/>
        <v>#N/A</v>
      </c>
      <c r="J25" s="444" t="e">
        <f t="shared" si="2"/>
        <v>#N/A</v>
      </c>
      <c r="K25" s="444" t="e">
        <f t="shared" si="0"/>
        <v>#N/A</v>
      </c>
    </row>
    <row r="26" spans="2:11" x14ac:dyDescent="0.2">
      <c r="B26">
        <v>24</v>
      </c>
      <c r="F26">
        <v>24</v>
      </c>
      <c r="H26" s="444"/>
      <c r="I26" s="444" t="e">
        <f t="shared" si="1"/>
        <v>#N/A</v>
      </c>
      <c r="J26" s="444" t="e">
        <f t="shared" si="2"/>
        <v>#N/A</v>
      </c>
      <c r="K26" s="444" t="e">
        <f t="shared" si="0"/>
        <v>#N/A</v>
      </c>
    </row>
    <row r="27" spans="2:11" x14ac:dyDescent="0.2">
      <c r="B27">
        <v>25</v>
      </c>
      <c r="F27">
        <v>25</v>
      </c>
      <c r="H27" s="444"/>
      <c r="I27" s="444" t="e">
        <f t="shared" si="1"/>
        <v>#N/A</v>
      </c>
      <c r="J27" s="444" t="e">
        <f t="shared" si="2"/>
        <v>#N/A</v>
      </c>
      <c r="K27" s="444" t="e">
        <f t="shared" si="0"/>
        <v>#N/A</v>
      </c>
    </row>
    <row r="28" spans="2:11" x14ac:dyDescent="0.2">
      <c r="B28">
        <v>26</v>
      </c>
      <c r="F28">
        <v>26</v>
      </c>
      <c r="H28" s="444"/>
      <c r="I28" s="444" t="e">
        <f t="shared" si="1"/>
        <v>#N/A</v>
      </c>
      <c r="J28" s="444" t="e">
        <f t="shared" si="2"/>
        <v>#N/A</v>
      </c>
      <c r="K28" s="444" t="e">
        <f t="shared" si="0"/>
        <v>#N/A</v>
      </c>
    </row>
    <row r="29" spans="2:11" x14ac:dyDescent="0.2">
      <c r="B29">
        <v>27</v>
      </c>
      <c r="F29">
        <v>27</v>
      </c>
      <c r="H29" s="444"/>
      <c r="I29" s="444" t="e">
        <f t="shared" si="1"/>
        <v>#N/A</v>
      </c>
      <c r="J29" s="444" t="e">
        <f t="shared" si="2"/>
        <v>#N/A</v>
      </c>
      <c r="K29" s="444" t="e">
        <f t="shared" si="0"/>
        <v>#N/A</v>
      </c>
    </row>
    <row r="30" spans="2:11" x14ac:dyDescent="0.2">
      <c r="B30">
        <v>28</v>
      </c>
      <c r="F30">
        <v>28</v>
      </c>
      <c r="H30" s="444"/>
      <c r="I30" s="444" t="e">
        <f t="shared" si="1"/>
        <v>#N/A</v>
      </c>
      <c r="J30" s="444" t="e">
        <f t="shared" si="2"/>
        <v>#N/A</v>
      </c>
      <c r="K30" s="444" t="e">
        <f t="shared" si="0"/>
        <v>#N/A</v>
      </c>
    </row>
    <row r="31" spans="2:11" x14ac:dyDescent="0.2">
      <c r="B31">
        <v>29</v>
      </c>
      <c r="F31">
        <v>29</v>
      </c>
      <c r="H31" s="444"/>
      <c r="I31" s="444" t="e">
        <f t="shared" si="1"/>
        <v>#N/A</v>
      </c>
      <c r="J31" s="444" t="e">
        <f t="shared" si="2"/>
        <v>#N/A</v>
      </c>
      <c r="K31" s="444" t="e">
        <f t="shared" si="0"/>
        <v>#N/A</v>
      </c>
    </row>
    <row r="32" spans="2:11" x14ac:dyDescent="0.2">
      <c r="B32">
        <v>30</v>
      </c>
      <c r="F32">
        <v>30</v>
      </c>
      <c r="H32" s="444"/>
      <c r="I32" s="444" t="e">
        <f t="shared" si="1"/>
        <v>#N/A</v>
      </c>
      <c r="J32" s="444" t="e">
        <f t="shared" si="2"/>
        <v>#N/A</v>
      </c>
      <c r="K32" s="444" t="e">
        <f t="shared" si="0"/>
        <v>#N/A</v>
      </c>
    </row>
    <row r="33" spans="2:11" x14ac:dyDescent="0.2">
      <c r="B33">
        <v>31</v>
      </c>
      <c r="F33">
        <v>31</v>
      </c>
      <c r="H33" s="444"/>
      <c r="I33" s="444" t="e">
        <f t="shared" si="1"/>
        <v>#N/A</v>
      </c>
      <c r="J33" s="444" t="e">
        <f t="shared" si="2"/>
        <v>#N/A</v>
      </c>
      <c r="K33" s="444" t="e">
        <f t="shared" si="0"/>
        <v>#N/A</v>
      </c>
    </row>
    <row r="34" spans="2:11" x14ac:dyDescent="0.2">
      <c r="B34">
        <v>32</v>
      </c>
      <c r="F34">
        <v>32</v>
      </c>
      <c r="H34" s="444"/>
      <c r="I34" s="444" t="e">
        <f t="shared" si="1"/>
        <v>#N/A</v>
      </c>
      <c r="J34" s="444" t="e">
        <f t="shared" si="2"/>
        <v>#N/A</v>
      </c>
      <c r="K34" s="444" t="e">
        <f t="shared" si="0"/>
        <v>#N/A</v>
      </c>
    </row>
    <row r="35" spans="2:11" x14ac:dyDescent="0.2">
      <c r="B35">
        <v>33</v>
      </c>
      <c r="F35">
        <v>33</v>
      </c>
      <c r="H35" s="444"/>
      <c r="I35" s="444" t="e">
        <f t="shared" si="1"/>
        <v>#N/A</v>
      </c>
      <c r="J35" s="444" t="e">
        <f t="shared" si="2"/>
        <v>#N/A</v>
      </c>
      <c r="K35" s="444" t="e">
        <f t="shared" si="0"/>
        <v>#N/A</v>
      </c>
    </row>
    <row r="36" spans="2:11" x14ac:dyDescent="0.2">
      <c r="B36">
        <v>34</v>
      </c>
      <c r="F36">
        <v>34</v>
      </c>
      <c r="H36" s="444"/>
      <c r="I36" s="444" t="e">
        <f t="shared" si="1"/>
        <v>#N/A</v>
      </c>
      <c r="J36" s="444" t="e">
        <f t="shared" si="2"/>
        <v>#N/A</v>
      </c>
      <c r="K36" s="444" t="e">
        <f t="shared" si="0"/>
        <v>#N/A</v>
      </c>
    </row>
    <row r="37" spans="2:11" x14ac:dyDescent="0.2">
      <c r="B37">
        <v>35</v>
      </c>
      <c r="F37">
        <v>35</v>
      </c>
      <c r="H37" s="444"/>
      <c r="I37" s="444" t="e">
        <f t="shared" si="1"/>
        <v>#N/A</v>
      </c>
      <c r="J37" s="444" t="e">
        <f t="shared" si="2"/>
        <v>#N/A</v>
      </c>
      <c r="K37" s="444" t="e">
        <f t="shared" si="0"/>
        <v>#N/A</v>
      </c>
    </row>
    <row r="38" spans="2:11" x14ac:dyDescent="0.2">
      <c r="B38">
        <v>36</v>
      </c>
      <c r="F38">
        <v>36</v>
      </c>
      <c r="H38" s="444"/>
      <c r="I38" s="444" t="e">
        <f t="shared" si="1"/>
        <v>#N/A</v>
      </c>
      <c r="J38" s="444" t="e">
        <f t="shared" si="2"/>
        <v>#N/A</v>
      </c>
      <c r="K38" s="444" t="e">
        <f t="shared" si="0"/>
        <v>#N/A</v>
      </c>
    </row>
    <row r="39" spans="2:11" x14ac:dyDescent="0.2">
      <c r="B39">
        <v>37</v>
      </c>
      <c r="F39">
        <v>37</v>
      </c>
      <c r="H39" s="444"/>
      <c r="I39" s="444" t="e">
        <f t="shared" si="1"/>
        <v>#N/A</v>
      </c>
      <c r="J39" s="444" t="e">
        <f t="shared" si="2"/>
        <v>#N/A</v>
      </c>
      <c r="K39" s="444" t="e">
        <f t="shared" si="0"/>
        <v>#N/A</v>
      </c>
    </row>
    <row r="40" spans="2:11" x14ac:dyDescent="0.2">
      <c r="B40">
        <v>38</v>
      </c>
      <c r="F40">
        <v>38</v>
      </c>
      <c r="H40" s="444"/>
      <c r="I40" s="444" t="e">
        <f t="shared" si="1"/>
        <v>#N/A</v>
      </c>
      <c r="J40" s="444" t="e">
        <f t="shared" si="2"/>
        <v>#N/A</v>
      </c>
      <c r="K40" s="444" t="e">
        <f t="shared" si="0"/>
        <v>#N/A</v>
      </c>
    </row>
    <row r="41" spans="2:11" x14ac:dyDescent="0.2">
      <c r="B41">
        <v>39</v>
      </c>
      <c r="F41">
        <v>39</v>
      </c>
      <c r="H41" s="444"/>
      <c r="I41" s="444" t="e">
        <f t="shared" si="1"/>
        <v>#N/A</v>
      </c>
      <c r="J41" s="444" t="e">
        <f t="shared" si="2"/>
        <v>#N/A</v>
      </c>
      <c r="K41" s="444" t="e">
        <f t="shared" si="0"/>
        <v>#N/A</v>
      </c>
    </row>
    <row r="42" spans="2:11" x14ac:dyDescent="0.2">
      <c r="B42">
        <v>40</v>
      </c>
      <c r="F42">
        <v>40</v>
      </c>
      <c r="H42" s="444"/>
      <c r="I42" s="444" t="e">
        <f t="shared" si="1"/>
        <v>#N/A</v>
      </c>
      <c r="J42" s="444" t="e">
        <f t="shared" si="2"/>
        <v>#N/A</v>
      </c>
      <c r="K42" s="444" t="e">
        <f t="shared" si="0"/>
        <v>#N/A</v>
      </c>
    </row>
    <row r="43" spans="2:11" x14ac:dyDescent="0.2">
      <c r="B43">
        <v>41</v>
      </c>
      <c r="F43">
        <v>41</v>
      </c>
      <c r="H43" s="444"/>
      <c r="I43" s="444" t="e">
        <f t="shared" si="1"/>
        <v>#N/A</v>
      </c>
      <c r="J43" s="444" t="e">
        <f t="shared" si="2"/>
        <v>#N/A</v>
      </c>
      <c r="K43" s="444" t="e">
        <f t="shared" si="0"/>
        <v>#N/A</v>
      </c>
    </row>
    <row r="44" spans="2:11" x14ac:dyDescent="0.2">
      <c r="B44">
        <v>42</v>
      </c>
      <c r="F44">
        <v>42</v>
      </c>
      <c r="H44" s="444"/>
      <c r="I44" s="444" t="e">
        <f t="shared" si="1"/>
        <v>#N/A</v>
      </c>
      <c r="J44" s="444" t="e">
        <f t="shared" si="2"/>
        <v>#N/A</v>
      </c>
      <c r="K44" s="444" t="e">
        <f t="shared" si="0"/>
        <v>#N/A</v>
      </c>
    </row>
    <row r="45" spans="2:11" x14ac:dyDescent="0.2">
      <c r="B45">
        <v>43</v>
      </c>
      <c r="F45">
        <v>43</v>
      </c>
      <c r="H45" s="444"/>
      <c r="I45" s="444" t="e">
        <f t="shared" si="1"/>
        <v>#N/A</v>
      </c>
      <c r="J45" s="444" t="e">
        <f t="shared" si="2"/>
        <v>#N/A</v>
      </c>
      <c r="K45" s="444" t="e">
        <f t="shared" si="0"/>
        <v>#N/A</v>
      </c>
    </row>
    <row r="46" spans="2:11" x14ac:dyDescent="0.2">
      <c r="B46">
        <v>44</v>
      </c>
      <c r="F46">
        <v>44</v>
      </c>
      <c r="H46" s="444"/>
      <c r="I46" s="444" t="e">
        <f t="shared" si="1"/>
        <v>#N/A</v>
      </c>
      <c r="J46" s="444" t="e">
        <f t="shared" si="2"/>
        <v>#N/A</v>
      </c>
      <c r="K46" s="444" t="e">
        <f t="shared" si="0"/>
        <v>#N/A</v>
      </c>
    </row>
    <row r="47" spans="2:11" x14ac:dyDescent="0.2">
      <c r="B47">
        <v>45</v>
      </c>
      <c r="F47">
        <v>45</v>
      </c>
      <c r="H47" s="444"/>
      <c r="I47" s="444" t="e">
        <f t="shared" si="1"/>
        <v>#N/A</v>
      </c>
      <c r="J47" s="444" t="e">
        <f t="shared" si="2"/>
        <v>#N/A</v>
      </c>
      <c r="K47" s="444" t="e">
        <f t="shared" si="0"/>
        <v>#N/A</v>
      </c>
    </row>
    <row r="48" spans="2:11" x14ac:dyDescent="0.2">
      <c r="B48">
        <v>46</v>
      </c>
      <c r="F48">
        <v>46</v>
      </c>
      <c r="H48" s="444"/>
      <c r="I48" s="444" t="e">
        <f t="shared" si="1"/>
        <v>#N/A</v>
      </c>
      <c r="J48" s="444" t="e">
        <f t="shared" si="2"/>
        <v>#N/A</v>
      </c>
      <c r="K48" s="444" t="e">
        <f t="shared" si="0"/>
        <v>#N/A</v>
      </c>
    </row>
    <row r="49" spans="2:11" x14ac:dyDescent="0.2">
      <c r="B49">
        <v>47</v>
      </c>
      <c r="F49">
        <v>47</v>
      </c>
      <c r="H49" s="444"/>
      <c r="I49" s="444" t="e">
        <f t="shared" si="1"/>
        <v>#N/A</v>
      </c>
      <c r="J49" s="444" t="e">
        <f t="shared" si="2"/>
        <v>#N/A</v>
      </c>
      <c r="K49" s="444" t="e">
        <f t="shared" si="0"/>
        <v>#N/A</v>
      </c>
    </row>
    <row r="50" spans="2:11" x14ac:dyDescent="0.2">
      <c r="B50">
        <v>48</v>
      </c>
      <c r="F50">
        <v>48</v>
      </c>
      <c r="H50" s="444"/>
      <c r="I50" s="444" t="e">
        <f t="shared" si="1"/>
        <v>#N/A</v>
      </c>
      <c r="J50" s="444" t="e">
        <f t="shared" si="2"/>
        <v>#N/A</v>
      </c>
      <c r="K50" s="444" t="e">
        <f t="shared" si="0"/>
        <v>#N/A</v>
      </c>
    </row>
    <row r="51" spans="2:11" x14ac:dyDescent="0.2">
      <c r="B51">
        <v>49</v>
      </c>
      <c r="F51">
        <v>49</v>
      </c>
      <c r="H51" s="444"/>
      <c r="I51" s="444" t="e">
        <f t="shared" si="1"/>
        <v>#N/A</v>
      </c>
      <c r="J51" s="444" t="e">
        <f t="shared" si="2"/>
        <v>#N/A</v>
      </c>
      <c r="K51" s="444" t="e">
        <f t="shared" si="0"/>
        <v>#N/A</v>
      </c>
    </row>
    <row r="52" spans="2:11" x14ac:dyDescent="0.2">
      <c r="B52">
        <v>50</v>
      </c>
      <c r="F52">
        <v>50</v>
      </c>
      <c r="H52" s="444"/>
      <c r="I52" s="444" t="e">
        <f t="shared" si="1"/>
        <v>#N/A</v>
      </c>
      <c r="J52" s="444" t="e">
        <f t="shared" si="2"/>
        <v>#N/A</v>
      </c>
      <c r="K52" s="444" t="e">
        <f t="shared" si="0"/>
        <v>#N/A</v>
      </c>
    </row>
    <row r="53" spans="2:11" x14ac:dyDescent="0.2">
      <c r="B53">
        <v>51</v>
      </c>
      <c r="F53">
        <v>51</v>
      </c>
      <c r="H53" s="444"/>
      <c r="I53" s="444" t="e">
        <f t="shared" si="1"/>
        <v>#N/A</v>
      </c>
      <c r="J53" s="444" t="e">
        <f t="shared" si="2"/>
        <v>#N/A</v>
      </c>
      <c r="K53" s="444" t="e">
        <f t="shared" si="0"/>
        <v>#N/A</v>
      </c>
    </row>
    <row r="54" spans="2:11" x14ac:dyDescent="0.2">
      <c r="B54">
        <v>52</v>
      </c>
      <c r="F54">
        <v>52</v>
      </c>
      <c r="H54" s="444"/>
      <c r="I54" s="444" t="e">
        <f t="shared" si="1"/>
        <v>#N/A</v>
      </c>
      <c r="J54" s="444" t="e">
        <f t="shared" si="2"/>
        <v>#N/A</v>
      </c>
      <c r="K54" s="444" t="e">
        <f t="shared" si="0"/>
        <v>#N/A</v>
      </c>
    </row>
    <row r="55" spans="2:11" x14ac:dyDescent="0.2">
      <c r="B55">
        <v>53</v>
      </c>
      <c r="F55">
        <v>53</v>
      </c>
      <c r="H55" s="444"/>
      <c r="I55" s="444" t="e">
        <f t="shared" si="1"/>
        <v>#N/A</v>
      </c>
      <c r="J55" s="444" t="e">
        <f t="shared" si="2"/>
        <v>#N/A</v>
      </c>
      <c r="K55" s="444" t="e">
        <f t="shared" si="0"/>
        <v>#N/A</v>
      </c>
    </row>
    <row r="56" spans="2:11" x14ac:dyDescent="0.2">
      <c r="B56">
        <v>54</v>
      </c>
      <c r="F56">
        <v>54</v>
      </c>
      <c r="H56" s="444"/>
      <c r="I56" s="444" t="e">
        <f t="shared" si="1"/>
        <v>#N/A</v>
      </c>
      <c r="J56" s="444" t="e">
        <f t="shared" si="2"/>
        <v>#N/A</v>
      </c>
      <c r="K56" s="444" t="e">
        <f t="shared" si="0"/>
        <v>#N/A</v>
      </c>
    </row>
    <row r="57" spans="2:11" x14ac:dyDescent="0.2">
      <c r="B57">
        <v>55</v>
      </c>
      <c r="F57">
        <v>55</v>
      </c>
      <c r="H57" s="444"/>
      <c r="I57" s="444" t="e">
        <f t="shared" si="1"/>
        <v>#N/A</v>
      </c>
      <c r="J57" s="444" t="e">
        <f t="shared" si="2"/>
        <v>#N/A</v>
      </c>
      <c r="K57" s="444" t="e">
        <f t="shared" si="0"/>
        <v>#N/A</v>
      </c>
    </row>
    <row r="58" spans="2:11" x14ac:dyDescent="0.2">
      <c r="B58">
        <v>56</v>
      </c>
      <c r="F58">
        <v>56</v>
      </c>
      <c r="H58" s="444"/>
      <c r="I58" s="444" t="e">
        <f t="shared" si="1"/>
        <v>#N/A</v>
      </c>
      <c r="J58" s="444" t="e">
        <f t="shared" si="2"/>
        <v>#N/A</v>
      </c>
      <c r="K58" s="444" t="e">
        <f t="shared" si="0"/>
        <v>#N/A</v>
      </c>
    </row>
    <row r="59" spans="2:11" x14ac:dyDescent="0.2">
      <c r="B59">
        <v>57</v>
      </c>
      <c r="F59">
        <v>57</v>
      </c>
      <c r="H59" s="444"/>
      <c r="I59" s="444" t="e">
        <f t="shared" si="1"/>
        <v>#N/A</v>
      </c>
      <c r="J59" s="444" t="e">
        <f t="shared" si="2"/>
        <v>#N/A</v>
      </c>
      <c r="K59" s="444" t="e">
        <f t="shared" si="0"/>
        <v>#N/A</v>
      </c>
    </row>
    <row r="60" spans="2:11" x14ac:dyDescent="0.2">
      <c r="B60">
        <v>58</v>
      </c>
      <c r="F60">
        <v>58</v>
      </c>
      <c r="H60" s="444"/>
      <c r="I60" s="444" t="e">
        <f t="shared" si="1"/>
        <v>#N/A</v>
      </c>
      <c r="J60" s="444" t="e">
        <f t="shared" si="2"/>
        <v>#N/A</v>
      </c>
      <c r="K60" s="444" t="e">
        <f t="shared" si="0"/>
        <v>#N/A</v>
      </c>
    </row>
    <row r="61" spans="2:11" x14ac:dyDescent="0.2">
      <c r="B61">
        <v>59</v>
      </c>
      <c r="F61">
        <v>59</v>
      </c>
      <c r="H61" s="444"/>
      <c r="I61" s="444" t="e">
        <f t="shared" si="1"/>
        <v>#N/A</v>
      </c>
      <c r="J61" s="444" t="e">
        <f t="shared" si="2"/>
        <v>#N/A</v>
      </c>
      <c r="K61" s="444" t="e">
        <f t="shared" si="0"/>
        <v>#N/A</v>
      </c>
    </row>
    <row r="62" spans="2:11" x14ac:dyDescent="0.2">
      <c r="B62">
        <v>60</v>
      </c>
      <c r="F62">
        <v>60</v>
      </c>
      <c r="H62" s="444"/>
      <c r="I62" s="444" t="e">
        <f t="shared" si="1"/>
        <v>#N/A</v>
      </c>
      <c r="J62" s="444" t="e">
        <f t="shared" si="2"/>
        <v>#N/A</v>
      </c>
      <c r="K62" s="444" t="e">
        <f t="shared" si="0"/>
        <v>#N/A</v>
      </c>
    </row>
    <row r="63" spans="2:11" x14ac:dyDescent="0.2">
      <c r="B63">
        <v>61</v>
      </c>
      <c r="F63">
        <v>61</v>
      </c>
      <c r="H63" s="444"/>
      <c r="I63" s="444" t="e">
        <f t="shared" si="1"/>
        <v>#N/A</v>
      </c>
      <c r="J63" s="444" t="e">
        <f t="shared" si="2"/>
        <v>#N/A</v>
      </c>
      <c r="K63" s="444" t="e">
        <f t="shared" si="0"/>
        <v>#N/A</v>
      </c>
    </row>
    <row r="64" spans="2:11" x14ac:dyDescent="0.2">
      <c r="B64">
        <v>62</v>
      </c>
      <c r="F64">
        <v>62</v>
      </c>
      <c r="H64" s="444"/>
      <c r="I64" s="444" t="e">
        <f t="shared" si="1"/>
        <v>#N/A</v>
      </c>
      <c r="J64" s="444" t="e">
        <f t="shared" si="2"/>
        <v>#N/A</v>
      </c>
      <c r="K64" s="444" t="e">
        <f t="shared" si="0"/>
        <v>#N/A</v>
      </c>
    </row>
    <row r="65" spans="2:11" x14ac:dyDescent="0.2">
      <c r="B65">
        <v>63</v>
      </c>
      <c r="F65">
        <v>63</v>
      </c>
      <c r="H65" s="444"/>
      <c r="I65" s="444" t="e">
        <f t="shared" si="1"/>
        <v>#N/A</v>
      </c>
      <c r="J65" s="444" t="e">
        <f t="shared" si="2"/>
        <v>#N/A</v>
      </c>
      <c r="K65" s="444" t="e">
        <f t="shared" si="0"/>
        <v>#N/A</v>
      </c>
    </row>
    <row r="66" spans="2:11" x14ac:dyDescent="0.2">
      <c r="B66">
        <v>64</v>
      </c>
      <c r="F66">
        <v>64</v>
      </c>
      <c r="H66" s="444"/>
      <c r="I66" s="444" t="e">
        <f t="shared" si="1"/>
        <v>#N/A</v>
      </c>
      <c r="J66" s="444" t="e">
        <f t="shared" si="2"/>
        <v>#N/A</v>
      </c>
      <c r="K66" s="444" t="e">
        <f t="shared" si="0"/>
        <v>#N/A</v>
      </c>
    </row>
    <row r="67" spans="2:11" x14ac:dyDescent="0.2">
      <c r="B67">
        <v>65</v>
      </c>
      <c r="F67">
        <v>65</v>
      </c>
      <c r="H67" s="444"/>
      <c r="I67" s="444" t="e">
        <f t="shared" si="1"/>
        <v>#N/A</v>
      </c>
      <c r="J67" s="444" t="e">
        <f t="shared" si="2"/>
        <v>#N/A</v>
      </c>
      <c r="K67" s="444" t="e">
        <f t="shared" ref="K67:K82" si="3">I67-J67</f>
        <v>#N/A</v>
      </c>
    </row>
    <row r="68" spans="2:11" x14ac:dyDescent="0.2">
      <c r="B68">
        <v>66</v>
      </c>
      <c r="F68">
        <v>66</v>
      </c>
      <c r="H68" s="444"/>
      <c r="I68" s="444" t="e">
        <f t="shared" ref="I68:I83" si="4">VLOOKUP(E68,$A$3:$B$82,2,FALSE)</f>
        <v>#N/A</v>
      </c>
      <c r="J68" s="444" t="e">
        <f t="shared" ref="J68:J83" si="5">VLOOKUP(E68,$E$3:$F$82,2,FALSE)</f>
        <v>#N/A</v>
      </c>
      <c r="K68" s="444" t="e">
        <f t="shared" si="3"/>
        <v>#N/A</v>
      </c>
    </row>
    <row r="69" spans="2:11" x14ac:dyDescent="0.2">
      <c r="B69">
        <v>67</v>
      </c>
      <c r="F69">
        <v>67</v>
      </c>
      <c r="H69" s="444"/>
      <c r="I69" s="444" t="e">
        <f t="shared" si="4"/>
        <v>#N/A</v>
      </c>
      <c r="J69" s="444" t="e">
        <f t="shared" si="5"/>
        <v>#N/A</v>
      </c>
      <c r="K69" s="444" t="e">
        <f t="shared" si="3"/>
        <v>#N/A</v>
      </c>
    </row>
    <row r="70" spans="2:11" x14ac:dyDescent="0.2">
      <c r="B70">
        <v>68</v>
      </c>
      <c r="F70">
        <v>68</v>
      </c>
      <c r="H70" s="444"/>
      <c r="I70" s="444" t="e">
        <f t="shared" si="4"/>
        <v>#N/A</v>
      </c>
      <c r="J70" s="444" t="e">
        <f t="shared" si="5"/>
        <v>#N/A</v>
      </c>
      <c r="K70" s="444" t="e">
        <f t="shared" si="3"/>
        <v>#N/A</v>
      </c>
    </row>
    <row r="71" spans="2:11" x14ac:dyDescent="0.2">
      <c r="B71">
        <v>69</v>
      </c>
      <c r="F71">
        <v>69</v>
      </c>
      <c r="I71" t="e">
        <f t="shared" si="4"/>
        <v>#N/A</v>
      </c>
      <c r="J71" t="e">
        <f t="shared" si="5"/>
        <v>#N/A</v>
      </c>
      <c r="K71" t="e">
        <f t="shared" si="3"/>
        <v>#N/A</v>
      </c>
    </row>
    <row r="72" spans="2:11" x14ac:dyDescent="0.2">
      <c r="B72">
        <v>70</v>
      </c>
      <c r="F72">
        <v>70</v>
      </c>
      <c r="I72" t="e">
        <f t="shared" si="4"/>
        <v>#N/A</v>
      </c>
      <c r="J72" t="e">
        <f t="shared" si="5"/>
        <v>#N/A</v>
      </c>
      <c r="K72" t="e">
        <f t="shared" si="3"/>
        <v>#N/A</v>
      </c>
    </row>
    <row r="73" spans="2:11" x14ac:dyDescent="0.2">
      <c r="B73">
        <v>71</v>
      </c>
      <c r="F73">
        <v>71</v>
      </c>
      <c r="I73" t="e">
        <f t="shared" si="4"/>
        <v>#N/A</v>
      </c>
      <c r="J73" t="e">
        <f t="shared" si="5"/>
        <v>#N/A</v>
      </c>
      <c r="K73" t="e">
        <f t="shared" si="3"/>
        <v>#N/A</v>
      </c>
    </row>
    <row r="74" spans="2:11" x14ac:dyDescent="0.2">
      <c r="B74">
        <v>72</v>
      </c>
      <c r="F74">
        <v>72</v>
      </c>
      <c r="I74" t="e">
        <f t="shared" si="4"/>
        <v>#N/A</v>
      </c>
      <c r="J74" t="e">
        <f t="shared" si="5"/>
        <v>#N/A</v>
      </c>
      <c r="K74" t="e">
        <f t="shared" si="3"/>
        <v>#N/A</v>
      </c>
    </row>
    <row r="75" spans="2:11" x14ac:dyDescent="0.2">
      <c r="B75">
        <v>73</v>
      </c>
      <c r="F75">
        <v>73</v>
      </c>
      <c r="I75" t="e">
        <f t="shared" si="4"/>
        <v>#N/A</v>
      </c>
      <c r="J75" t="e">
        <f t="shared" si="5"/>
        <v>#N/A</v>
      </c>
      <c r="K75" t="e">
        <f t="shared" si="3"/>
        <v>#N/A</v>
      </c>
    </row>
    <row r="76" spans="2:11" x14ac:dyDescent="0.2">
      <c r="B76">
        <v>74</v>
      </c>
      <c r="F76">
        <v>74</v>
      </c>
      <c r="I76" t="e">
        <f t="shared" si="4"/>
        <v>#N/A</v>
      </c>
      <c r="J76" t="e">
        <f t="shared" si="5"/>
        <v>#N/A</v>
      </c>
      <c r="K76" t="e">
        <f t="shared" si="3"/>
        <v>#N/A</v>
      </c>
    </row>
    <row r="77" spans="2:11" x14ac:dyDescent="0.2">
      <c r="B77">
        <v>75</v>
      </c>
      <c r="F77">
        <v>75</v>
      </c>
      <c r="I77" t="e">
        <f t="shared" si="4"/>
        <v>#N/A</v>
      </c>
      <c r="J77" t="e">
        <f t="shared" si="5"/>
        <v>#N/A</v>
      </c>
      <c r="K77" t="e">
        <f t="shared" si="3"/>
        <v>#N/A</v>
      </c>
    </row>
    <row r="78" spans="2:11" x14ac:dyDescent="0.2">
      <c r="B78">
        <v>76</v>
      </c>
      <c r="F78">
        <v>76</v>
      </c>
      <c r="I78" t="e">
        <f t="shared" si="4"/>
        <v>#N/A</v>
      </c>
      <c r="J78" t="e">
        <f t="shared" si="5"/>
        <v>#N/A</v>
      </c>
      <c r="K78" t="e">
        <f t="shared" si="3"/>
        <v>#N/A</v>
      </c>
    </row>
    <row r="79" spans="2:11" x14ac:dyDescent="0.2">
      <c r="B79">
        <v>77</v>
      </c>
      <c r="F79">
        <v>77</v>
      </c>
      <c r="I79" t="e">
        <f t="shared" si="4"/>
        <v>#N/A</v>
      </c>
      <c r="J79" t="e">
        <f t="shared" si="5"/>
        <v>#N/A</v>
      </c>
      <c r="K79" t="e">
        <f t="shared" si="3"/>
        <v>#N/A</v>
      </c>
    </row>
    <row r="80" spans="2:11" x14ac:dyDescent="0.2">
      <c r="B80">
        <v>78</v>
      </c>
      <c r="F80">
        <v>78</v>
      </c>
      <c r="I80" t="e">
        <f t="shared" si="4"/>
        <v>#N/A</v>
      </c>
      <c r="J80" t="e">
        <f t="shared" si="5"/>
        <v>#N/A</v>
      </c>
      <c r="K80" t="e">
        <f t="shared" si="3"/>
        <v>#N/A</v>
      </c>
    </row>
    <row r="81" spans="2:11" x14ac:dyDescent="0.2">
      <c r="B81">
        <v>79</v>
      </c>
      <c r="F81">
        <v>79</v>
      </c>
      <c r="I81" t="e">
        <f t="shared" si="4"/>
        <v>#N/A</v>
      </c>
      <c r="J81" t="e">
        <f t="shared" si="5"/>
        <v>#N/A</v>
      </c>
      <c r="K81" t="e">
        <f t="shared" si="3"/>
        <v>#N/A</v>
      </c>
    </row>
    <row r="82" spans="2:11" x14ac:dyDescent="0.2">
      <c r="B82">
        <v>80</v>
      </c>
      <c r="F82">
        <v>80</v>
      </c>
      <c r="I82" t="e">
        <f t="shared" si="4"/>
        <v>#N/A</v>
      </c>
      <c r="J82" t="e">
        <f t="shared" si="5"/>
        <v>#N/A</v>
      </c>
      <c r="K82" t="e">
        <f t="shared" si="3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zoomScaleNormal="100" workbookViewId="0">
      <selection activeCell="I3" sqref="I3:O3"/>
    </sheetView>
  </sheetViews>
  <sheetFormatPr defaultRowHeight="12.75" x14ac:dyDescent="0.2"/>
  <cols>
    <col min="1" max="2" width="3.5703125" style="1" bestFit="1" customWidth="1"/>
    <col min="3" max="3" width="3.5703125" style="2" bestFit="1" customWidth="1"/>
    <col min="4" max="4" width="5.7109375" style="2" bestFit="1" customWidth="1"/>
    <col min="5" max="5" width="11.42578125" style="2" bestFit="1" customWidth="1"/>
    <col min="6" max="6" width="14" style="1" bestFit="1" customWidth="1"/>
    <col min="7" max="7" width="5.7109375" bestFit="1" customWidth="1"/>
    <col min="8" max="8" width="3.42578125" customWidth="1"/>
    <col min="9" max="10" width="3.5703125" bestFit="1" customWidth="1"/>
    <col min="11" max="11" width="11.5703125" bestFit="1" customWidth="1"/>
    <col min="12" max="12" width="7" customWidth="1"/>
    <col min="13" max="13" width="10.5703125" bestFit="1" customWidth="1"/>
    <col min="14" max="14" width="14" bestFit="1" customWidth="1"/>
    <col min="15" max="15" width="5.28515625" customWidth="1"/>
    <col min="16" max="16" width="2.42578125" customWidth="1"/>
    <col min="17" max="18" width="3.5703125" bestFit="1" customWidth="1"/>
    <col min="19" max="19" width="9.140625" bestFit="1" customWidth="1"/>
    <col min="20" max="20" width="7" customWidth="1"/>
    <col min="21" max="21" width="10.5703125" bestFit="1" customWidth="1"/>
    <col min="22" max="22" width="12" bestFit="1" customWidth="1"/>
    <col min="23" max="23" width="5.42578125" customWidth="1"/>
    <col min="24" max="24" width="2.7109375" customWidth="1"/>
    <col min="25" max="26" width="3.5703125" bestFit="1" customWidth="1"/>
    <col min="27" max="27" width="9.140625" bestFit="1" customWidth="1"/>
    <col min="28" max="28" width="7" customWidth="1"/>
    <col min="29" max="29" width="10.5703125" bestFit="1" customWidth="1"/>
    <col min="30" max="30" width="12" bestFit="1" customWidth="1"/>
    <col min="31" max="31" width="5.7109375" bestFit="1" customWidth="1"/>
    <col min="32" max="32" width="4" customWidth="1"/>
    <col min="33" max="34" width="3.5703125" bestFit="1" customWidth="1"/>
    <col min="35" max="35" width="9.140625" bestFit="1" customWidth="1"/>
    <col min="36" max="36" width="4.7109375" bestFit="1" customWidth="1"/>
    <col min="37" max="37" width="8.85546875" bestFit="1" customWidth="1"/>
    <col min="38" max="38" width="12" bestFit="1" customWidth="1"/>
    <col min="39" max="39" width="5.7109375" bestFit="1" customWidth="1"/>
  </cols>
  <sheetData>
    <row r="1" spans="1:39" ht="20.25" x14ac:dyDescent="0.3">
      <c r="A1" s="551" t="s">
        <v>153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1"/>
      <c r="AI1" s="551"/>
      <c r="AJ1" s="551"/>
      <c r="AK1" s="551"/>
      <c r="AL1" s="551"/>
      <c r="AM1" s="551"/>
    </row>
    <row r="2" spans="1:39" ht="15.75" x14ac:dyDescent="0.25">
      <c r="A2" s="549" t="s">
        <v>104</v>
      </c>
      <c r="B2" s="549"/>
      <c r="C2" s="549"/>
      <c r="D2" s="549"/>
      <c r="E2" s="549"/>
      <c r="F2" s="549"/>
      <c r="G2" s="549"/>
      <c r="I2" s="549" t="s">
        <v>105</v>
      </c>
      <c r="J2" s="549"/>
      <c r="K2" s="549"/>
      <c r="L2" s="549"/>
      <c r="M2" s="549"/>
      <c r="N2" s="549"/>
      <c r="O2" s="549"/>
      <c r="Q2" s="549" t="s">
        <v>106</v>
      </c>
      <c r="R2" s="549"/>
      <c r="S2" s="549"/>
      <c r="T2" s="549"/>
      <c r="U2" s="549"/>
      <c r="V2" s="549"/>
      <c r="W2" s="549"/>
      <c r="Y2" s="549" t="s">
        <v>107</v>
      </c>
      <c r="Z2" s="549"/>
      <c r="AA2" s="549"/>
      <c r="AB2" s="549"/>
      <c r="AC2" s="549"/>
      <c r="AD2" s="549"/>
      <c r="AE2" s="549"/>
      <c r="AG2" s="549" t="s">
        <v>108</v>
      </c>
      <c r="AH2" s="549"/>
      <c r="AI2" s="549"/>
      <c r="AJ2" s="549"/>
      <c r="AK2" s="549"/>
      <c r="AL2" s="549"/>
      <c r="AM2" s="549"/>
    </row>
    <row r="3" spans="1:39" ht="20.25" x14ac:dyDescent="0.3">
      <c r="A3" s="548" t="s">
        <v>109</v>
      </c>
      <c r="B3" s="548"/>
      <c r="C3" s="548"/>
      <c r="D3" s="548"/>
      <c r="E3" s="548"/>
      <c r="F3" s="548"/>
      <c r="G3" s="548"/>
      <c r="I3" s="548" t="s">
        <v>172</v>
      </c>
      <c r="J3" s="548"/>
      <c r="K3" s="548"/>
      <c r="L3" s="548"/>
      <c r="M3" s="548"/>
      <c r="N3" s="548"/>
      <c r="O3" s="548"/>
      <c r="Q3" s="548" t="s">
        <v>173</v>
      </c>
      <c r="R3" s="548"/>
      <c r="S3" s="548"/>
      <c r="T3" s="548"/>
      <c r="U3" s="548"/>
      <c r="V3" s="548"/>
      <c r="W3" s="548"/>
      <c r="Y3" s="548" t="s">
        <v>174</v>
      </c>
      <c r="Z3" s="548"/>
      <c r="AA3" s="548"/>
      <c r="AB3" s="548"/>
      <c r="AC3" s="548"/>
      <c r="AD3" s="548"/>
      <c r="AE3" s="548"/>
      <c r="AG3" s="548" t="s">
        <v>151</v>
      </c>
      <c r="AH3" s="548"/>
      <c r="AI3" s="548"/>
      <c r="AJ3" s="548"/>
      <c r="AK3" s="548"/>
      <c r="AL3" s="548"/>
      <c r="AM3" s="548"/>
    </row>
    <row r="4" spans="1:39" ht="15.75" x14ac:dyDescent="0.25">
      <c r="A4" s="549" t="s">
        <v>103</v>
      </c>
      <c r="B4" s="549"/>
      <c r="C4" s="549"/>
      <c r="D4" s="549"/>
      <c r="E4" s="549"/>
      <c r="F4" s="549"/>
      <c r="G4" s="549"/>
      <c r="I4" s="549" t="s">
        <v>112</v>
      </c>
      <c r="J4" s="549"/>
      <c r="K4" s="549"/>
      <c r="L4" s="549"/>
      <c r="M4" s="549"/>
      <c r="N4" s="549"/>
      <c r="O4" s="549"/>
      <c r="Q4" s="549" t="s">
        <v>575</v>
      </c>
      <c r="R4" s="549"/>
      <c r="S4" s="549"/>
      <c r="T4" s="549"/>
      <c r="U4" s="549"/>
      <c r="V4" s="549"/>
      <c r="W4" s="549"/>
      <c r="Y4" s="549" t="s">
        <v>137</v>
      </c>
      <c r="Z4" s="549"/>
      <c r="AA4" s="549"/>
      <c r="AB4" s="549"/>
      <c r="AC4" s="549"/>
      <c r="AD4" s="549"/>
      <c r="AE4" s="549"/>
      <c r="AG4" s="549" t="s">
        <v>138</v>
      </c>
      <c r="AH4" s="549"/>
      <c r="AI4" s="549"/>
      <c r="AJ4" s="549"/>
      <c r="AK4" s="549"/>
      <c r="AL4" s="549"/>
      <c r="AM4" s="549"/>
    </row>
    <row r="5" spans="1:39" ht="33" thickBot="1" x14ac:dyDescent="0.25">
      <c r="A5" s="198" t="s">
        <v>48</v>
      </c>
      <c r="B5" s="198" t="s">
        <v>49</v>
      </c>
      <c r="C5" s="198" t="s">
        <v>50</v>
      </c>
      <c r="D5" s="198"/>
      <c r="E5" s="370" t="s">
        <v>154</v>
      </c>
      <c r="F5" s="199" t="s">
        <v>51</v>
      </c>
      <c r="G5" s="200" t="s">
        <v>52</v>
      </c>
      <c r="I5" s="198" t="s">
        <v>48</v>
      </c>
      <c r="J5" s="198" t="s">
        <v>49</v>
      </c>
      <c r="K5" s="198" t="s">
        <v>50</v>
      </c>
      <c r="L5" s="198"/>
      <c r="M5" s="370" t="s">
        <v>154</v>
      </c>
      <c r="N5" s="199" t="s">
        <v>51</v>
      </c>
      <c r="O5" s="200" t="s">
        <v>52</v>
      </c>
      <c r="Q5" s="198" t="s">
        <v>48</v>
      </c>
      <c r="R5" s="198" t="s">
        <v>49</v>
      </c>
      <c r="S5" s="198" t="s">
        <v>50</v>
      </c>
      <c r="T5" s="198"/>
      <c r="U5" s="370" t="s">
        <v>154</v>
      </c>
      <c r="V5" s="199" t="s">
        <v>51</v>
      </c>
      <c r="W5" s="200" t="s">
        <v>52</v>
      </c>
      <c r="Y5" s="198" t="s">
        <v>48</v>
      </c>
      <c r="Z5" s="198" t="s">
        <v>49</v>
      </c>
      <c r="AA5" s="198" t="s">
        <v>50</v>
      </c>
      <c r="AB5" s="198"/>
      <c r="AC5" s="369" t="s">
        <v>154</v>
      </c>
      <c r="AD5" s="199" t="s">
        <v>51</v>
      </c>
      <c r="AE5" s="200" t="s">
        <v>52</v>
      </c>
      <c r="AG5" s="198" t="s">
        <v>48</v>
      </c>
      <c r="AH5" s="198" t="s">
        <v>49</v>
      </c>
      <c r="AI5" s="198" t="s">
        <v>50</v>
      </c>
      <c r="AJ5" s="198" t="s">
        <v>167</v>
      </c>
      <c r="AK5" s="369" t="s">
        <v>155</v>
      </c>
      <c r="AL5" s="199" t="s">
        <v>51</v>
      </c>
      <c r="AM5" s="200" t="s">
        <v>52</v>
      </c>
    </row>
    <row r="6" spans="1:39" ht="14.25" customHeight="1" thickTop="1" thickBot="1" x14ac:dyDescent="0.25">
      <c r="A6" s="497" t="s">
        <v>0</v>
      </c>
      <c r="B6" s="500" t="s">
        <v>16</v>
      </c>
      <c r="C6" s="5">
        <v>1</v>
      </c>
      <c r="D6" s="440" t="str">
        <f ca="1">IF(CELL("type",G6)="v",IF(G6=MIN($G$6:$G$10),"W101",_xlfn.RANK.AVG(G6,$G$6:$G$16,1)),"")</f>
        <v>W101</v>
      </c>
      <c r="E6" t="str">
        <f ca="1">IFERROR(IF(AND(COUNT(D$6:D$16)&lt;7,VALUE(RIGHT(IF(D6="W101","W101",IF(D6="W102","W102",CONCATENATE(RIGHT(A$6,3),"/",RIGHT(A$12,3),"-Q",_xlfn.RANK.AVG(D6,D$6:D$16,1)))),1))&gt;2,LEFT(D6,1)&lt;&gt;"W"),CONCATENATE(LEFT(IF(D6="W101","W101",IF(D6="W102","W102",CONCATENATE(RIGHT(A$6,3),"/",RIGHT(A$12,3),"-Q",_xlfn.RANK.AVG(D6,D$6:D$16,1)))),9),VALUE(RIGHT(IF(D6="W101","W101",IF(D6="W102","W102",CONCATENATE(RIGHT(A$6,3),"/",RIGHT(A$12,3),"-Q",_xlfn.RANK.AVG(D6,D$6:D$16,1)))),1))+1),IF(D6="W101","W101",IF(D6="W102","W102",CONCATENATE(RIGHT(A$6,3),"/",RIGHT(A$12,3),"-Q",_xlfn.RANK.AVG(D6,D$6:D$16,1))))),"")</f>
        <v>W101</v>
      </c>
      <c r="F6" s="5" t="str">
        <f>Bracket!I6</f>
        <v>Test1 Test1</v>
      </c>
      <c r="G6" s="5">
        <f>Bracket!J6</f>
        <v>7.0601851851851841E-3</v>
      </c>
      <c r="I6" s="497" t="s">
        <v>32</v>
      </c>
      <c r="J6" s="500" t="s">
        <v>113</v>
      </c>
      <c r="K6" s="5" t="s">
        <v>175</v>
      </c>
      <c r="L6" s="440" t="str">
        <f ca="1">IF(CELL("type",O6)="v",IF(O6=MIN($O$6:$O$10),"W201",_xlfn.RANK.AVG(O6,($O$6:$O$10,$O$18:$O$22),1)),"")</f>
        <v>W201</v>
      </c>
      <c r="M6" t="str">
        <f ca="1">IFERROR(IF(AND(COUNT((L$6:L$10,L$18:L$22))&lt;7,VALUE(RIGHT(IF(L6="W201","W201",IF(L6="W203","W203",CONCATENATE(RIGHT(I$6,3),"/",RIGHT(I$18,3),"-Q",_xlfn.RANK.AVG(L6,(L$6:L$10,L$18:L$22),1)))),1))&gt;2,LEFT(L6,1)&lt;&gt;"W"),CONCATENATE(LEFT(IF(L6="W201","W201",IF(L6="W203","W203",CONCATENATE(RIGHT(I$6,3),"/",RIGHT(I$18,3),"-Q",_xlfn.RANK.AVG(L6,(L$6:L$10,L$18:L$22),1)))),9),VALUE(RIGHT(IF(L6="W201","W201",IF(L6="W203","W203",CONCATENATE(RIGHT(I$6,3),"/",RIGHT(I$18,3),"-Q",_xlfn.RANK.AVG(L6,(L$6:L$10,L$18:L$22),1)))),1))+1),IF(L6="W201","W201",IF(L6="W203","W203",CONCATENATE(RIGHT(I$6,3),"/",RIGHT(I$18,3),"-Q",_xlfn.RANK.AVG(L6,(L$6:L$10,L$18:L$22),1))))),"")</f>
        <v>W201</v>
      </c>
      <c r="N6" s="5" t="str">
        <f ca="1">Bracket!Q6</f>
        <v>Test1 Test1</v>
      </c>
      <c r="O6" s="5">
        <f ca="1">Bracket!R6</f>
        <v>7.0601851851851841E-3</v>
      </c>
      <c r="Q6" s="497" t="s">
        <v>55</v>
      </c>
      <c r="R6" s="500" t="s">
        <v>129</v>
      </c>
      <c r="S6" s="5" t="s">
        <v>198</v>
      </c>
      <c r="T6" s="443" t="str">
        <f ca="1">IF(CELL("type",W6)="v",IF(W6=MIN($W$6:$W$10),"W301",_xlfn.RANK.AVG(W6,($W$6:$W$10,$W$30:$W$34),1)),"")</f>
        <v>W301</v>
      </c>
      <c r="U6" t="str">
        <f ca="1">IFERROR(IF(AND(COUNT((T$6:T$10,T$30:T$34))&lt;7,VALUE(RIGHT(IF(T6="W301","W301",IF(T6="W305","W305",CONCATENATE(RIGHT(Q$6,3),"/",RIGHT(Q$30,3),"-Q",_xlfn.RANK.AVG(T6,(T$6:T$10,T$30:T$34),1)))),1))&gt;2,LEFT(T6,1)&lt;&gt;"W"),CONCATENATE(LEFT(IF(T6="W301","W301",IF(T6="W305","W305",CONCATENATE(RIGHT(Q$6,3),"/",RIGHT(Q$30,3),"-Q",_xlfn.RANK.AVG(T6,(T$6:T$10,T$30:T$34),1)))),9),VALUE(RIGHT(IF(T6="W301","W301",IF(T6="W305","W305",CONCATENATE(RIGHT(Q$6,3),"/",RIGHT(Q$30,3),"-Q",_xlfn.RANK.AVG(T6,(T$6:T$10,T$30:T$34),1)))),1))+1),IF(T6="W301","W301",IF(T6="W305","W305",CONCATENATE(RIGHT(Q$6,3),"/",RIGHT(Q$30,3),"-Q",_xlfn.RANK.AVG(T6,(T$6:T$10,T$30:T$34),1))))),"")</f>
        <v>W301</v>
      </c>
      <c r="V6" s="201" t="str">
        <f ca="1">Bracket!AA6</f>
        <v>Test1 Test1</v>
      </c>
      <c r="W6" s="201">
        <f ca="1">Bracket!AB6</f>
        <v>7.0601851851851841E-3</v>
      </c>
      <c r="Y6" s="497" t="s">
        <v>86</v>
      </c>
      <c r="Z6" s="500" t="s">
        <v>150</v>
      </c>
      <c r="AA6" s="5" t="s">
        <v>213</v>
      </c>
      <c r="AB6" s="443" t="str">
        <f ca="1">IF(CELL("type",AE6)="v",IF(AE6=MIN($AE$6:$AE$10),"W416",_xlfn.RANK.AVG(AE6,($AE$6:$AE$10,$AE$12:$AE$16),1)),"")</f>
        <v>W416</v>
      </c>
      <c r="AC6" t="str">
        <f ca="1">IFERROR(IF(AND(COUNT((AB$6:AB$10,AB$12:AB$16))&lt;7,VALUE(RIGHT(IF(AB6="W416","W416",IF(AB6="W415","W415",CONCATENATE(RIGHT(Y$6,3),"/",RIGHT(Y$12,3),"-Q",_xlfn.RANK.AVG(AB6,(AB$6:AB$10,AB$12:AB$16),1)))),1))&gt;2,LEFT(AB6,1)&lt;&gt;"W"),CONCATENATE(LEFT(IF(AB6="W416","W416",IF(AB6="W415","W415",CONCATENATE(RIGHT(Y$6,3),"/",RIGHT(Y$12,3),"-Q",_xlfn.RANK.AVG(AB6,(AB$6:AB$10,AB$12:AB$16),1)))),9),VALUE(RIGHT(IF(AB6="W416","W416",IF(AB6="W415","W415",CONCATENATE(RIGHT(Y$6,3),"/",RIGHT(Y$12,3),"-Q",_xlfn.RANK.AVG(AB6,(AB$6:AB$10,AB$12:AB$16),1)))),1))+1),IF(AB6="W416","W416",IF(AB6="W415","W415",CONCATENATE(RIGHT(Y$6,3),"/",RIGHT(Y$12,3),"-Q",_xlfn.RANK.AVG(AB6,(AB$6:AB$10,AB$12:AB$16),1))))),"")</f>
        <v>W416</v>
      </c>
      <c r="AD6" s="201" t="str">
        <f ca="1">Bracket!BA6</f>
        <v>Test1 Test1</v>
      </c>
      <c r="AE6" s="201">
        <f ca="1">Bracket!BB6</f>
        <v>7.0601851851851841E-3</v>
      </c>
      <c r="AG6" s="497" t="s">
        <v>102</v>
      </c>
      <c r="AH6" s="500" t="s">
        <v>31</v>
      </c>
      <c r="AI6" s="5" t="s">
        <v>229</v>
      </c>
      <c r="AJ6" s="201">
        <v>516</v>
      </c>
      <c r="AK6" s="201">
        <f ca="1">IFERROR(VALUE(IF(AM6=MIN($AM$6:$AM$10),"1",IF(AND(AM6&lt;MEDIAN($AM$6:$AM$10),AM6&gt;MIN($AM$6:$AM$10)),"2",IF(AM6=MEDIAN($AM$6:$AM$10),"3",IF(AND(AM6&gt;MEDIAN($AM$6:$AM$10),AM6&lt;MAX($AM$6:$AM$10)),"4",IF(AM6=MAX($AM$6:$AM$10),"5")))))),"")</f>
        <v>1</v>
      </c>
      <c r="AL6" s="201" t="str">
        <f ca="1">Bracket!BJ6</f>
        <v>Test1 Test1</v>
      </c>
      <c r="AM6" s="201">
        <f ca="1">Bracket!BK6</f>
        <v>7.0601851851851841E-3</v>
      </c>
    </row>
    <row r="7" spans="1:39" ht="14.25" thickTop="1" thickBot="1" x14ac:dyDescent="0.25">
      <c r="A7" s="498"/>
      <c r="B7" s="449"/>
      <c r="C7" s="9">
        <v>32</v>
      </c>
      <c r="D7" s="440">
        <f t="shared" ref="D7:D10" ca="1" si="0">IF(CELL("type",G7)="v",IF(G7=MIN($G$6:$G$10),"W101",_xlfn.RANK.AVG(G7,$G$6:$G$16,1)),"")</f>
        <v>2</v>
      </c>
      <c r="E7" t="str">
        <f t="shared" ref="E7:E16" ca="1" si="1">IFERROR(IF(AND(COUNT(D$6:D$16)&lt;7,VALUE(RIGHT(IF(D7="W101","W101",IF(D7="W102","W102",CONCATENATE(RIGHT(A$6,3),"/",RIGHT(A$12,3),"-Q",_xlfn.RANK.AVG(D7,D$6:D$16,1)))),1))&gt;2,LEFT(D7,1)&lt;&gt;"W"),CONCATENATE(LEFT(IF(D7="W101","W101",IF(D7="W102","W102",CONCATENATE(RIGHT(A$6,3),"/",RIGHT(A$12,3),"-Q",_xlfn.RANK.AVG(D7,D$6:D$16,1)))),9),VALUE(RIGHT(IF(D7="W101","W101",IF(D7="W102","W102",CONCATENATE(RIGHT(A$6,3),"/",RIGHT(A$12,3),"-Q",_xlfn.RANK.AVG(D7,D$6:D$16,1)))),1))+1),IF(D7="W101","W101",IF(D7="W102","W102",CONCATENATE(RIGHT(A$6,3),"/",RIGHT(A$12,3),"-Q",_xlfn.RANK.AVG(D7,D$6:D$16,1))))),"")</f>
        <v>101/102-Q1</v>
      </c>
      <c r="F7" s="5" t="str">
        <f>Bracket!I7</f>
        <v>Test32 Test32</v>
      </c>
      <c r="G7" s="5">
        <f>Bracket!J7</f>
        <v>7.4189814814815203E-3</v>
      </c>
      <c r="I7" s="498"/>
      <c r="J7" s="449"/>
      <c r="K7" s="9" t="s">
        <v>176</v>
      </c>
      <c r="L7" s="440">
        <f ca="1">IF(CELL("type",O7)="v",IF(O7=MIN($O$6:$O$10),"W201",_xlfn.RANK.AVG(O7,($O$6:$O$10,$O$18:$O$22),1)),"")</f>
        <v>10</v>
      </c>
      <c r="M7" t="str">
        <f ca="1">IFERROR(IF(AND(COUNT((L$6:L$10,L$18:L$22))&lt;7,VALUE(RIGHT(IF(L7="W201","W201",IF(L7="W203","W203",CONCATENATE(RIGHT(I$6,3),"/",RIGHT(I$18,3),"-Q",_xlfn.RANK.AVG(L7,(L$6:L$10,L$18:L$22),1)))),1))&gt;2,LEFT(L7,1)&lt;&gt;"W"),CONCATENATE(LEFT(IF(L7="W201","W201",IF(L7="W203","W203",CONCATENATE(RIGHT(I$6,3),"/",RIGHT(I$18,3),"-Q",_xlfn.RANK.AVG(L7,(L$6:L$10,L$18:L$22),1)))),9),VALUE(RIGHT(IF(L7="W201","W201",IF(L7="W203","W203",CONCATENATE(RIGHT(I$6,3),"/",RIGHT(I$18,3),"-Q",_xlfn.RANK.AVG(L7,(L$6:L$10,L$18:L$22),1)))),1))+1),IF(L7="W201","W201",IF(L7="W203","W203",CONCATENATE(RIGHT(I$6,3),"/",RIGHT(I$18,3),"-Q",_xlfn.RANK.AVG(L7,(L$6:L$10,L$18:L$22),1))))),"")</f>
        <v>201/203-Q8</v>
      </c>
      <c r="N7" s="5" t="str">
        <f ca="1">Bracket!Q7</f>
        <v>Test16 Test16</v>
      </c>
      <c r="O7" s="5">
        <f ca="1">Bracket!R7</f>
        <v>8.6226851851851794E-3</v>
      </c>
      <c r="Q7" s="498"/>
      <c r="R7" s="449"/>
      <c r="S7" s="9" t="s">
        <v>199</v>
      </c>
      <c r="T7" s="443">
        <f ca="1">IF(CELL("type",W7)="v",IF(W7=MIN($W$6:$W$10),"W301",_xlfn.RANK.AVG(W7,($W$6:$W$10,$W$30:$W$34),1)),"")</f>
        <v>4</v>
      </c>
      <c r="U7" t="str">
        <f ca="1">IFERROR(IF(AND(COUNT((T$6:T$10,T$30:T$34))&lt;7,VALUE(RIGHT(IF(T7="W301","W301",IF(T7="W305","W305",CONCATENATE(RIGHT(Q$6,3),"/",RIGHT(Q$30,3),"-Q",_xlfn.RANK.AVG(T7,(T$6:T$10,T$30:T$34),1)))),1))&gt;2,LEFT(T7,1)&lt;&gt;"W"),CONCATENATE(LEFT(IF(T7="W301","W301",IF(T7="W305","W305",CONCATENATE(RIGHT(Q$6,3),"/",RIGHT(Q$30,3),"-Q",_xlfn.RANK.AVG(T7,(T$6:T$10,T$30:T$34),1)))),9),VALUE(RIGHT(IF(T7="W301","W301",IF(T7="W305","W305",CONCATENATE(RIGHT(Q$6,3),"/",RIGHT(Q$30,3),"-Q",_xlfn.RANK.AVG(T7,(T$6:T$10,T$30:T$34),1)))),1))+1),IF(T7="W301","W301",IF(T7="W305","W305",CONCATENATE(RIGHT(Q$6,3),"/",RIGHT(Q$30,3),"-Q",_xlfn.RANK.AVG(T7,(T$6:T$10,T$30:T$34),1))))),"")</f>
        <v>301/305-Q2</v>
      </c>
      <c r="V7" s="201" t="str">
        <f ca="1">Bracket!AA7</f>
        <v>Test8 Test8</v>
      </c>
      <c r="W7" s="201">
        <f ca="1">Bracket!AB7</f>
        <v>7.1412037037037104E-3</v>
      </c>
      <c r="Y7" s="498"/>
      <c r="Z7" s="449"/>
      <c r="AA7" s="9" t="s">
        <v>214</v>
      </c>
      <c r="AB7" s="443">
        <f ca="1">IF(CELL("type",AE7)="v",IF(AE7=MIN($AE$6:$AE$10),"W416",_xlfn.RANK.AVG(AE7,($AE$6:$AE$10,$AE$12:$AE$16),1)),"")</f>
        <v>4</v>
      </c>
      <c r="AC7" t="str">
        <f ca="1">IFERROR(IF(AND(COUNT((AB$6:AB$10,AB$12:AB$16))&lt;7,VALUE(RIGHT(IF(AB7="W416","W416",IF(AB7="W415","W415",CONCATENATE(RIGHT(Y$6,3),"/",RIGHT(Y$12,3),"-Q",_xlfn.RANK.AVG(AB7,(AB$6:AB$10,AB$12:AB$16),1)))),1))&gt;2,LEFT(AB7,1)&lt;&gt;"W"),CONCATENATE(LEFT(IF(AB7="W416","W416",IF(AB7="W415","W415",CONCATENATE(RIGHT(Y$6,3),"/",RIGHT(Y$12,3),"-Q",_xlfn.RANK.AVG(AB7,(AB$6:AB$10,AB$12:AB$16),1)))),9),VALUE(RIGHT(IF(AB7="W416","W416",IF(AB7="W415","W415",CONCATENATE(RIGHT(Y$6,3),"/",RIGHT(Y$12,3),"-Q",_xlfn.RANK.AVG(AB7,(AB$6:AB$10,AB$12:AB$16),1)))),1))+1),IF(AB7="W416","W416",IF(AB7="W415","W415",CONCATENATE(RIGHT(Y$6,3),"/",RIGHT(Y$12,3),"-Q",_xlfn.RANK.AVG(AB7,(AB$6:AB$10,AB$12:AB$16),1))))),"")</f>
        <v>416/415-Q2</v>
      </c>
      <c r="AD7" s="201" t="str">
        <f ca="1">Bracket!BA7</f>
        <v>Test4 Test4</v>
      </c>
      <c r="AE7" s="201">
        <f ca="1">Bracket!BB7</f>
        <v>7.09490740740741E-3</v>
      </c>
      <c r="AG7" s="498"/>
      <c r="AH7" s="449"/>
      <c r="AI7" s="9" t="s">
        <v>230</v>
      </c>
      <c r="AJ7" s="375">
        <v>516</v>
      </c>
      <c r="AK7" s="201">
        <f t="shared" ref="AK7:AK10" ca="1" si="2">IFERROR(VALUE(IF(AM7=MIN($AM$6:$AM$10),"1",IF(AND(AM7&lt;MEDIAN($AM$6:$AM$10),AM7&gt;MIN($AM$6:$AM$10)),"2",IF(AM7=MEDIAN($AM$6:$AM$10),"3",IF(AND(AM7&gt;MEDIAN($AM$6:$AM$10),AM7&lt;MAX($AM$6:$AM$10)),"4",IF(AM7=MAX($AM$6:$AM$10),"5")))))),"")</f>
        <v>2</v>
      </c>
      <c r="AL7" s="201" t="str">
        <f ca="1">Bracket!BJ7</f>
        <v>Test2 Test2</v>
      </c>
      <c r="AM7" s="201">
        <f ca="1">Bracket!BK7</f>
        <v>7.0717592592592594E-3</v>
      </c>
    </row>
    <row r="8" spans="1:39" ht="14.25" thickTop="1" thickBot="1" x14ac:dyDescent="0.25">
      <c r="A8" s="498"/>
      <c r="B8" s="449"/>
      <c r="C8" s="9">
        <v>33</v>
      </c>
      <c r="D8" s="440">
        <f t="shared" ca="1" si="0"/>
        <v>3</v>
      </c>
      <c r="E8" t="str">
        <f t="shared" ca="1" si="1"/>
        <v>101/102-Q2</v>
      </c>
      <c r="F8" s="5" t="str">
        <f>Bracket!I8</f>
        <v>Test33 Test33</v>
      </c>
      <c r="G8" s="5">
        <f>Bracket!J8</f>
        <v>7.4305555555555904E-3</v>
      </c>
      <c r="I8" s="498"/>
      <c r="J8" s="449"/>
      <c r="K8" s="9" t="s">
        <v>247</v>
      </c>
      <c r="L8" s="440">
        <f ca="1">IF(CELL("type",O8)="v",IF(O8=MIN($O$6:$O$10),"W201",_xlfn.RANK.AVG(O8,($O$6:$O$10,$O$18:$O$22),1)),"")</f>
        <v>4</v>
      </c>
      <c r="M8" t="str">
        <f ca="1">IFERROR(IF(AND(COUNT((L$6:L$10,L$18:L$22))&lt;7,VALUE(RIGHT(IF(L8="W201","W201",IF(L8="W203","W203",CONCATENATE(RIGHT(I$6,3),"/",RIGHT(I$18,3),"-Q",_xlfn.RANK.AVG(L8,(L$6:L$10,L$18:L$22),1)))),1))&gt;2,LEFT(L8,1)&lt;&gt;"W"),CONCATENATE(LEFT(IF(L8="W201","W201",IF(L8="W203","W203",CONCATENATE(RIGHT(I$6,3),"/",RIGHT(I$18,3),"-Q",_xlfn.RANK.AVG(L8,(L$6:L$10,L$18:L$22),1)))),9),VALUE(RIGHT(IF(L8="W201","W201",IF(L8="W203","W203",CONCATENATE(RIGHT(I$6,3),"/",RIGHT(I$18,3),"-Q",_xlfn.RANK.AVG(L8,(L$6:L$10,L$18:L$22),1)))),1))+1),IF(L8="W201","W201",IF(L8="W203","W203",CONCATENATE(RIGHT(I$6,3),"/",RIGHT(I$18,3),"-Q",_xlfn.RANK.AVG(L8,(L$6:L$10,L$18:L$22),1))))),"")</f>
        <v>201/203-Q2</v>
      </c>
      <c r="N8" s="5" t="str">
        <f ca="1">Bracket!Q8</f>
        <v>Test32 Test32</v>
      </c>
      <c r="O8" s="5">
        <f ca="1">Bracket!R8</f>
        <v>7.4189814814815203E-3</v>
      </c>
      <c r="Q8" s="498"/>
      <c r="R8" s="449"/>
      <c r="S8" s="9" t="s">
        <v>302</v>
      </c>
      <c r="T8" s="443">
        <f ca="1">IF(CELL("type",W8)="v",IF(W8=MIN($W$6:$W$10),"W301",_xlfn.RANK.AVG(W8,($W$6:$W$10,$W$30:$W$34),1)),"")</f>
        <v>5</v>
      </c>
      <c r="U8" t="str">
        <f ca="1">IFERROR(IF(AND(COUNT((T$6:T$10,T$30:T$34))&lt;7,VALUE(RIGHT(IF(T8="W301","W301",IF(T8="W305","W305",CONCATENATE(RIGHT(Q$6,3),"/",RIGHT(Q$30,3),"-Q",_xlfn.RANK.AVG(T8,(T$6:T$10,T$30:T$34),1)))),1))&gt;2,LEFT(T8,1)&lt;&gt;"W"),CONCATENATE(LEFT(IF(T8="W301","W301",IF(T8="W305","W305",CONCATENATE(RIGHT(Q$6,3),"/",RIGHT(Q$30,3),"-Q",_xlfn.RANK.AVG(T8,(T$6:T$10,T$30:T$34),1)))),9),VALUE(RIGHT(IF(T8="W301","W301",IF(T8="W305","W305",CONCATENATE(RIGHT(Q$6,3),"/",RIGHT(Q$30,3),"-Q",_xlfn.RANK.AVG(T8,(T$6:T$10,T$30:T$34),1)))),1))+1),IF(T8="W301","W301",IF(T8="W305","W305",CONCATENATE(RIGHT(Q$6,3),"/",RIGHT(Q$30,3),"-Q",_xlfn.RANK.AVG(T8,(T$6:T$10,T$30:T$34),1))))),"")</f>
        <v>301/305-Q3</v>
      </c>
      <c r="V8" s="201" t="str">
        <f ca="1">Bracket!AA8</f>
        <v>Test9 Test9</v>
      </c>
      <c r="W8" s="201">
        <f ca="1">Bracket!AB8</f>
        <v>7.15277777777779E-3</v>
      </c>
      <c r="Y8" s="498"/>
      <c r="Z8" s="449"/>
      <c r="AA8" s="9" t="s">
        <v>366</v>
      </c>
      <c r="AB8" s="443">
        <f ca="1">IF(CELL("type",AE8)="v",IF(AE8=MIN($AE$6:$AE$10),"W416",_xlfn.RANK.AVG(AE8,($AE$6:$AE$10,$AE$12:$AE$16),1)),"")</f>
        <v>5</v>
      </c>
      <c r="AC8" t="str">
        <f ca="1">IFERROR(IF(AND(COUNT((AB$6:AB$10,AB$12:AB$16))&lt;7,VALUE(RIGHT(IF(AB8="W416","W416",IF(AB8="W415","W415",CONCATENATE(RIGHT(Y$6,3),"/",RIGHT(Y$12,3),"-Q",_xlfn.RANK.AVG(AB8,(AB$6:AB$10,AB$12:AB$16),1)))),1))&gt;2,LEFT(AB8,1)&lt;&gt;"W"),CONCATENATE(LEFT(IF(AB8="W416","W416",IF(AB8="W415","W415",CONCATENATE(RIGHT(Y$6,3),"/",RIGHT(Y$12,3),"-Q",_xlfn.RANK.AVG(AB8,(AB$6:AB$10,AB$12:AB$16),1)))),9),VALUE(RIGHT(IF(AB8="W416","W416",IF(AB8="W415","W415",CONCATENATE(RIGHT(Y$6,3),"/",RIGHT(Y$12,3),"-Q",_xlfn.RANK.AVG(AB8,(AB$6:AB$10,AB$12:AB$16),1)))),1))+1),IF(AB8="W416","W416",IF(AB8="W415","W415",CONCATENATE(RIGHT(Y$6,3),"/",RIGHT(Y$12,3),"-Q",_xlfn.RANK.AVG(AB8,(AB$6:AB$10,AB$12:AB$16),1))))),"")</f>
        <v>416/415-Q3</v>
      </c>
      <c r="AD8" s="201" t="str">
        <f ca="1">Bracket!BA8</f>
        <v>Test5 Test5</v>
      </c>
      <c r="AE8" s="201">
        <f ca="1">Bracket!BB8</f>
        <v>7.1064814814814897E-3</v>
      </c>
      <c r="AG8" s="498"/>
      <c r="AH8" s="449"/>
      <c r="AI8" s="9" t="s">
        <v>430</v>
      </c>
      <c r="AJ8" s="375">
        <v>516</v>
      </c>
      <c r="AK8" s="201">
        <f t="shared" ca="1" si="2"/>
        <v>3</v>
      </c>
      <c r="AL8" s="201" t="str">
        <f ca="1">Bracket!BJ8</f>
        <v>Test3 Test3</v>
      </c>
      <c r="AM8" s="201">
        <f ca="1">Bracket!BK8</f>
        <v>7.0833333333333304E-3</v>
      </c>
    </row>
    <row r="9" spans="1:39" ht="14.25" thickTop="1" thickBot="1" x14ac:dyDescent="0.25">
      <c r="A9" s="498"/>
      <c r="B9" s="449"/>
      <c r="C9" s="9">
        <v>64</v>
      </c>
      <c r="D9" s="440">
        <f t="shared" ca="1" si="0"/>
        <v>4</v>
      </c>
      <c r="E9" t="str">
        <f t="shared" ca="1" si="1"/>
        <v>101/102-Q3</v>
      </c>
      <c r="F9" s="5" t="str">
        <f>Bracket!I9</f>
        <v>Test64 Test64</v>
      </c>
      <c r="G9" s="5">
        <f>Bracket!J9</f>
        <v>7.7893518518519301E-3</v>
      </c>
      <c r="I9" s="498"/>
      <c r="J9" s="449"/>
      <c r="K9" s="9" t="s">
        <v>245</v>
      </c>
      <c r="L9" s="440">
        <f ca="1">IF(CELL("type",O9)="v",IF(O9=MIN($O$6:$O$10),"W201",_xlfn.RANK.AVG(O9,($O$6:$O$10,$O$18:$O$22),1)),"")</f>
        <v>5</v>
      </c>
      <c r="M9" t="str">
        <f ca="1">IFERROR(IF(AND(COUNT((L$6:L$10,L$18:L$22))&lt;7,VALUE(RIGHT(IF(L9="W201","W201",IF(L9="W203","W203",CONCATENATE(RIGHT(I$6,3),"/",RIGHT(I$18,3),"-Q",_xlfn.RANK.AVG(L9,(L$6:L$10,L$18:L$22),1)))),1))&gt;2,LEFT(L9,1)&lt;&gt;"W"),CONCATENATE(LEFT(IF(L9="W201","W201",IF(L9="W203","W203",CONCATENATE(RIGHT(I$6,3),"/",RIGHT(I$18,3),"-Q",_xlfn.RANK.AVG(L9,(L$6:L$10,L$18:L$22),1)))),9),VALUE(RIGHT(IF(L9="W201","W201",IF(L9="W203","W203",CONCATENATE(RIGHT(I$6,3),"/",RIGHT(I$18,3),"-Q",_xlfn.RANK.AVG(L9,(L$6:L$10,L$18:L$22),1)))),1))+1),IF(L9="W201","W201",IF(L9="W203","W203",CONCATENATE(RIGHT(I$6,3),"/",RIGHT(I$18,3),"-Q",_xlfn.RANK.AVG(L9,(L$6:L$10,L$18:L$22),1))))),"")</f>
        <v>201/203-Q3</v>
      </c>
      <c r="N9" s="5" t="str">
        <f ca="1">Bracket!Q9</f>
        <v>Test33 Test33</v>
      </c>
      <c r="O9" s="5">
        <f ca="1">Bracket!R9</f>
        <v>7.4305555555555904E-3</v>
      </c>
      <c r="Q9" s="498"/>
      <c r="R9" s="449"/>
      <c r="S9" s="9" t="s">
        <v>303</v>
      </c>
      <c r="T9" s="443">
        <f ca="1">IF(CELL("type",W9)="v",IF(W9=MIN($W$6:$W$10),"W301",_xlfn.RANK.AVG(W9,($W$6:$W$10,$W$30:$W$34),1)),"")</f>
        <v>8</v>
      </c>
      <c r="U9" t="str">
        <f ca="1">IFERROR(IF(AND(COUNT((T$6:T$10,T$30:T$34))&lt;7,VALUE(RIGHT(IF(T9="W301","W301",IF(T9="W305","W305",CONCATENATE(RIGHT(Q$6,3),"/",RIGHT(Q$30,3),"-Q",_xlfn.RANK.AVG(T9,(T$6:T$10,T$30:T$34),1)))),1))&gt;2,LEFT(T9,1)&lt;&gt;"W"),CONCATENATE(LEFT(IF(T9="W301","W301",IF(T9="W305","W305",CONCATENATE(RIGHT(Q$6,3),"/",RIGHT(Q$30,3),"-Q",_xlfn.RANK.AVG(T9,(T$6:T$10,T$30:T$34),1)))),9),VALUE(RIGHT(IF(T9="W301","W301",IF(T9="W305","W305",CONCATENATE(RIGHT(Q$6,3),"/",RIGHT(Q$30,3),"-Q",_xlfn.RANK.AVG(T9,(T$6:T$10,T$30:T$34),1)))),1))+1),IF(T9="W301","W301",IF(T9="W305","W305",CONCATENATE(RIGHT(Q$6,3),"/",RIGHT(Q$30,3),"-Q",_xlfn.RANK.AVG(T9,(T$6:T$10,T$30:T$34),1))))),"")</f>
        <v>301/305-Q6</v>
      </c>
      <c r="V9" s="201" t="str">
        <f ca="1">Bracket!AA9</f>
        <v>Test32 Test32</v>
      </c>
      <c r="W9" s="201">
        <f ca="1">Bracket!AB9</f>
        <v>7.4189814814815203E-3</v>
      </c>
      <c r="Y9" s="498"/>
      <c r="Z9" s="449"/>
      <c r="AA9" s="9" t="s">
        <v>367</v>
      </c>
      <c r="AB9" s="443">
        <f ca="1">IF(CELL("type",AE9)="v",IF(AE9=MIN($AE$6:$AE$10),"W416",_xlfn.RANK.AVG(AE9,($AE$6:$AE$10,$AE$12:$AE$16),1)),"")</f>
        <v>8</v>
      </c>
      <c r="AC9" t="str">
        <f ca="1">IFERROR(IF(AND(COUNT((AB$6:AB$10,AB$12:AB$16))&lt;7,VALUE(RIGHT(IF(AB9="W416","W416",IF(AB9="W415","W415",CONCATENATE(RIGHT(Y$6,3),"/",RIGHT(Y$12,3),"-Q",_xlfn.RANK.AVG(AB9,(AB$6:AB$10,AB$12:AB$16),1)))),1))&gt;2,LEFT(AB9,1)&lt;&gt;"W"),CONCATENATE(LEFT(IF(AB9="W416","W416",IF(AB9="W415","W415",CONCATENATE(RIGHT(Y$6,3),"/",RIGHT(Y$12,3),"-Q",_xlfn.RANK.AVG(AB9,(AB$6:AB$10,AB$12:AB$16),1)))),9),VALUE(RIGHT(IF(AB9="W416","W416",IF(AB9="W415","W415",CONCATENATE(RIGHT(Y$6,3),"/",RIGHT(Y$12,3),"-Q",_xlfn.RANK.AVG(AB9,(AB$6:AB$10,AB$12:AB$16),1)))),1))+1),IF(AB9="W416","W416",IF(AB9="W415","W415",CONCATENATE(RIGHT(Y$6,3),"/",RIGHT(Y$12,3),"-Q",_xlfn.RANK.AVG(AB9,(AB$6:AB$10,AB$12:AB$16),1))))),"")</f>
        <v>416/415-Q6</v>
      </c>
      <c r="AD9" s="201" t="str">
        <f ca="1">Bracket!BA9</f>
        <v>Test8 Test8</v>
      </c>
      <c r="AE9" s="201">
        <f ca="1">Bracket!BB9</f>
        <v>7.1412037037037104E-3</v>
      </c>
      <c r="AG9" s="498"/>
      <c r="AH9" s="449"/>
      <c r="AI9" s="9" t="s">
        <v>431</v>
      </c>
      <c r="AJ9" s="375">
        <v>516</v>
      </c>
      <c r="AK9" s="201">
        <f t="shared" ca="1" si="2"/>
        <v>4</v>
      </c>
      <c r="AL9" s="201" t="str">
        <f ca="1">Bracket!BJ9</f>
        <v>Test4 Test4</v>
      </c>
      <c r="AM9" s="201">
        <f ca="1">Bracket!BK9</f>
        <v>7.09490740740741E-3</v>
      </c>
    </row>
    <row r="10" spans="1:39" ht="14.25" thickTop="1" thickBot="1" x14ac:dyDescent="0.25">
      <c r="A10" s="499"/>
      <c r="B10" s="501"/>
      <c r="C10" s="18">
        <v>65</v>
      </c>
      <c r="D10" s="440">
        <f t="shared" ca="1" si="0"/>
        <v>5</v>
      </c>
      <c r="E10" t="str">
        <f t="shared" ca="1" si="1"/>
        <v>101/102-Q4</v>
      </c>
      <c r="F10" s="5" t="str">
        <f>Bracket!I10</f>
        <v>Test65 Test65</v>
      </c>
      <c r="G10" s="5">
        <f>Bracket!J10</f>
        <v>7.8009259259260002E-3</v>
      </c>
      <c r="I10" s="499"/>
      <c r="J10" s="501"/>
      <c r="K10" s="18" t="s">
        <v>248</v>
      </c>
      <c r="L10" s="440">
        <f ca="1">IF(CELL("type",O10)="v",IF(O10=MIN($O$6:$O$10),"W201",_xlfn.RANK.AVG(O10,($O$6:$O$10,$O$18:$O$22),1)),"")</f>
        <v>8</v>
      </c>
      <c r="M10" t="str">
        <f ca="1">IFERROR(IF(AND(COUNT((L$6:L$10,L$18:L$22))&lt;7,VALUE(RIGHT(IF(L10="W201","W201",IF(L10="W203","W203",CONCATENATE(RIGHT(I$6,3),"/",RIGHT(I$18,3),"-Q",_xlfn.RANK.AVG(L10,(L$6:L$10,L$18:L$22),1)))),1))&gt;2,LEFT(L10,1)&lt;&gt;"W"),CONCATENATE(LEFT(IF(L10="W201","W201",IF(L10="W203","W203",CONCATENATE(RIGHT(I$6,3),"/",RIGHT(I$18,3),"-Q",_xlfn.RANK.AVG(L10,(L$6:L$10,L$18:L$22),1)))),9),VALUE(RIGHT(IF(L10="W201","W201",IF(L10="W203","W203",CONCATENATE(RIGHT(I$6,3),"/",RIGHT(I$18,3),"-Q",_xlfn.RANK.AVG(L10,(L$6:L$10,L$18:L$22),1)))),1))+1),IF(L10="W201","W201",IF(L10="W203","W203",CONCATENATE(RIGHT(I$6,3),"/",RIGHT(I$18,3),"-Q",_xlfn.RANK.AVG(L10,(L$6:L$10,L$18:L$22),1))))),"")</f>
        <v>201/203-Q6</v>
      </c>
      <c r="N10" s="5" t="str">
        <f ca="1">Bracket!Q10</f>
        <v>Test64 Test64</v>
      </c>
      <c r="O10" s="5">
        <f ca="1">Bracket!R10</f>
        <v>7.7893518518519301E-3</v>
      </c>
      <c r="Q10" s="499"/>
      <c r="R10" s="501"/>
      <c r="S10" s="18" t="s">
        <v>304</v>
      </c>
      <c r="T10" s="443">
        <f ca="1">IF(CELL("type",W10)="v",IF(W10=MIN($W$6:$W$10),"W301",_xlfn.RANK.AVG(W10,($W$6:$W$10,$W$30:$W$34),1)),"")</f>
        <v>9</v>
      </c>
      <c r="U10" t="str">
        <f ca="1">IFERROR(IF(AND(COUNT((T$6:T$10,T$30:T$34))&lt;7,VALUE(RIGHT(IF(T10="W301","W301",IF(T10="W305","W305",CONCATENATE(RIGHT(Q$6,3),"/",RIGHT(Q$30,3),"-Q",_xlfn.RANK.AVG(T10,(T$6:T$10,T$30:T$34),1)))),1))&gt;2,LEFT(T10,1)&lt;&gt;"W"),CONCATENATE(LEFT(IF(T10="W301","W301",IF(T10="W305","W305",CONCATENATE(RIGHT(Q$6,3),"/",RIGHT(Q$30,3),"-Q",_xlfn.RANK.AVG(T10,(T$6:T$10,T$30:T$34),1)))),9),VALUE(RIGHT(IF(T10="W301","W301",IF(T10="W305","W305",CONCATENATE(RIGHT(Q$6,3),"/",RIGHT(Q$30,3),"-Q",_xlfn.RANK.AVG(T10,(T$6:T$10,T$30:T$34),1)))),1))+1),IF(T10="W301","W301",IF(T10="W305","W305",CONCATENATE(RIGHT(Q$6,3),"/",RIGHT(Q$30,3),"-Q",_xlfn.RANK.AVG(T10,(T$6:T$10,T$30:T$34),1))))),"")</f>
        <v>301/305-Q7</v>
      </c>
      <c r="V10" s="201" t="str">
        <f ca="1">Bracket!AA10</f>
        <v>Test33 Test33</v>
      </c>
      <c r="W10" s="201">
        <f ca="1">Bracket!AB10</f>
        <v>7.4305555555555904E-3</v>
      </c>
      <c r="Y10" s="499"/>
      <c r="Z10" s="501"/>
      <c r="AA10" s="18" t="s">
        <v>368</v>
      </c>
      <c r="AB10" s="443">
        <f ca="1">IF(CELL("type",AE10)="v",IF(AE10=MIN($AE$6:$AE$10),"W416",_xlfn.RANK.AVG(AE10,($AE$6:$AE$10,$AE$12:$AE$16),1)),"")</f>
        <v>9</v>
      </c>
      <c r="AC10" t="str">
        <f ca="1">IFERROR(IF(AND(COUNT((AB$6:AB$10,AB$12:AB$16))&lt;7,VALUE(RIGHT(IF(AB10="W416","W416",IF(AB10="W415","W415",CONCATENATE(RIGHT(Y$6,3),"/",RIGHT(Y$12,3),"-Q",_xlfn.RANK.AVG(AB10,(AB$6:AB$10,AB$12:AB$16),1)))),1))&gt;2,LEFT(AB10,1)&lt;&gt;"W"),CONCATENATE(LEFT(IF(AB10="W416","W416",IF(AB10="W415","W415",CONCATENATE(RIGHT(Y$6,3),"/",RIGHT(Y$12,3),"-Q",_xlfn.RANK.AVG(AB10,(AB$6:AB$10,AB$12:AB$16),1)))),9),VALUE(RIGHT(IF(AB10="W416","W416",IF(AB10="W415","W415",CONCATENATE(RIGHT(Y$6,3),"/",RIGHT(Y$12,3),"-Q",_xlfn.RANK.AVG(AB10,(AB$6:AB$10,AB$12:AB$16),1)))),1))+1),IF(AB10="W416","W416",IF(AB10="W415","W415",CONCATENATE(RIGHT(Y$6,3),"/",RIGHT(Y$12,3),"-Q",_xlfn.RANK.AVG(AB10,(AB$6:AB$10,AB$12:AB$16),1))))),"")</f>
        <v>416/415-Q7</v>
      </c>
      <c r="AD10" s="201" t="str">
        <f ca="1">Bracket!BA10</f>
        <v>Test9 Test9</v>
      </c>
      <c r="AE10" s="201">
        <f ca="1">Bracket!BB10</f>
        <v>7.15277777777779E-3</v>
      </c>
      <c r="AG10" s="499"/>
      <c r="AH10" s="501"/>
      <c r="AI10" s="18" t="s">
        <v>432</v>
      </c>
      <c r="AJ10" s="376">
        <v>516</v>
      </c>
      <c r="AK10" s="201">
        <f t="shared" ca="1" si="2"/>
        <v>5</v>
      </c>
      <c r="AL10" s="201" t="str">
        <f ca="1">Bracket!BJ10</f>
        <v>Test5 Test5</v>
      </c>
      <c r="AM10" s="201">
        <f ca="1">Bracket!BK10</f>
        <v>7.1064814814814897E-3</v>
      </c>
    </row>
    <row r="11" spans="1:39" ht="14.25" thickTop="1" thickBot="1" x14ac:dyDescent="0.25">
      <c r="A11" s="23"/>
      <c r="B11" s="23"/>
      <c r="D11" s="440"/>
      <c r="E11"/>
      <c r="F11" s="5"/>
      <c r="G11" s="5"/>
      <c r="I11" s="1"/>
      <c r="J11" s="1"/>
      <c r="K11" s="1"/>
      <c r="L11" s="1"/>
      <c r="N11" s="5" t="str">
        <f ca="1">Bracket!Q11</f>
        <v/>
      </c>
      <c r="O11" s="5" t="str">
        <f ca="1">Bracket!R11</f>
        <v/>
      </c>
      <c r="Q11" s="1"/>
      <c r="R11" s="1"/>
      <c r="S11" s="1"/>
      <c r="T11" s="444"/>
      <c r="V11" s="201" t="str">
        <f ca="1">Bracket!AA11</f>
        <v/>
      </c>
      <c r="W11" s="201" t="str">
        <f ca="1">Bracket!AB11</f>
        <v/>
      </c>
      <c r="Y11" s="1"/>
      <c r="Z11" s="1"/>
      <c r="AA11" s="1"/>
      <c r="AB11" s="444"/>
      <c r="AD11" s="201" t="str">
        <f ca="1">Bracket!BA11</f>
        <v/>
      </c>
      <c r="AE11" s="201" t="str">
        <f ca="1">Bracket!BB11</f>
        <v/>
      </c>
      <c r="AG11" s="1"/>
      <c r="AH11" s="1"/>
      <c r="AI11" s="1"/>
      <c r="AJ11" s="1"/>
      <c r="AK11" s="1"/>
      <c r="AL11" s="201" t="str">
        <f ca="1">Bracket!BJ11</f>
        <v/>
      </c>
      <c r="AM11" s="201" t="str">
        <f ca="1">Bracket!BK11</f>
        <v/>
      </c>
    </row>
    <row r="12" spans="1:39" ht="14.25" customHeight="1" thickTop="1" thickBot="1" x14ac:dyDescent="0.25">
      <c r="A12" s="497" t="s">
        <v>1</v>
      </c>
      <c r="B12" s="500" t="s">
        <v>17</v>
      </c>
      <c r="C12" s="5">
        <v>16</v>
      </c>
      <c r="D12" s="440" t="str">
        <f ca="1">IF(CELL("type",G12)="v",IF(G12=MIN($G$12:$G$16),"W102",_xlfn.RANK.AVG(G12,$G$6:$G$16,1)),"")</f>
        <v>W102</v>
      </c>
      <c r="E12" t="str">
        <f t="shared" ca="1" si="1"/>
        <v>W102</v>
      </c>
      <c r="F12" s="5" t="str">
        <f>Bracket!I12</f>
        <v>Test16 Test16</v>
      </c>
      <c r="G12" s="5">
        <f>Bracket!J12</f>
        <v>8.6226851851851794E-3</v>
      </c>
      <c r="I12" s="508" t="s">
        <v>33</v>
      </c>
      <c r="J12" s="518" t="s">
        <v>114</v>
      </c>
      <c r="K12" s="30" t="s">
        <v>252</v>
      </c>
      <c r="L12" s="440" t="str">
        <f ca="1">IF(CELL("type",O12)="v",IF(O12=MIN($O$12:$O$16),"W202",_xlfn.RANK.AVG(O12,($O$12:$O$16,$O$24:$O$28),1)),"")</f>
        <v>W202</v>
      </c>
      <c r="M12" t="str">
        <f ca="1">IFERROR(IF(AND(COUNT((L$12:L$16,L$24:L$28))&lt;7,VALUE(RIGHT(IF(L12="W202","W202",IF(L12="W204","W204",CONCATENATE(RIGHT(I$12,3),"/",RIGHT(I$24,3),"-Q",_xlfn.RANK.AVG(L12,(L$12:L$16,L$24:L$28),1)))),1))&gt;2,LEFT(L12,1)&lt;&gt;"W"),CONCATENATE(LEFT(IF(L12="W202","W202",IF(L12="W204","W204",CONCATENATE(RIGHT(I$12,3),"/",RIGHT(I$24,3),"-Q",_xlfn.RANK.AVG(L12,(L$12:L$16,L$24:L$28),1)))),9),VALUE(RIGHT(IF(L12="W202","W202",IF(L12="W204","W204",CONCATENATE(RIGHT(I$12,3),"/",RIGHT(I$24,3),"-Q",_xlfn.RANK.AVG(L12,(L$12:L$16,L$24:L$28),1)))),1))+1),IF(L12="W202","W202",IF(L12="W204","W204",CONCATENATE(RIGHT(I$12,3),"/",RIGHT(I$24,3),"-Q",_xlfn.RANK.AVG(L12,(L$12:L$16,L$24:L$28),1))))),"")</f>
        <v>W202</v>
      </c>
      <c r="N12" s="5" t="str">
        <f ca="1">Bracket!Q12</f>
        <v>Test65 Test65</v>
      </c>
      <c r="O12" s="5">
        <f ca="1">Bracket!R12</f>
        <v>7.8009259259260002E-3</v>
      </c>
      <c r="Q12" s="503" t="s">
        <v>56</v>
      </c>
      <c r="R12" s="506" t="s">
        <v>130</v>
      </c>
      <c r="S12" s="32" t="s">
        <v>305</v>
      </c>
      <c r="T12" s="443" t="str">
        <f ca="1">IF(CELL("type",W12)="v",IF(W12=MIN($W$12:$W$16),"W302",_xlfn.RANK.AVG(W12,($W$12:$W$16,$W$36:$W$40),1)),"")</f>
        <v>W302</v>
      </c>
      <c r="U12" t="str">
        <f ca="1">IFERROR(IF(AND(COUNT((T$12:T$16,T$36:T$40))&lt;7,VALUE(RIGHT(IF(T12="W302","W302",IF(T12="W306","W306",CONCATENATE(RIGHT(Q$12,3),"/",RIGHT(Q$36,3),"-Q",_xlfn.RANK.AVG(T12,(T$12:T$16,T$36:T$40),1)))),1))&gt;2,LEFT(T12,1)&lt;&gt;"W"),CONCATENATE(LEFT(IF(T12="W302","W302",IF(T12="W306","W306",CONCATENATE(RIGHT(Q$12,3),"/",RIGHT(Q$36,3),"-Q",_xlfn.RANK.AVG(T12,(T$12:T$16,T$36:T$40),1)))),9),VALUE(RIGHT(IF(T12="W302","W302",IF(T12="W306","W306",CONCATENATE(RIGHT(Q$12,3),"/",RIGHT(Q$36,3),"-Q",_xlfn.RANK.AVG(T12,(T$12:T$16,T$36:T$40),1)))),1))+1),IF(T12="W302","W302",IF(T12="W306","W306",CONCATENATE(RIGHT(Q$12,3),"/",RIGHT(Q$36,3),"-Q",_xlfn.RANK.AVG(T12,(T$12:T$16,T$36:T$40),1))))),"")</f>
        <v>W302</v>
      </c>
      <c r="V12" s="201" t="str">
        <f ca="1">Bracket!AA12</f>
        <v>Test40 Test40</v>
      </c>
      <c r="W12" s="201">
        <f ca="1">Bracket!AB12</f>
        <v>7.5115740740741201E-3</v>
      </c>
      <c r="Y12" s="538" t="s">
        <v>85</v>
      </c>
      <c r="Z12" s="520" t="s">
        <v>149</v>
      </c>
      <c r="AA12" s="5" t="s">
        <v>215</v>
      </c>
      <c r="AB12" s="443" t="str">
        <f ca="1">IF(CELL("type",AE12)="v",IF(AE12=MIN($AE$12:$AE$16),"W415",_xlfn.RANK.AVG(AE12,($AE$6:$AE$10,$AE$12:$AE$16),1)),"")</f>
        <v>W415</v>
      </c>
      <c r="AC12" t="str">
        <f ca="1">IFERROR(IF(AND(COUNT((AB$6:AB$10,AB$12:AB$16))&lt;7,VALUE(RIGHT(IF(AB12="W416","W416",IF(AB12="W415","W415",CONCATENATE(RIGHT(Y$6,3),"/",RIGHT(Y$12,3),"-Q",_xlfn.RANK.AVG(AB12,(AB$6:AB$10,AB$12:AB$16),1)))),1))&gt;2,LEFT(AB12,1)&lt;&gt;"W"),CONCATENATE(LEFT(IF(AB12="W416","W416",IF(AB12="W415","W415",CONCATENATE(RIGHT(Y$6,3),"/",RIGHT(Y$12,3),"-Q",_xlfn.RANK.AVG(AB12,(AB$6:AB$10,AB$12:AB$16),1)))),9),VALUE(RIGHT(IF(AB12="W416","W416",IF(AB12="W415","W415",CONCATENATE(RIGHT(Y$6,3),"/",RIGHT(Y$12,3),"-Q",_xlfn.RANK.AVG(AB12,(AB$6:AB$10,AB$12:AB$16),1)))),1))+1),IF(AB12="W416","W416",IF(AB12="W415","W415",CONCATENATE(RIGHT(Y$6,3),"/",RIGHT(Y$12,3),"-Q",_xlfn.RANK.AVG(AB12,(AB$6:AB$10,AB$12:AB$16),1))))),"")</f>
        <v>W415</v>
      </c>
      <c r="AD12" s="201" t="str">
        <f ca="1">Bracket!BA12</f>
        <v>Test2 Test2</v>
      </c>
      <c r="AE12" s="201">
        <f ca="1">Bracket!BB12</f>
        <v>7.0717592592592594E-3</v>
      </c>
      <c r="AG12" s="525" t="s">
        <v>101</v>
      </c>
      <c r="AH12" s="546" t="s">
        <v>30</v>
      </c>
      <c r="AI12" s="258" t="s">
        <v>433</v>
      </c>
      <c r="AJ12" s="375">
        <v>515</v>
      </c>
      <c r="AK12" s="201">
        <f ca="1">IFERROR(VALUE(IF(AM12=MIN($AM$12:$AM$16),"6",IF(AND(AM12&lt;MEDIAN($AM$12:$AM$16),AM12&gt;MIN($AM$12:$AM$16)),"7",IF(AM12=MEDIAN($AM$12:$AM$16),"8",IF(AND(AM12&gt;MEDIAN($AM$12:$AM$16),AM12&lt;MAX($AM$12:$AM$16)),"9",IF(AM12=MAX($AM$12:$AM$16),"10")))))),"")</f>
        <v>6</v>
      </c>
      <c r="AL12" s="201" t="str">
        <f ca="1">Bracket!BJ12</f>
        <v>Test6 Test6</v>
      </c>
      <c r="AM12" s="201">
        <f ca="1">Bracket!BK12</f>
        <v>7.1180555555555598E-3</v>
      </c>
    </row>
    <row r="13" spans="1:39" ht="14.25" thickTop="1" thickBot="1" x14ac:dyDescent="0.25">
      <c r="A13" s="498"/>
      <c r="B13" s="449"/>
      <c r="C13" s="9">
        <v>17</v>
      </c>
      <c r="D13" s="440">
        <f t="shared" ref="D13:D16" ca="1" si="3">IF(CELL("type",G13)="v",IF(G13=MIN($G$12:$G$16),"W102",_xlfn.RANK.AVG(G13,$G$6:$G$16,1)),"")</f>
        <v>7</v>
      </c>
      <c r="E13" t="str">
        <f t="shared" ca="1" si="1"/>
        <v>101/102-Q5</v>
      </c>
      <c r="F13" s="5" t="str">
        <f>Bracket!I13</f>
        <v>Test17 Test17</v>
      </c>
      <c r="G13" s="5">
        <f>Bracket!J13</f>
        <v>8.6342592592592599E-3</v>
      </c>
      <c r="I13" s="509"/>
      <c r="J13" s="480"/>
      <c r="K13" s="9" t="s">
        <v>246</v>
      </c>
      <c r="L13" s="440">
        <f ca="1">IF(CELL("type",O13)="v",IF(O13=MIN($O$12:$O$16),"W202",_xlfn.RANK.AVG(O13,($O$12:$O$16,$O$24:$O$28),1)),"")</f>
        <v>3</v>
      </c>
      <c r="M13" t="str">
        <f ca="1">IFERROR(IF(AND(COUNT((L$12:L$16,L$24:L$28))&lt;7,VALUE(RIGHT(IF(L13="W202","W202",IF(L13="W204","W204",CONCATENATE(RIGHT(I$12,3),"/",RIGHT(I$24,3),"-Q",_xlfn.RANK.AVG(L13,(L$12:L$16,L$24:L$28),1)))),1))&gt;2,LEFT(L13,1)&lt;&gt;"W"),CONCATENATE(LEFT(IF(L13="W202","W202",IF(L13="W204","W204",CONCATENATE(RIGHT(I$12,3),"/",RIGHT(I$24,3),"-Q",_xlfn.RANK.AVG(L13,(L$12:L$16,L$24:L$28),1)))),9),VALUE(RIGHT(IF(L13="W202","W202",IF(L13="W204","W204",CONCATENATE(RIGHT(I$12,3),"/",RIGHT(I$24,3),"-Q",_xlfn.RANK.AVG(L13,(L$12:L$16,L$24:L$28),1)))),1))+1),IF(L13="W202","W202",IF(L13="W204","W204",CONCATENATE(RIGHT(I$12,3),"/",RIGHT(I$24,3),"-Q",_xlfn.RANK.AVG(L13,(L$12:L$16,L$24:L$28),1))))),"")</f>
        <v>202/204-Q1</v>
      </c>
      <c r="N13" s="5" t="str">
        <f ca="1">Bracket!Q13</f>
        <v>Test17 Test17</v>
      </c>
      <c r="O13" s="5">
        <f ca="1">Bracket!R13</f>
        <v>8.6342592592592599E-3</v>
      </c>
      <c r="Q13" s="504"/>
      <c r="R13" s="449"/>
      <c r="S13" s="9" t="s">
        <v>306</v>
      </c>
      <c r="T13" s="443">
        <f ca="1">IF(CELL("type",W13)="v",IF(W13=MIN($W$12:$W$16),"W302",_xlfn.RANK.AVG(W13,($W$12:$W$16,$W$36:$W$40),1)),"")</f>
        <v>3</v>
      </c>
      <c r="U13" t="str">
        <f ca="1">IFERROR(IF(AND(COUNT((T$12:T$16,T$36:T$40))&lt;7,VALUE(RIGHT(IF(T13="W302","W302",IF(T13="W306","W306",CONCATENATE(RIGHT(Q$12,3),"/",RIGHT(Q$36,3),"-Q",_xlfn.RANK.AVG(T13,(T$12:T$16,T$36:T$40),1)))),1))&gt;2,LEFT(T13,1)&lt;&gt;"W"),CONCATENATE(LEFT(IF(T13="W302","W302",IF(T13="W306","W306",CONCATENATE(RIGHT(Q$12,3),"/",RIGHT(Q$36,3),"-Q",_xlfn.RANK.AVG(T13,(T$12:T$16,T$36:T$40),1)))),9),VALUE(RIGHT(IF(T13="W302","W302",IF(T13="W306","W306",CONCATENATE(RIGHT(Q$12,3),"/",RIGHT(Q$36,3),"-Q",_xlfn.RANK.AVG(T13,(T$12:T$16,T$36:T$40),1)))),1))+1),IF(T13="W302","W302",IF(T13="W306","W306",CONCATENATE(RIGHT(Q$12,3),"/",RIGHT(Q$36,3),"-Q",_xlfn.RANK.AVG(T13,(T$12:T$16,T$36:T$40),1))))),"")</f>
        <v>302/306-Q1</v>
      </c>
      <c r="V13" s="201" t="str">
        <f ca="1">Bracket!AA13</f>
        <v>Test41 Test41</v>
      </c>
      <c r="W13" s="201">
        <f ca="1">Bracket!AB13</f>
        <v>7.5231481481481998E-3</v>
      </c>
      <c r="Y13" s="539"/>
      <c r="Z13" s="480"/>
      <c r="AA13" s="9" t="s">
        <v>216</v>
      </c>
      <c r="AB13" s="443">
        <f ca="1">IF(CELL("type",AE13)="v",IF(AE13=MIN($AE$12:$AE$16),"W415",_xlfn.RANK.AVG(AE13,($AE$6:$AE$10,$AE$12:$AE$16),1)),"")</f>
        <v>3</v>
      </c>
      <c r="AC13" t="str">
        <f ca="1">IFERROR(IF(AND(COUNT((AB$6:AB$10,AB$12:AB$16))&lt;7,VALUE(RIGHT(IF(AB13="W416","W416",IF(AB13="W415","W415",CONCATENATE(RIGHT(Y$6,3),"/",RIGHT(Y$12,3),"-Q",_xlfn.RANK.AVG(AB13,(AB$6:AB$10,AB$12:AB$16),1)))),1))&gt;2,LEFT(AB13,1)&lt;&gt;"W"),CONCATENATE(LEFT(IF(AB13="W416","W416",IF(AB13="W415","W415",CONCATENATE(RIGHT(Y$6,3),"/",RIGHT(Y$12,3),"-Q",_xlfn.RANK.AVG(AB13,(AB$6:AB$10,AB$12:AB$16),1)))),9),VALUE(RIGHT(IF(AB13="W416","W416",IF(AB13="W415","W415",CONCATENATE(RIGHT(Y$6,3),"/",RIGHT(Y$12,3),"-Q",_xlfn.RANK.AVG(AB13,(AB$6:AB$10,AB$12:AB$16),1)))),1))+1),IF(AB13="W416","W416",IF(AB13="W415","W415",CONCATENATE(RIGHT(Y$6,3),"/",RIGHT(Y$12,3),"-Q",_xlfn.RANK.AVG(AB13,(AB$6:AB$10,AB$12:AB$16),1))))),"")</f>
        <v>416/415-Q1</v>
      </c>
      <c r="AD13" s="201" t="str">
        <f ca="1">Bracket!BA13</f>
        <v>Test3 Test3</v>
      </c>
      <c r="AE13" s="201">
        <f ca="1">Bracket!BB13</f>
        <v>7.0833333333333304E-3</v>
      </c>
      <c r="AG13" s="526"/>
      <c r="AH13" s="480"/>
      <c r="AI13" s="9" t="s">
        <v>434</v>
      </c>
      <c r="AJ13" s="375">
        <v>515</v>
      </c>
      <c r="AK13" s="201">
        <f t="shared" ref="AK13:AK16" ca="1" si="4">IFERROR(VALUE(IF(AM13=MIN($AM$12:$AM$16),"6",IF(AND(AM13&lt;MEDIAN($AM$12:$AM$16),AM13&gt;MIN($AM$12:$AM$16)),"7",IF(AM13=MEDIAN($AM$12:$AM$16),"8",IF(AND(AM13&gt;MEDIAN($AM$12:$AM$16),AM13&lt;MAX($AM$12:$AM$16)),"9",IF(AM13=MAX($AM$12:$AM$16),"10")))))),"")</f>
        <v>7</v>
      </c>
      <c r="AL13" s="201" t="str">
        <f ca="1">Bracket!BJ13</f>
        <v>Test7 Test7</v>
      </c>
      <c r="AM13" s="201">
        <f ca="1">Bracket!BK13</f>
        <v>7.1296296296296403E-3</v>
      </c>
    </row>
    <row r="14" spans="1:39" ht="14.25" thickTop="1" thickBot="1" x14ac:dyDescent="0.25">
      <c r="A14" s="498"/>
      <c r="B14" s="449"/>
      <c r="C14" s="9">
        <v>48</v>
      </c>
      <c r="D14" s="440">
        <f t="shared" ca="1" si="3"/>
        <v>8</v>
      </c>
      <c r="E14" t="str">
        <f t="shared" ca="1" si="1"/>
        <v>101/102-Q6</v>
      </c>
      <c r="F14" s="5" t="str">
        <f>Bracket!I14</f>
        <v>Test48 Test48</v>
      </c>
      <c r="G14" s="5">
        <f>Bracket!J14</f>
        <v>9.6874999999999999E-3</v>
      </c>
      <c r="I14" s="509"/>
      <c r="J14" s="480"/>
      <c r="K14" s="9" t="s">
        <v>249</v>
      </c>
      <c r="L14" s="440">
        <f ca="1">IF(CELL("type",O14)="v",IF(O14=MIN($O$12:$O$16),"W202",_xlfn.RANK.AVG(O14,($O$12:$O$16,$O$24:$O$28),1)),"")</f>
        <v>6</v>
      </c>
      <c r="M14" t="str">
        <f ca="1">IFERROR(IF(AND(COUNT((L$12:L$16,L$24:L$28))&lt;7,VALUE(RIGHT(IF(L14="W202","W202",IF(L14="W204","W204",CONCATENATE(RIGHT(I$12,3),"/",RIGHT(I$24,3),"-Q",_xlfn.RANK.AVG(L14,(L$12:L$16,L$24:L$28),1)))),1))&gt;2,LEFT(L14,1)&lt;&gt;"W"),CONCATENATE(LEFT(IF(L14="W202","W202",IF(L14="W204","W204",CONCATENATE(RIGHT(I$12,3),"/",RIGHT(I$24,3),"-Q",_xlfn.RANK.AVG(L14,(L$12:L$16,L$24:L$28),1)))),9),VALUE(RIGHT(IF(L14="W202","W202",IF(L14="W204","W204",CONCATENATE(RIGHT(I$12,3),"/",RIGHT(I$24,3),"-Q",_xlfn.RANK.AVG(L14,(L$12:L$16,L$24:L$28),1)))),1))+1),IF(L14="W202","W202",IF(L14="W204","W204",CONCATENATE(RIGHT(I$12,3),"/",RIGHT(I$24,3),"-Q",_xlfn.RANK.AVG(L14,(L$12:L$16,L$24:L$28),1))))),"")</f>
        <v>202/204-Q4</v>
      </c>
      <c r="N14" s="5" t="str">
        <f ca="1">Bracket!Q14</f>
        <v>Test48 Test48</v>
      </c>
      <c r="O14" s="5">
        <f ca="1">Bracket!R14</f>
        <v>9.6874999999999999E-3</v>
      </c>
      <c r="Q14" s="504"/>
      <c r="R14" s="449"/>
      <c r="S14" s="9" t="s">
        <v>307</v>
      </c>
      <c r="T14" s="443">
        <f ca="1">IF(CELL("type",W14)="v",IF(W14=MIN($W$12:$W$16),"W302",_xlfn.RANK.AVG(W14,($W$12:$W$16,$W$36:$W$40),1)),"")</f>
        <v>7</v>
      </c>
      <c r="U14" t="str">
        <f ca="1">IFERROR(IF(AND(COUNT((T$12:T$16,T$36:T$40))&lt;7,VALUE(RIGHT(IF(T14="W302","W302",IF(T14="W306","W306",CONCATENATE(RIGHT(Q$12,3),"/",RIGHT(Q$36,3),"-Q",_xlfn.RANK.AVG(T14,(T$12:T$16,T$36:T$40),1)))),1))&gt;2,LEFT(T14,1)&lt;&gt;"W"),CONCATENATE(LEFT(IF(T14="W302","W302",IF(T14="W306","W306",CONCATENATE(RIGHT(Q$12,3),"/",RIGHT(Q$36,3),"-Q",_xlfn.RANK.AVG(T14,(T$12:T$16,T$36:T$40),1)))),9),VALUE(RIGHT(IF(T14="W302","W302",IF(T14="W306","W306",CONCATENATE(RIGHT(Q$12,3),"/",RIGHT(Q$36,3),"-Q",_xlfn.RANK.AVG(T14,(T$12:T$16,T$36:T$40),1)))),1))+1),IF(T14="W302","W302",IF(T14="W306","W306",CONCATENATE(RIGHT(Q$12,3),"/",RIGHT(Q$36,3),"-Q",_xlfn.RANK.AVG(T14,(T$12:T$16,T$36:T$40),1))))),"")</f>
        <v>302/306-Q5</v>
      </c>
      <c r="V14" s="201" t="str">
        <f ca="1">Bracket!AA14</f>
        <v>Test64 Test64</v>
      </c>
      <c r="W14" s="201">
        <f ca="1">Bracket!AB14</f>
        <v>7.7893518518519301E-3</v>
      </c>
      <c r="Y14" s="539"/>
      <c r="Z14" s="480"/>
      <c r="AA14" s="9" t="s">
        <v>374</v>
      </c>
      <c r="AB14" s="443">
        <f ca="1">IF(CELL("type",AE14)="v",IF(AE14=MIN($AE$12:$AE$16),"W415",_xlfn.RANK.AVG(AE14,($AE$6:$AE$10,$AE$12:$AE$16),1)),"")</f>
        <v>6</v>
      </c>
      <c r="AC14" t="str">
        <f ca="1">IFERROR(IF(AND(COUNT((AB$6:AB$10,AB$12:AB$16))&lt;7,VALUE(RIGHT(IF(AB14="W416","W416",IF(AB14="W415","W415",CONCATENATE(RIGHT(Y$6,3),"/",RIGHT(Y$12,3),"-Q",_xlfn.RANK.AVG(AB14,(AB$6:AB$10,AB$12:AB$16),1)))),1))&gt;2,LEFT(AB14,1)&lt;&gt;"W"),CONCATENATE(LEFT(IF(AB14="W416","W416",IF(AB14="W415","W415",CONCATENATE(RIGHT(Y$6,3),"/",RIGHT(Y$12,3),"-Q",_xlfn.RANK.AVG(AB14,(AB$6:AB$10,AB$12:AB$16),1)))),9),VALUE(RIGHT(IF(AB14="W416","W416",IF(AB14="W415","W415",CONCATENATE(RIGHT(Y$6,3),"/",RIGHT(Y$12,3),"-Q",_xlfn.RANK.AVG(AB14,(AB$6:AB$10,AB$12:AB$16),1)))),1))+1),IF(AB14="W416","W416",IF(AB14="W415","W415",CONCATENATE(RIGHT(Y$6,3),"/",RIGHT(Y$12,3),"-Q",_xlfn.RANK.AVG(AB14,(AB$6:AB$10,AB$12:AB$16),1))))),"")</f>
        <v>416/415-Q4</v>
      </c>
      <c r="AD14" s="201" t="str">
        <f ca="1">Bracket!BA14</f>
        <v>Test6 Test6</v>
      </c>
      <c r="AE14" s="201">
        <f ca="1">Bracket!BB14</f>
        <v>7.1180555555555598E-3</v>
      </c>
      <c r="AG14" s="526"/>
      <c r="AH14" s="480"/>
      <c r="AI14" s="9" t="s">
        <v>435</v>
      </c>
      <c r="AJ14" s="375">
        <v>515</v>
      </c>
      <c r="AK14" s="201">
        <f t="shared" ca="1" si="4"/>
        <v>8</v>
      </c>
      <c r="AL14" s="201" t="str">
        <f ca="1">Bracket!BJ14</f>
        <v>Test8 Test8</v>
      </c>
      <c r="AM14" s="201">
        <f ca="1">Bracket!BK14</f>
        <v>7.1412037037037104E-3</v>
      </c>
    </row>
    <row r="15" spans="1:39" ht="14.25" thickTop="1" thickBot="1" x14ac:dyDescent="0.25">
      <c r="A15" s="498"/>
      <c r="B15" s="449"/>
      <c r="C15" s="9">
        <v>49</v>
      </c>
      <c r="D15" s="440">
        <f t="shared" ca="1" si="3"/>
        <v>9</v>
      </c>
      <c r="E15" t="str">
        <f t="shared" ca="1" si="1"/>
        <v>101/102-Q7</v>
      </c>
      <c r="F15" s="5" t="str">
        <f>Bracket!I15</f>
        <v>Test49 Test49</v>
      </c>
      <c r="G15" s="5">
        <f>Bracket!J15</f>
        <v>9.6990740740740735E-3</v>
      </c>
      <c r="I15" s="509"/>
      <c r="J15" s="480"/>
      <c r="K15" s="9" t="s">
        <v>250</v>
      </c>
      <c r="L15" s="440">
        <f ca="1">IF(CELL("type",O15)="v",IF(O15=MIN($O$12:$O$16),"W202",_xlfn.RANK.AVG(O15,($O$12:$O$16,$O$24:$O$28),1)),"")</f>
        <v>7</v>
      </c>
      <c r="M15" t="str">
        <f ca="1">IFERROR(IF(AND(COUNT((L$12:L$16,L$24:L$28))&lt;7,VALUE(RIGHT(IF(L15="W202","W202",IF(L15="W204","W204",CONCATENATE(RIGHT(I$12,3),"/",RIGHT(I$24,3),"-Q",_xlfn.RANK.AVG(L15,(L$12:L$16,L$24:L$28),1)))),1))&gt;2,LEFT(L15,1)&lt;&gt;"W"),CONCATENATE(LEFT(IF(L15="W202","W202",IF(L15="W204","W204",CONCATENATE(RIGHT(I$12,3),"/",RIGHT(I$24,3),"-Q",_xlfn.RANK.AVG(L15,(L$12:L$16,L$24:L$28),1)))),9),VALUE(RIGHT(IF(L15="W202","W202",IF(L15="W204","W204",CONCATENATE(RIGHT(I$12,3),"/",RIGHT(I$24,3),"-Q",_xlfn.RANK.AVG(L15,(L$12:L$16,L$24:L$28),1)))),1))+1),IF(L15="W202","W202",IF(L15="W204","W204",CONCATENATE(RIGHT(I$12,3),"/",RIGHT(I$24,3),"-Q",_xlfn.RANK.AVG(L15,(L$12:L$16,L$24:L$28),1))))),"")</f>
        <v>202/204-Q5</v>
      </c>
      <c r="N15" s="5" t="str">
        <f ca="1">Bracket!Q15</f>
        <v>Test49 Test49</v>
      </c>
      <c r="O15" s="5">
        <f ca="1">Bracket!R15</f>
        <v>9.6990740740740735E-3</v>
      </c>
      <c r="Q15" s="504"/>
      <c r="R15" s="449"/>
      <c r="S15" s="9" t="s">
        <v>308</v>
      </c>
      <c r="T15" s="443">
        <f ca="1">IF(CELL("type",W15)="v",IF(W15=MIN($W$12:$W$16),"W302",_xlfn.RANK.AVG(W15,($W$12:$W$16,$W$36:$W$40),1)),"")</f>
        <v>9</v>
      </c>
      <c r="U15" t="str">
        <f ca="1">IFERROR(IF(AND(COUNT((T$12:T$16,T$36:T$40))&lt;7,VALUE(RIGHT(IF(T15="W302","W302",IF(T15="W306","W306",CONCATENATE(RIGHT(Q$12,3),"/",RIGHT(Q$36,3),"-Q",_xlfn.RANK.AVG(T15,(T$12:T$16,T$36:T$40),1)))),1))&gt;2,LEFT(T15,1)&lt;&gt;"W"),CONCATENATE(LEFT(IF(T15="W302","W302",IF(T15="W306","W306",CONCATENATE(RIGHT(Q$12,3),"/",RIGHT(Q$36,3),"-Q",_xlfn.RANK.AVG(T15,(T$12:T$16,T$36:T$40),1)))),9),VALUE(RIGHT(IF(T15="W302","W302",IF(T15="W306","W306",CONCATENATE(RIGHT(Q$12,3),"/",RIGHT(Q$36,3),"-Q",_xlfn.RANK.AVG(T15,(T$12:T$16,T$36:T$40),1)))),1))+1),IF(T15="W302","W302",IF(T15="W306","W306",CONCATENATE(RIGHT(Q$12,3),"/",RIGHT(Q$36,3),"-Q",_xlfn.RANK.AVG(T15,(T$12:T$16,T$36:T$40),1))))),"")</f>
        <v>302/306-Q7</v>
      </c>
      <c r="V15" s="201" t="str">
        <f ca="1">Bracket!AA15</f>
        <v>Test72 Test72</v>
      </c>
      <c r="W15" s="201">
        <f ca="1">Bracket!AB15</f>
        <v>7.8819444444445299E-3</v>
      </c>
      <c r="Y15" s="539"/>
      <c r="Z15" s="480"/>
      <c r="AA15" s="9" t="s">
        <v>375</v>
      </c>
      <c r="AB15" s="443">
        <f ca="1">IF(CELL("type",AE15)="v",IF(AE15=MIN($AE$12:$AE$16),"W415",_xlfn.RANK.AVG(AE15,($AE$6:$AE$10,$AE$12:$AE$16),1)),"")</f>
        <v>7</v>
      </c>
      <c r="AC15" t="str">
        <f ca="1">IFERROR(IF(AND(COUNT((AB$6:AB$10,AB$12:AB$16))&lt;7,VALUE(RIGHT(IF(AB15="W416","W416",IF(AB15="W415","W415",CONCATENATE(RIGHT(Y$6,3),"/",RIGHT(Y$12,3),"-Q",_xlfn.RANK.AVG(AB15,(AB$6:AB$10,AB$12:AB$16),1)))),1))&gt;2,LEFT(AB15,1)&lt;&gt;"W"),CONCATENATE(LEFT(IF(AB15="W416","W416",IF(AB15="W415","W415",CONCATENATE(RIGHT(Y$6,3),"/",RIGHT(Y$12,3),"-Q",_xlfn.RANK.AVG(AB15,(AB$6:AB$10,AB$12:AB$16),1)))),9),VALUE(RIGHT(IF(AB15="W416","W416",IF(AB15="W415","W415",CONCATENATE(RIGHT(Y$6,3),"/",RIGHT(Y$12,3),"-Q",_xlfn.RANK.AVG(AB15,(AB$6:AB$10,AB$12:AB$16),1)))),1))+1),IF(AB15="W416","W416",IF(AB15="W415","W415",CONCATENATE(RIGHT(Y$6,3),"/",RIGHT(Y$12,3),"-Q",_xlfn.RANK.AVG(AB15,(AB$6:AB$10,AB$12:AB$16),1))))),"")</f>
        <v>416/415-Q5</v>
      </c>
      <c r="AD15" s="201" t="str">
        <f ca="1">Bracket!BA15</f>
        <v>Test7 Test7</v>
      </c>
      <c r="AE15" s="201">
        <f ca="1">Bracket!BB15</f>
        <v>7.1296296296296403E-3</v>
      </c>
      <c r="AG15" s="526"/>
      <c r="AH15" s="480"/>
      <c r="AI15" s="9" t="s">
        <v>436</v>
      </c>
      <c r="AJ15" s="375">
        <v>515</v>
      </c>
      <c r="AK15" s="201">
        <f t="shared" ca="1" si="4"/>
        <v>9</v>
      </c>
      <c r="AL15" s="201" t="str">
        <f ca="1">Bracket!BJ15</f>
        <v>Test9 Test9</v>
      </c>
      <c r="AM15" s="201">
        <f ca="1">Bracket!BK15</f>
        <v>7.15277777777779E-3</v>
      </c>
    </row>
    <row r="16" spans="1:39" ht="14.25" thickTop="1" thickBot="1" x14ac:dyDescent="0.25">
      <c r="A16" s="499"/>
      <c r="B16" s="501"/>
      <c r="C16" s="18">
        <v>80</v>
      </c>
      <c r="D16" s="440" t="str">
        <f t="shared" ca="1" si="3"/>
        <v/>
      </c>
      <c r="E16" t="str">
        <f t="shared" ca="1" si="1"/>
        <v/>
      </c>
      <c r="F16" s="5" t="str">
        <f>Bracket!I16</f>
        <v/>
      </c>
      <c r="G16" s="5" t="str">
        <f>Bracket!J16</f>
        <v/>
      </c>
      <c r="I16" s="510"/>
      <c r="J16" s="519"/>
      <c r="K16" s="52" t="s">
        <v>251</v>
      </c>
      <c r="L16" s="440" t="str">
        <f ca="1">IF(CELL("type",O16)="v",IF(O16=MIN($O$12:$O$16),"W202",_xlfn.RANK.AVG(O16,($O$12:$O$16,$O$24:$O$28),1)),"")</f>
        <v/>
      </c>
      <c r="M16" t="str">
        <f ca="1">IFERROR(IF(AND(COUNT((L$12:L$16,L$24:L$28))&lt;7,VALUE(RIGHT(IF(L16="W202","W202",IF(L16="W204","W204",CONCATENATE(RIGHT(I$12,3),"/",RIGHT(I$24,3),"-Q",_xlfn.RANK.AVG(L16,(L$12:L$16,L$24:L$28),1)))),1))&gt;2,LEFT(L16,1)&lt;&gt;"W"),CONCATENATE(LEFT(IF(L16="W202","W202",IF(L16="W204","W204",CONCATENATE(RIGHT(I$12,3),"/",RIGHT(I$24,3),"-Q",_xlfn.RANK.AVG(L16,(L$12:L$16,L$24:L$28),1)))),9),VALUE(RIGHT(IF(L16="W202","W202",IF(L16="W204","W204",CONCATENATE(RIGHT(I$12,3),"/",RIGHT(I$24,3),"-Q",_xlfn.RANK.AVG(L16,(L$12:L$16,L$24:L$28),1)))),1))+1),IF(L16="W202","W202",IF(L16="W204","W204",CONCATENATE(RIGHT(I$12,3),"/",RIGHT(I$24,3),"-Q",_xlfn.RANK.AVG(L16,(L$12:L$16,L$24:L$28),1))))),"")</f>
        <v/>
      </c>
      <c r="N16" s="5" t="str">
        <f ca="1">Bracket!Q16</f>
        <v/>
      </c>
      <c r="O16" s="5" t="str">
        <f ca="1">Bracket!R16</f>
        <v/>
      </c>
      <c r="Q16" s="505"/>
      <c r="R16" s="507"/>
      <c r="S16" s="55" t="s">
        <v>309</v>
      </c>
      <c r="T16" s="443">
        <f ca="1">IF(CELL("type",W16)="v",IF(W16=MIN($W$12:$W$16),"W302",_xlfn.RANK.AVG(W16,($W$12:$W$16,$W$36:$W$40),1)),"")</f>
        <v>10</v>
      </c>
      <c r="U16" t="str">
        <f ca="1">IFERROR(IF(AND(COUNT((T$12:T$16,T$36:T$40))&lt;7,VALUE(RIGHT(IF(T16="W302","W302",IF(T16="W306","W306",CONCATENATE(RIGHT(Q$12,3),"/",RIGHT(Q$36,3),"-Q",_xlfn.RANK.AVG(T16,(T$12:T$16,T$36:T$40),1)))),1))&gt;2,LEFT(T16,1)&lt;&gt;"W"),CONCATENATE(LEFT(IF(T16="W302","W302",IF(T16="W306","W306",CONCATENATE(RIGHT(Q$12,3),"/",RIGHT(Q$36,3),"-Q",_xlfn.RANK.AVG(T16,(T$12:T$16,T$36:T$40),1)))),9),VALUE(RIGHT(IF(T16="W302","W302",IF(T16="W306","W306",CONCATENATE(RIGHT(Q$12,3),"/",RIGHT(Q$36,3),"-Q",_xlfn.RANK.AVG(T16,(T$12:T$16,T$36:T$40),1)))),1))+1),IF(T16="W302","W302",IF(T16="W306","W306",CONCATENATE(RIGHT(Q$12,3),"/",RIGHT(Q$36,3),"-Q",_xlfn.RANK.AVG(T16,(T$12:T$16,T$36:T$40),1))))),"")</f>
        <v>302/306-Q8</v>
      </c>
      <c r="V16" s="201" t="str">
        <f ca="1">Bracket!AA16</f>
        <v>Test16 Test16</v>
      </c>
      <c r="W16" s="201">
        <f ca="1">Bracket!AB16</f>
        <v>8.6226851851851794E-3</v>
      </c>
      <c r="Y16" s="540"/>
      <c r="Z16" s="521"/>
      <c r="AA16" s="18" t="s">
        <v>376</v>
      </c>
      <c r="AB16" s="443">
        <f ca="1">IF(CELL("type",AE16)="v",IF(AE16=MIN($AE$12:$AE$16),"W415",_xlfn.RANK.AVG(AE16,($AE$6:$AE$10,$AE$12:$AE$16),1)),"")</f>
        <v>10</v>
      </c>
      <c r="AC16" t="str">
        <f ca="1">IFERROR(IF(AND(COUNT((AB$6:AB$10,AB$12:AB$16))&lt;7,VALUE(RIGHT(IF(AB16="W416","W416",IF(AB16="W415","W415",CONCATENATE(RIGHT(Y$6,3),"/",RIGHT(Y$12,3),"-Q",_xlfn.RANK.AVG(AB16,(AB$6:AB$10,AB$12:AB$16),1)))),1))&gt;2,LEFT(AB16,1)&lt;&gt;"W"),CONCATENATE(LEFT(IF(AB16="W416","W416",IF(AB16="W415","W415",CONCATENATE(RIGHT(Y$6,3),"/",RIGHT(Y$12,3),"-Q",_xlfn.RANK.AVG(AB16,(AB$6:AB$10,AB$12:AB$16),1)))),9),VALUE(RIGHT(IF(AB16="W416","W416",IF(AB16="W415","W415",CONCATENATE(RIGHT(Y$6,3),"/",RIGHT(Y$12,3),"-Q",_xlfn.RANK.AVG(AB16,(AB$6:AB$10,AB$12:AB$16),1)))),1))+1),IF(AB16="W416","W416",IF(AB16="W415","W415",CONCATENATE(RIGHT(Y$6,3),"/",RIGHT(Y$12,3),"-Q",_xlfn.RANK.AVG(AB16,(AB$6:AB$10,AB$12:AB$16),1))))),"")</f>
        <v>416/415-Q8</v>
      </c>
      <c r="AD16" s="201" t="str">
        <f ca="1">Bracket!BA16</f>
        <v>Test26 Test26</v>
      </c>
      <c r="AE16" s="201">
        <f ca="1">Bracket!BB16</f>
        <v>7.3495370370370702E-3</v>
      </c>
      <c r="AG16" s="527"/>
      <c r="AH16" s="547"/>
      <c r="AI16" s="263" t="s">
        <v>437</v>
      </c>
      <c r="AJ16" s="375">
        <v>515</v>
      </c>
      <c r="AK16" s="201">
        <f t="shared" ca="1" si="4"/>
        <v>10</v>
      </c>
      <c r="AL16" s="201" t="str">
        <f ca="1">Bracket!BJ16</f>
        <v>Test26 Test26</v>
      </c>
      <c r="AM16" s="201">
        <f ca="1">Bracket!BK16</f>
        <v>7.3495370370370702E-3</v>
      </c>
    </row>
    <row r="17" spans="1:39" ht="14.25" thickTop="1" thickBot="1" x14ac:dyDescent="0.25">
      <c r="E17"/>
      <c r="F17" s="5"/>
      <c r="G17" s="5"/>
      <c r="I17" s="1"/>
      <c r="J17" s="1"/>
      <c r="K17" s="1"/>
      <c r="L17" s="1"/>
      <c r="N17" s="5" t="str">
        <f ca="1">Bracket!Q17</f>
        <v/>
      </c>
      <c r="O17" s="5" t="str">
        <f ca="1">Bracket!R17</f>
        <v/>
      </c>
      <c r="Q17" s="1"/>
      <c r="R17" s="1"/>
      <c r="S17" s="1"/>
      <c r="T17" s="444"/>
      <c r="V17" s="201" t="str">
        <f ca="1">Bracket!AA17</f>
        <v/>
      </c>
      <c r="W17" s="201" t="str">
        <f ca="1">Bracket!AB17</f>
        <v/>
      </c>
      <c r="Y17" s="1"/>
      <c r="Z17" s="1"/>
      <c r="AA17" s="1"/>
      <c r="AB17" s="444"/>
      <c r="AC17" s="444"/>
      <c r="AD17" s="201" t="str">
        <f ca="1">Bracket!BA17</f>
        <v/>
      </c>
      <c r="AE17" s="201" t="str">
        <f ca="1">Bracket!BB17</f>
        <v/>
      </c>
      <c r="AG17" s="1"/>
      <c r="AH17" s="1"/>
      <c r="AI17" s="1"/>
      <c r="AJ17" s="1"/>
      <c r="AK17" s="1"/>
      <c r="AL17" s="201" t="str">
        <f ca="1">Bracket!BJ17</f>
        <v/>
      </c>
      <c r="AM17" s="201" t="str">
        <f ca="1">Bracket!BK17</f>
        <v/>
      </c>
    </row>
    <row r="18" spans="1:39" ht="14.25" customHeight="1" thickTop="1" thickBot="1" x14ac:dyDescent="0.25">
      <c r="A18" s="497" t="s">
        <v>2</v>
      </c>
      <c r="B18" s="500" t="s">
        <v>18</v>
      </c>
      <c r="C18" s="5">
        <v>8</v>
      </c>
      <c r="D18" s="440" t="str">
        <f ca="1">IF(CELL("type",G18)="v",IF(G18=MIN($G$18:$G$22),"W103",_xlfn.RANK.AVG(G18,$G$18:$G$28,1)),"")</f>
        <v>W103</v>
      </c>
      <c r="E18" t="str">
        <f ca="1">IFERROR(IF(AND(COUNT($D$18:$D$28)&lt;7,VALUE(RIGHT(IF(D18="W103","W103",IF(D18="W104","W104",CONCATENATE(RIGHT($A$18,3),"/",RIGHT($A$24,3),"-Q",_xlfn.RANK.AVG(D18,$D$18:$D$28,1)))),1))&gt;2,LEFT(D18,1)&lt;&gt;"W"),CONCATENATE(LEFT(IF(D18="W103","W103",IF(D18="W104","W104",CONCATENATE(RIGHT($A$18,3),"/",RIGHT($A$24,3),"-Q",_xlfn.RANK.AVG(D18,$D$18:$D$28,1)))),9),VALUE(RIGHT(IF(D18="W103","W103",IF(D18="W104","W104",CONCATENATE(RIGHT($A$18,3),"/",RIGHT($A$24,3),"-Q",_xlfn.RANK.AVG(D18,$D$18:$D$28,1)))),1))+1),IF(D18="W103","W103",IF(D18="W104","W104",CONCATENATE(RIGHT($A$18,3),"/",RIGHT($A$24,3),"-Q",_xlfn.RANK.AVG(D18,$D$18:$D$28,1))))),"")</f>
        <v>W103</v>
      </c>
      <c r="F18" s="5" t="str">
        <f>Bracket!I18</f>
        <v>Test8 Test8</v>
      </c>
      <c r="G18" s="5">
        <f>Bracket!J18</f>
        <v>7.1412037037037104E-3</v>
      </c>
      <c r="I18" s="497" t="s">
        <v>34</v>
      </c>
      <c r="J18" s="520" t="s">
        <v>115</v>
      </c>
      <c r="K18" s="5" t="s">
        <v>177</v>
      </c>
      <c r="L18" s="440" t="str">
        <f ca="1">IF(CELL("type",O18)="v",IF(O18=MIN($O$18:$O$22),"W203",_xlfn.RANK.AVG(O18,($O$6:$O$10,$O$18:$O$22),1)),"")</f>
        <v>W203</v>
      </c>
      <c r="M18" t="str">
        <f ca="1">IFERROR(IF(AND(COUNT((L$6:L$10,L$18:L$22))&lt;7,VALUE(RIGHT(IF(L18="W201","W201",IF(L18="W203","W203",CONCATENATE(RIGHT(I$6,3),"/",RIGHT(I$18,3),"-Q",_xlfn.RANK.AVG(L18,(L$6:L$10,L$18:L$22),1)))),1))&gt;2,LEFT(L18,1)&lt;&gt;"W"),CONCATENATE(LEFT(IF(L18="W201","W201",IF(L18="W203","W203",CONCATENATE(RIGHT(I$6,3),"/",RIGHT(I$18,3),"-Q",_xlfn.RANK.AVG(L18,(L$6:L$10,L$18:L$22),1)))),9),VALUE(RIGHT(IF(L18="W201","W201",IF(L18="W203","W203",CONCATENATE(RIGHT(I$6,3),"/",RIGHT(I$18,3),"-Q",_xlfn.RANK.AVG(L18,(L$6:L$10,L$18:L$22),1)))),1))+1),IF(L18="W201","W201",IF(L18="W203","W203",CONCATENATE(RIGHT(I$6,3),"/",RIGHT(I$18,3),"-Q",_xlfn.RANK.AVG(L18,(L$6:L$10,L$18:L$22),1))))),"")</f>
        <v>W203</v>
      </c>
      <c r="N18" s="5" t="str">
        <f ca="1">Bracket!Q18</f>
        <v>Test8 Test8</v>
      </c>
      <c r="O18" s="5">
        <f ca="1">Bracket!R18</f>
        <v>7.1412037037037104E-3</v>
      </c>
      <c r="Q18" s="508" t="s">
        <v>57</v>
      </c>
      <c r="R18" s="511" t="s">
        <v>576</v>
      </c>
      <c r="S18" s="30" t="s">
        <v>200</v>
      </c>
      <c r="T18" s="443" t="str">
        <f ca="1">IF(CELL("type",W18)="v",IF(W18=MIN($W$18:$W$22),"W303",_xlfn.RANK.AVG(W18,($W$18:$W$22,$W$42:$W$46),1)),"")</f>
        <v>W303</v>
      </c>
      <c r="U18" t="str">
        <f ca="1">IFERROR(IF(AND(COUNT((T$18:T$22,T$42:T$46))&lt;7,VALUE(RIGHT(IF(T18="W303","W303",IF(T18="W307","W307",CONCATENATE(RIGHT(Q$18,3),"/",RIGHT(Q$42,3),"-Q",_xlfn.RANK.AVG(T18,(T$18:T$22,T$42:T$46),1)))),1))&gt;2,LEFT(T18,1)&lt;&gt;"W"),CONCATENATE(LEFT(IF(T18="W303","W303",IF(T18="W307","W307",CONCATENATE(RIGHT(Q$18,3),"/",RIGHT(Q$42,3),"-Q",_xlfn.RANK.AVG(T18,(T$18:T$22,T$42:T$46),1)))),9),VALUE(RIGHT(IF(T18="W303","W303",IF(T18="W307","W307",CONCATENATE(RIGHT(Q$18,3),"/",RIGHT(Q$42,3),"-Q",_xlfn.RANK.AVG(T18,(T$18:T$22,T$42:T$46),1)))),1))+1),IF(T18="W303","W303",IF(T18="W307","W307",CONCATENATE(RIGHT(Q$18,3),"/",RIGHT(Q$42,3),"-Q",_xlfn.RANK.AVG(T18,(T$18:T$22,T$42:T$46),1))))),"")</f>
        <v>W303</v>
      </c>
      <c r="V18" s="201" t="str">
        <f ca="1">Bracket!AA18</f>
        <v>Test65 Test65</v>
      </c>
      <c r="W18" s="201">
        <f ca="1">Bracket!AB18</f>
        <v>7.8009259259260002E-3</v>
      </c>
      <c r="Y18" s="492" t="s">
        <v>84</v>
      </c>
      <c r="Z18" s="495" t="s">
        <v>136</v>
      </c>
      <c r="AA18" s="68" t="s">
        <v>369</v>
      </c>
      <c r="AB18" s="443" t="str">
        <f ca="1">IF(CELL("type",AE18)="v",IF(AE18=MIN($AE$18:$AE$22),"W414",_xlfn.RANK.AVG(AE18,($AE$18:$AE$22,$AE$24:$AE$28),1)),"")</f>
        <v>W414</v>
      </c>
      <c r="AC18" t="str">
        <f ca="1">IFERROR(IF(AND(COUNT((AB$18:AB$22,AB$24:AB$28))&lt;7,VALUE(RIGHT(IF(AB18="W414","W414",IF(AB18="W413","W413",CONCATENATE(RIGHT(Y$18,3),"/",RIGHT(Y$24,3),"-Q",_xlfn.RANK.AVG(AB18,(AB$18:AB$22,AB$24:AB$28),1)))),1))&gt;2,LEFT(AB18,1)&lt;&gt;"W"),CONCATENATE(LEFT(IF(AB18="W414","W414",IF(AB18="W413","W413",CONCATENATE(RIGHT(Y$18,3),"/",RIGHT(Y$24,3),"-Q",_xlfn.RANK.AVG(AB18,(AB$18:AB$22,AB$24:AB$28),1)))),9),VALUE(RIGHT(IF(AB18="W414","W414",IF(AB18="W413","W413",CONCATENATE(RIGHT(Y$18,3),"/",RIGHT(Y$24,3),"-Q",_xlfn.RANK.AVG(AB18,(AB$18:AB$22,AB$24:AB$28),1)))),1))+1),IF(AB18="W414","W414",IF(AB18="W413","W413",CONCATENATE(RIGHT(Y$18,3),"/",RIGHT(Y$24,3),"-Q",_xlfn.RANK.AVG(AB18,(AB$18:AB$22,AB$24:AB$28),1))))),"")</f>
        <v>W414</v>
      </c>
      <c r="AD18" s="201" t="str">
        <f ca="1">Bracket!BA18</f>
        <v>Test28 Test28</v>
      </c>
      <c r="AE18" s="201">
        <f ca="1">Bracket!BB18</f>
        <v>7.3726851851852199E-3</v>
      </c>
      <c r="AG18" s="492" t="s">
        <v>100</v>
      </c>
      <c r="AH18" s="495" t="s">
        <v>29</v>
      </c>
      <c r="AI18" s="68" t="s">
        <v>231</v>
      </c>
      <c r="AJ18" s="375">
        <v>514</v>
      </c>
      <c r="AK18" s="201">
        <f ca="1">IFERROR(VALUE(IF(AM18=MIN($AM$18:$AM$22),"11",IF(AND(AM18&lt;MEDIAN($AM$18:$AM$22),AM18&gt;MIN($AM$18:$AM$22)),"12",IF(AM18=MEDIAN($AM$18:$AM$22),"13",IF(AND(AM18&gt;MEDIAN($AM$18:$AM$22),AM18&lt;MAX($AM$18:$AM$22)),"14",IF(AM18=MAX($AM$18:$AM$22),"15")))))),"")</f>
        <v>12</v>
      </c>
      <c r="AL18" s="201" t="str">
        <f ca="1">Bracket!BJ18</f>
        <v>Test28 Test28</v>
      </c>
      <c r="AM18" s="201">
        <f ca="1">Bracket!BK18</f>
        <v>7.3726851851852199E-3</v>
      </c>
    </row>
    <row r="19" spans="1:39" ht="14.25" thickTop="1" thickBot="1" x14ac:dyDescent="0.25">
      <c r="A19" s="498"/>
      <c r="B19" s="449"/>
      <c r="C19" s="9">
        <v>25</v>
      </c>
      <c r="D19" s="440">
        <f t="shared" ref="D19:D22" ca="1" si="5">IF(CELL("type",G19)="v",IF(G19=MIN($G$18:$G$22),"W103",_xlfn.RANK.AVG(G19,$G$18:$G$28,1)),"")</f>
        <v>8</v>
      </c>
      <c r="E19" t="str">
        <f t="shared" ref="E19:E28" ca="1" si="6">IFERROR(IF(AND(COUNT($D$18:$D$28)&lt;7,VALUE(RIGHT(IF(D19="W103","W103",IF(D19="W104","W104",CONCATENATE(RIGHT($A$18,3),"/",RIGHT($A$24,3),"-Q",_xlfn.RANK.AVG(D19,$D$18:$D$28,1)))),1))&gt;2,LEFT(D19,1)&lt;&gt;"W"),CONCATENATE(LEFT(IF(D19="W103","W103",IF(D19="W104","W104",CONCATENATE(RIGHT($A$18,3),"/",RIGHT($A$24,3),"-Q",_xlfn.RANK.AVG(D19,$D$18:$D$28,1)))),9),VALUE(RIGHT(IF(D19="W103","W103",IF(D19="W104","W104",CONCATENATE(RIGHT($A$18,3),"/",RIGHT($A$24,3),"-Q",_xlfn.RANK.AVG(D19,$D$18:$D$28,1)))),1))+1),IF(D19="W103","W103",IF(D19="W104","W104",CONCATENATE(RIGHT($A$18,3),"/",RIGHT($A$24,3),"-Q",_xlfn.RANK.AVG(D19,$D$18:$D$28,1))))),"")</f>
        <v>103/104-Q6</v>
      </c>
      <c r="F19" s="5" t="str">
        <f>Bracket!I19</f>
        <v>Test25 Test25</v>
      </c>
      <c r="G19" s="5">
        <f>Bracket!J19</f>
        <v>8.7268518518518502E-3</v>
      </c>
      <c r="I19" s="498"/>
      <c r="J19" s="480"/>
      <c r="K19" s="9" t="s">
        <v>178</v>
      </c>
      <c r="L19" s="440">
        <f ca="1">IF(CELL("type",O19)="v",IF(O19=MIN($O$18:$O$22),"W203",_xlfn.RANK.AVG(O19,($O$6:$O$10,$O$18:$O$22),1)),"")</f>
        <v>3</v>
      </c>
      <c r="M19" t="str">
        <f ca="1">IFERROR(IF(AND(COUNT((L$6:L$10,L$18:L$22))&lt;7,VALUE(RIGHT(IF(L19="W201","W201",IF(L19="W203","W203",CONCATENATE(RIGHT(I$6,3),"/",RIGHT(I$18,3),"-Q",_xlfn.RANK.AVG(L19,(L$6:L$10,L$18:L$22),1)))),1))&gt;2,LEFT(L19,1)&lt;&gt;"W"),CONCATENATE(LEFT(IF(L19="W201","W201",IF(L19="W203","W203",CONCATENATE(RIGHT(I$6,3),"/",RIGHT(I$18,3),"-Q",_xlfn.RANK.AVG(L19,(L$6:L$10,L$18:L$22),1)))),9),VALUE(RIGHT(IF(L19="W201","W201",IF(L19="W203","W203",CONCATENATE(RIGHT(I$6,3),"/",RIGHT(I$18,3),"-Q",_xlfn.RANK.AVG(L19,(L$6:L$10,L$18:L$22),1)))),1))+1),IF(L19="W201","W201",IF(L19="W203","W203",CONCATENATE(RIGHT(I$6,3),"/",RIGHT(I$18,3),"-Q",_xlfn.RANK.AVG(L19,(L$6:L$10,L$18:L$22),1))))),"")</f>
        <v>201/203-Q1</v>
      </c>
      <c r="N19" s="5" t="str">
        <f ca="1">Bracket!Q19</f>
        <v>Test9 Test9</v>
      </c>
      <c r="O19" s="5">
        <f ca="1">Bracket!R19</f>
        <v>7.15277777777779E-3</v>
      </c>
      <c r="Q19" s="509"/>
      <c r="R19" s="449"/>
      <c r="S19" s="9" t="s">
        <v>201</v>
      </c>
      <c r="T19" s="443">
        <f ca="1">IF(CELL("type",W19)="v",IF(W19=MIN($W$18:$W$22),"W303",_xlfn.RANK.AVG(W19,($W$18:$W$22,$W$42:$W$46),1)),"")</f>
        <v>3</v>
      </c>
      <c r="U19" t="str">
        <f ca="1">IFERROR(IF(AND(COUNT((T$18:T$22,T$42:T$46))&lt;7,VALUE(RIGHT(IF(T19="W303","W303",IF(T19="W307","W307",CONCATENATE(RIGHT(Q$18,3),"/",RIGHT(Q$42,3),"-Q",_xlfn.RANK.AVG(T19,(T$18:T$22,T$42:T$46),1)))),1))&gt;2,LEFT(T19,1)&lt;&gt;"W"),CONCATENATE(LEFT(IF(T19="W303","W303",IF(T19="W307","W307",CONCATENATE(RIGHT(Q$18,3),"/",RIGHT(Q$42,3),"-Q",_xlfn.RANK.AVG(T19,(T$18:T$22,T$42:T$46),1)))),9),VALUE(RIGHT(IF(T19="W303","W303",IF(T19="W307","W307",CONCATENATE(RIGHT(Q$18,3),"/",RIGHT(Q$42,3),"-Q",_xlfn.RANK.AVG(T19,(T$18:T$22,T$42:T$46),1)))),1))+1),IF(T19="W303","W303",IF(T19="W307","W307",CONCATENATE(RIGHT(Q$18,3),"/",RIGHT(Q$42,3),"-Q",_xlfn.RANK.AVG(T19,(T$18:T$22,T$42:T$46),1))))),"")</f>
        <v>303/307-Q1</v>
      </c>
      <c r="V19" s="201" t="str">
        <f ca="1">Bracket!AA19</f>
        <v>Test73 Test73</v>
      </c>
      <c r="W19" s="201">
        <f ca="1">Bracket!AB19</f>
        <v>7.8935185185186104E-3</v>
      </c>
      <c r="Y19" s="493"/>
      <c r="Z19" s="449"/>
      <c r="AA19" s="9" t="s">
        <v>370</v>
      </c>
      <c r="AB19" s="443">
        <f ca="1">IF(CELL("type",AE19)="v",IF(AE19=MIN($AE$18:$AE$22),"W414",_xlfn.RANK.AVG(AE19,($AE$18:$AE$22,$AE$24:$AE$28),1)),"")</f>
        <v>3</v>
      </c>
      <c r="AC19" t="str">
        <f ca="1">IFERROR(IF(AND(COUNT((AB$18:AB$22,AB$24:AB$28))&lt;7,VALUE(RIGHT(IF(AB19="W414","W414",IF(AB19="W413","W413",CONCATENATE(RIGHT(Y$18,3),"/",RIGHT(Y$24,3),"-Q",_xlfn.RANK.AVG(AB19,(AB$18:AB$22,AB$24:AB$28),1)))),1))&gt;2,LEFT(AB19,1)&lt;&gt;"W"),CONCATENATE(LEFT(IF(AB19="W414","W414",IF(AB19="W413","W413",CONCATENATE(RIGHT(Y$18,3),"/",RIGHT(Y$24,3),"-Q",_xlfn.RANK.AVG(AB19,(AB$18:AB$22,AB$24:AB$28),1)))),9),VALUE(RIGHT(IF(AB19="W414","W414",IF(AB19="W413","W413",CONCATENATE(RIGHT(Y$18,3),"/",RIGHT(Y$24,3),"-Q",_xlfn.RANK.AVG(AB19,(AB$18:AB$22,AB$24:AB$28),1)))),1))+1),IF(AB19="W414","W414",IF(AB19="W413","W413",CONCATENATE(RIGHT(Y$18,3),"/",RIGHT(Y$24,3),"-Q",_xlfn.RANK.AVG(AB19,(AB$18:AB$22,AB$24:AB$28),1))))),"")</f>
        <v>414/413-Q1</v>
      </c>
      <c r="AD19" s="201" t="str">
        <f ca="1">Bracket!BA19</f>
        <v>Test29 Test29</v>
      </c>
      <c r="AE19" s="201">
        <f ca="1">Bracket!BB19</f>
        <v>7.38425925925929E-3</v>
      </c>
      <c r="AG19" s="493"/>
      <c r="AH19" s="449"/>
      <c r="AI19" s="9" t="s">
        <v>232</v>
      </c>
      <c r="AJ19" s="375">
        <v>514</v>
      </c>
      <c r="AK19" s="201">
        <f t="shared" ref="AK19:AK22" ca="1" si="7">IFERROR(VALUE(IF(AM19=MIN($AM$18:$AM$22),"11",IF(AND(AM19&lt;MEDIAN($AM$18:$AM$22),AM19&gt;MIN($AM$18:$AM$22)),"12",IF(AM19=MEDIAN($AM$18:$AM$22),"13",IF(AND(AM19&gt;MEDIAN($AM$18:$AM$22),AM19&lt;MAX($AM$18:$AM$22)),"14",IF(AM19=MAX($AM$18:$AM$22),"15")))))),"")</f>
        <v>11</v>
      </c>
      <c r="AL19" s="201" t="str">
        <f ca="1">Bracket!BJ19</f>
        <v>Test27 Test27</v>
      </c>
      <c r="AM19" s="201">
        <f ca="1">Bracket!BK19</f>
        <v>7.3611111111111403E-3</v>
      </c>
    </row>
    <row r="20" spans="1:39" ht="14.25" thickTop="1" thickBot="1" x14ac:dyDescent="0.25">
      <c r="A20" s="498"/>
      <c r="B20" s="449"/>
      <c r="C20" s="9">
        <v>40</v>
      </c>
      <c r="D20" s="440">
        <f t="shared" ca="1" si="5"/>
        <v>3</v>
      </c>
      <c r="E20" t="str">
        <f t="shared" ca="1" si="6"/>
        <v>103/104-Q1</v>
      </c>
      <c r="F20" s="5" t="str">
        <f>Bracket!I20</f>
        <v>Test40 Test40</v>
      </c>
      <c r="G20" s="5">
        <f>Bracket!J20</f>
        <v>7.5115740740741201E-3</v>
      </c>
      <c r="I20" s="498"/>
      <c r="J20" s="480"/>
      <c r="K20" s="9" t="s">
        <v>253</v>
      </c>
      <c r="L20" s="440">
        <f ca="1">IF(CELL("type",O20)="v",IF(O20=MIN($O$18:$O$22),"W203",_xlfn.RANK.AVG(O20,($O$6:$O$10,$O$18:$O$22),1)),"")</f>
        <v>6</v>
      </c>
      <c r="M20" t="str">
        <f ca="1">IFERROR(IF(AND(COUNT((L$6:L$10,L$18:L$22))&lt;7,VALUE(RIGHT(IF(L20="W201","W201",IF(L20="W203","W203",CONCATENATE(RIGHT(I$6,3),"/",RIGHT(I$18,3),"-Q",_xlfn.RANK.AVG(L20,(L$6:L$10,L$18:L$22),1)))),1))&gt;2,LEFT(L20,1)&lt;&gt;"W"),CONCATENATE(LEFT(IF(L20="W201","W201",IF(L20="W203","W203",CONCATENATE(RIGHT(I$6,3),"/",RIGHT(I$18,3),"-Q",_xlfn.RANK.AVG(L20,(L$6:L$10,L$18:L$22),1)))),9),VALUE(RIGHT(IF(L20="W201","W201",IF(L20="W203","W203",CONCATENATE(RIGHT(I$6,3),"/",RIGHT(I$18,3),"-Q",_xlfn.RANK.AVG(L20,(L$6:L$10,L$18:L$22),1)))),1))+1),IF(L20="W201","W201",IF(L20="W203","W203",CONCATENATE(RIGHT(I$6,3),"/",RIGHT(I$18,3),"-Q",_xlfn.RANK.AVG(L20,(L$6:L$10,L$18:L$22),1))))),"")</f>
        <v>201/203-Q4</v>
      </c>
      <c r="N20" s="5" t="str">
        <f ca="1">Bracket!Q20</f>
        <v>Test40 Test40</v>
      </c>
      <c r="O20" s="5">
        <f ca="1">Bracket!R20</f>
        <v>7.5115740740741201E-3</v>
      </c>
      <c r="Q20" s="509"/>
      <c r="R20" s="449"/>
      <c r="S20" s="9" t="s">
        <v>310</v>
      </c>
      <c r="T20" s="443">
        <f ca="1">IF(CELL("type",W20)="v",IF(W20=MIN($W$18:$W$22),"W303",_xlfn.RANK.AVG(W20,($W$18:$W$22,$W$42:$W$46),1)),"")</f>
        <v>7</v>
      </c>
      <c r="U20" t="str">
        <f ca="1">IFERROR(IF(AND(COUNT((T$18:T$22,T$42:T$46))&lt;7,VALUE(RIGHT(IF(T20="W303","W303",IF(T20="W307","W307",CONCATENATE(RIGHT(Q$18,3),"/",RIGHT(Q$42,3),"-Q",_xlfn.RANK.AVG(T20,(T$18:T$22,T$42:T$46),1)))),1))&gt;2,LEFT(T20,1)&lt;&gt;"W"),CONCATENATE(LEFT(IF(T20="W303","W303",IF(T20="W307","W307",CONCATENATE(RIGHT(Q$18,3),"/",RIGHT(Q$42,3),"-Q",_xlfn.RANK.AVG(T20,(T$18:T$22,T$42:T$46),1)))),9),VALUE(RIGHT(IF(T20="W303","W303",IF(T20="W307","W307",CONCATENATE(RIGHT(Q$18,3),"/",RIGHT(Q$42,3),"-Q",_xlfn.RANK.AVG(T20,(T$18:T$22,T$42:T$46),1)))),1))+1),IF(T20="W303","W303",IF(T20="W307","W307",CONCATENATE(RIGHT(Q$18,3),"/",RIGHT(Q$42,3),"-Q",_xlfn.RANK.AVG(T20,(T$18:T$22,T$42:T$46),1))))),"")</f>
        <v>303/307-Q5</v>
      </c>
      <c r="V20" s="201" t="str">
        <f ca="1">Bracket!AA20</f>
        <v>Test17 Test17</v>
      </c>
      <c r="W20" s="201">
        <f ca="1">Bracket!AB20</f>
        <v>8.6342592592592599E-3</v>
      </c>
      <c r="Y20" s="493"/>
      <c r="Z20" s="449"/>
      <c r="AA20" s="9" t="s">
        <v>371</v>
      </c>
      <c r="AB20" s="443">
        <f ca="1">IF(CELL("type",AE20)="v",IF(AE20=MIN($AE$18:$AE$22),"W414",_xlfn.RANK.AVG(AE20,($AE$18:$AE$22,$AE$24:$AE$28),1)),"")</f>
        <v>6</v>
      </c>
      <c r="AC20" t="str">
        <f ca="1">IFERROR(IF(AND(COUNT((AB$18:AB$22,AB$24:AB$28))&lt;7,VALUE(RIGHT(IF(AB20="W414","W414",IF(AB20="W413","W413",CONCATENATE(RIGHT(Y$18,3),"/",RIGHT(Y$24,3),"-Q",_xlfn.RANK.AVG(AB20,(AB$18:AB$22,AB$24:AB$28),1)))),1))&gt;2,LEFT(AB20,1)&lt;&gt;"W"),CONCATENATE(LEFT(IF(AB20="W414","W414",IF(AB20="W413","W413",CONCATENATE(RIGHT(Y$18,3),"/",RIGHT(Y$24,3),"-Q",_xlfn.RANK.AVG(AB20,(AB$18:AB$22,AB$24:AB$28),1)))),9),VALUE(RIGHT(IF(AB20="W414","W414",IF(AB20="W413","W413",CONCATENATE(RIGHT(Y$18,3),"/",RIGHT(Y$24,3),"-Q",_xlfn.RANK.AVG(AB20,(AB$18:AB$22,AB$24:AB$28),1)))),1))+1),IF(AB20="W414","W414",IF(AB20="W413","W413",CONCATENATE(RIGHT(Y$18,3),"/",RIGHT(Y$24,3),"-Q",_xlfn.RANK.AVG(AB20,(AB$18:AB$22,AB$24:AB$28),1))))),"")</f>
        <v>414/413-Q4</v>
      </c>
      <c r="AD20" s="201" t="str">
        <f ca="1">Bracket!BA20</f>
        <v>Test32 Test32</v>
      </c>
      <c r="AE20" s="201">
        <f ca="1">Bracket!BB20</f>
        <v>7.4189814814815203E-3</v>
      </c>
      <c r="AG20" s="493"/>
      <c r="AH20" s="449"/>
      <c r="AI20" s="9" t="s">
        <v>438</v>
      </c>
      <c r="AJ20" s="375">
        <v>514</v>
      </c>
      <c r="AK20" s="201">
        <f t="shared" ca="1" si="7"/>
        <v>13</v>
      </c>
      <c r="AL20" s="201" t="str">
        <f ca="1">Bracket!BJ20</f>
        <v>Test29 Test29</v>
      </c>
      <c r="AM20" s="201">
        <f ca="1">Bracket!BK20</f>
        <v>7.38425925925929E-3</v>
      </c>
    </row>
    <row r="21" spans="1:39" ht="14.25" thickTop="1" thickBot="1" x14ac:dyDescent="0.25">
      <c r="A21" s="498"/>
      <c r="B21" s="449"/>
      <c r="C21" s="9">
        <v>57</v>
      </c>
      <c r="D21" s="440">
        <f t="shared" ca="1" si="5"/>
        <v>10</v>
      </c>
      <c r="E21" t="str">
        <f t="shared" ca="1" si="6"/>
        <v>103/104-Q8</v>
      </c>
      <c r="F21" s="5" t="str">
        <f>Bracket!I21</f>
        <v>Test57 Test57</v>
      </c>
      <c r="G21" s="5">
        <f>Bracket!J21</f>
        <v>9.7916666666666603E-3</v>
      </c>
      <c r="I21" s="498"/>
      <c r="J21" s="480"/>
      <c r="K21" s="9" t="s">
        <v>254</v>
      </c>
      <c r="L21" s="440">
        <f ca="1">IF(CELL("type",O21)="v",IF(O21=MIN($O$18:$O$22),"W203",_xlfn.RANK.AVG(O21,($O$6:$O$10,$O$18:$O$22),1)),"")</f>
        <v>7</v>
      </c>
      <c r="M21" t="str">
        <f ca="1">IFERROR(IF(AND(COUNT((L$6:L$10,L$18:L$22))&lt;7,VALUE(RIGHT(IF(L21="W201","W201",IF(L21="W203","W203",CONCATENATE(RIGHT(I$6,3),"/",RIGHT(I$18,3),"-Q",_xlfn.RANK.AVG(L21,(L$6:L$10,L$18:L$22),1)))),1))&gt;2,LEFT(L21,1)&lt;&gt;"W"),CONCATENATE(LEFT(IF(L21="W201","W201",IF(L21="W203","W203",CONCATENATE(RIGHT(I$6,3),"/",RIGHT(I$18,3),"-Q",_xlfn.RANK.AVG(L21,(L$6:L$10,L$18:L$22),1)))),9),VALUE(RIGHT(IF(L21="W201","W201",IF(L21="W203","W203",CONCATENATE(RIGHT(I$6,3),"/",RIGHT(I$18,3),"-Q",_xlfn.RANK.AVG(L21,(L$6:L$10,L$18:L$22),1)))),1))+1),IF(L21="W201","W201",IF(L21="W203","W203",CONCATENATE(RIGHT(I$6,3),"/",RIGHT(I$18,3),"-Q",_xlfn.RANK.AVG(L21,(L$6:L$10,L$18:L$22),1))))),"")</f>
        <v>201/203-Q5</v>
      </c>
      <c r="N21" s="5" t="str">
        <f ca="1">Bracket!Q21</f>
        <v>Test41 Test41</v>
      </c>
      <c r="O21" s="5">
        <f ca="1">Bracket!R21</f>
        <v>7.5231481481481998E-3</v>
      </c>
      <c r="Q21" s="509"/>
      <c r="R21" s="449"/>
      <c r="S21" s="9" t="s">
        <v>311</v>
      </c>
      <c r="T21" s="443">
        <f ca="1">IF(CELL("type",W21)="v",IF(W21=MIN($W$18:$W$22),"W303",_xlfn.RANK.AVG(W21,($W$18:$W$22,$W$42:$W$46),1)),"")</f>
        <v>9</v>
      </c>
      <c r="U21" t="str">
        <f ca="1">IFERROR(IF(AND(COUNT((T$18:T$22,T$42:T$46))&lt;7,VALUE(RIGHT(IF(T21="W303","W303",IF(T21="W307","W307",CONCATENATE(RIGHT(Q$18,3),"/",RIGHT(Q$42,3),"-Q",_xlfn.RANK.AVG(T21,(T$18:T$22,T$42:T$46),1)))),1))&gt;2,LEFT(T21,1)&lt;&gt;"W"),CONCATENATE(LEFT(IF(T21="W303","W303",IF(T21="W307","W307",CONCATENATE(RIGHT(Q$18,3),"/",RIGHT(Q$42,3),"-Q",_xlfn.RANK.AVG(T21,(T$18:T$22,T$42:T$46),1)))),9),VALUE(RIGHT(IF(T21="W303","W303",IF(T21="W307","W307",CONCATENATE(RIGHT(Q$18,3),"/",RIGHT(Q$42,3),"-Q",_xlfn.RANK.AVG(T21,(T$18:T$22,T$42:T$46),1)))),1))+1),IF(T21="W303","W303",IF(T21="W307","W307",CONCATENATE(RIGHT(Q$18,3),"/",RIGHT(Q$42,3),"-Q",_xlfn.RANK.AVG(T21,(T$18:T$22,T$42:T$46),1))))),"")</f>
        <v>303/307-Q7</v>
      </c>
      <c r="V21" s="201" t="str">
        <f ca="1">Bracket!AA21</f>
        <v>Test24 Test24</v>
      </c>
      <c r="W21" s="201">
        <f ca="1">Bracket!AB21</f>
        <v>8.7152777777777697E-3</v>
      </c>
      <c r="Y21" s="493"/>
      <c r="Z21" s="449"/>
      <c r="AA21" s="9" t="s">
        <v>372</v>
      </c>
      <c r="AB21" s="443">
        <f ca="1">IF(CELL("type",AE21)="v",IF(AE21=MIN($AE$18:$AE$22),"W414",_xlfn.RANK.AVG(AE21,($AE$18:$AE$22,$AE$24:$AE$28),1)),"")</f>
        <v>7</v>
      </c>
      <c r="AC21" t="str">
        <f ca="1">IFERROR(IF(AND(COUNT((AB$18:AB$22,AB$24:AB$28))&lt;7,VALUE(RIGHT(IF(AB21="W414","W414",IF(AB21="W413","W413",CONCATENATE(RIGHT(Y$18,3),"/",RIGHT(Y$24,3),"-Q",_xlfn.RANK.AVG(AB21,(AB$18:AB$22,AB$24:AB$28),1)))),1))&gt;2,LEFT(AB21,1)&lt;&gt;"W"),CONCATENATE(LEFT(IF(AB21="W414","W414",IF(AB21="W413","W413",CONCATENATE(RIGHT(Y$18,3),"/",RIGHT(Y$24,3),"-Q",_xlfn.RANK.AVG(AB21,(AB$18:AB$22,AB$24:AB$28),1)))),9),VALUE(RIGHT(IF(AB21="W414","W414",IF(AB21="W413","W413",CONCATENATE(RIGHT(Y$18,3),"/",RIGHT(Y$24,3),"-Q",_xlfn.RANK.AVG(AB21,(AB$18:AB$22,AB$24:AB$28),1)))),1))+1),IF(AB21="W414","W414",IF(AB21="W413","W413",CONCATENATE(RIGHT(Y$18,3),"/",RIGHT(Y$24,3),"-Q",_xlfn.RANK.AVG(AB21,(AB$18:AB$22,AB$24:AB$28),1))))),"")</f>
        <v>414/413-Q5</v>
      </c>
      <c r="AD21" s="201" t="str">
        <f ca="1">Bracket!BA21</f>
        <v>Test33 Test33</v>
      </c>
      <c r="AE21" s="201">
        <f ca="1">Bracket!BB21</f>
        <v>7.4305555555555904E-3</v>
      </c>
      <c r="AG21" s="493"/>
      <c r="AH21" s="449"/>
      <c r="AI21" s="9" t="s">
        <v>439</v>
      </c>
      <c r="AJ21" s="375">
        <v>514</v>
      </c>
      <c r="AK21" s="201">
        <f t="shared" ca="1" si="7"/>
        <v>14</v>
      </c>
      <c r="AL21" s="201" t="str">
        <f ca="1">Bracket!BJ21</f>
        <v>Test30 Test30</v>
      </c>
      <c r="AM21" s="201">
        <f ca="1">Bracket!BK21</f>
        <v>7.3958333333333697E-3</v>
      </c>
    </row>
    <row r="22" spans="1:39" ht="14.25" thickTop="1" thickBot="1" x14ac:dyDescent="0.25">
      <c r="A22" s="499"/>
      <c r="B22" s="501"/>
      <c r="C22" s="18">
        <v>72</v>
      </c>
      <c r="D22" s="440">
        <f t="shared" ca="1" si="5"/>
        <v>5</v>
      </c>
      <c r="E22" t="str">
        <f t="shared" ca="1" si="6"/>
        <v>103/104-Q3</v>
      </c>
      <c r="F22" s="5" t="str">
        <f>Bracket!I22</f>
        <v>Test72 Test72</v>
      </c>
      <c r="G22" s="5">
        <f>Bracket!J22</f>
        <v>7.8819444444445299E-3</v>
      </c>
      <c r="I22" s="499"/>
      <c r="J22" s="521"/>
      <c r="K22" s="18" t="s">
        <v>255</v>
      </c>
      <c r="L22" s="440">
        <f ca="1">IF(CELL("type",O22)="v",IF(O22=MIN($O$18:$O$22),"W203",_xlfn.RANK.AVG(O22,($O$6:$O$10,$O$18:$O$22),1)),"")</f>
        <v>9</v>
      </c>
      <c r="M22" t="str">
        <f ca="1">IFERROR(IF(AND(COUNT((L$6:L$10,L$18:L$22))&lt;7,VALUE(RIGHT(IF(L22="W201","W201",IF(L22="W203","W203",CONCATENATE(RIGHT(I$6,3),"/",RIGHT(I$18,3),"-Q",_xlfn.RANK.AVG(L22,(L$6:L$10,L$18:L$22),1)))),1))&gt;2,LEFT(L22,1)&lt;&gt;"W"),CONCATENATE(LEFT(IF(L22="W201","W201",IF(L22="W203","W203",CONCATENATE(RIGHT(I$6,3),"/",RIGHT(I$18,3),"-Q",_xlfn.RANK.AVG(L22,(L$6:L$10,L$18:L$22),1)))),9),VALUE(RIGHT(IF(L22="W201","W201",IF(L22="W203","W203",CONCATENATE(RIGHT(I$6,3),"/",RIGHT(I$18,3),"-Q",_xlfn.RANK.AVG(L22,(L$6:L$10,L$18:L$22),1)))),1))+1),IF(L22="W201","W201",IF(L22="W203","W203",CONCATENATE(RIGHT(I$6,3),"/",RIGHT(I$18,3),"-Q",_xlfn.RANK.AVG(L22,(L$6:L$10,L$18:L$22),1))))),"")</f>
        <v>201/203-Q7</v>
      </c>
      <c r="N22" s="5" t="str">
        <f ca="1">Bracket!Q22</f>
        <v>Test72 Test72</v>
      </c>
      <c r="O22" s="5">
        <f ca="1">Bracket!R22</f>
        <v>7.8819444444445299E-3</v>
      </c>
      <c r="Q22" s="510"/>
      <c r="R22" s="512"/>
      <c r="S22" s="52" t="s">
        <v>312</v>
      </c>
      <c r="T22" s="443">
        <f ca="1">IF(CELL("type",W22)="v",IF(W22=MIN($W$18:$W$22),"W303",_xlfn.RANK.AVG(W22,($W$18:$W$22,$W$42:$W$46),1)),"")</f>
        <v>10</v>
      </c>
      <c r="U22" t="str">
        <f ca="1">IFERROR(IF(AND(COUNT((T$18:T$22,T$42:T$46))&lt;7,VALUE(RIGHT(IF(T22="W303","W303",IF(T22="W307","W307",CONCATENATE(RIGHT(Q$18,3),"/",RIGHT(Q$42,3),"-Q",_xlfn.RANK.AVG(T22,(T$18:T$22,T$42:T$46),1)))),1))&gt;2,LEFT(T22,1)&lt;&gt;"W"),CONCATENATE(LEFT(IF(T22="W303","W303",IF(T22="W307","W307",CONCATENATE(RIGHT(Q$18,3),"/",RIGHT(Q$42,3),"-Q",_xlfn.RANK.AVG(T22,(T$18:T$22,T$42:T$46),1)))),9),VALUE(RIGHT(IF(T22="W303","W303",IF(T22="W307","W307",CONCATENATE(RIGHT(Q$18,3),"/",RIGHT(Q$42,3),"-Q",_xlfn.RANK.AVG(T22,(T$18:T$22,T$42:T$46),1)))),1))+1),IF(T22="W303","W303",IF(T22="W307","W307",CONCATENATE(RIGHT(Q$18,3),"/",RIGHT(Q$42,3),"-Q",_xlfn.RANK.AVG(T22,(T$18:T$22,T$42:T$46),1))))),"")</f>
        <v>303/307-Q8</v>
      </c>
      <c r="V22" s="201" t="str">
        <f ca="1">Bracket!AA22</f>
        <v>Test25 Test25</v>
      </c>
      <c r="W22" s="201">
        <f ca="1">Bracket!AB22</f>
        <v>8.7268518518518502E-3</v>
      </c>
      <c r="Y22" s="494"/>
      <c r="Z22" s="496"/>
      <c r="AA22" s="78" t="s">
        <v>373</v>
      </c>
      <c r="AB22" s="443">
        <f ca="1">IF(CELL("type",AE22)="v",IF(AE22=MIN($AE$18:$AE$22),"W414",_xlfn.RANK.AVG(AE22,($AE$18:$AE$22,$AE$24:$AE$28),1)),"")</f>
        <v>10</v>
      </c>
      <c r="AC22" t="str">
        <f ca="1">IFERROR(IF(AND(COUNT((AB$18:AB$22,AB$24:AB$28))&lt;7,VALUE(RIGHT(IF(AB22="W414","W414",IF(AB22="W413","W413",CONCATENATE(RIGHT(Y$18,3),"/",RIGHT(Y$24,3),"-Q",_xlfn.RANK.AVG(AB22,(AB$18:AB$22,AB$24:AB$28),1)))),1))&gt;2,LEFT(AB22,1)&lt;&gt;"W"),CONCATENATE(LEFT(IF(AB22="W414","W414",IF(AB22="W413","W413",CONCATENATE(RIGHT(Y$18,3),"/",RIGHT(Y$24,3),"-Q",_xlfn.RANK.AVG(AB22,(AB$18:AB$22,AB$24:AB$28),1)))),9),VALUE(RIGHT(IF(AB22="W414","W414",IF(AB22="W413","W413",CONCATENATE(RIGHT(Y$18,3),"/",RIGHT(Y$24,3),"-Q",_xlfn.RANK.AVG(AB22,(AB$18:AB$22,AB$24:AB$28),1)))),1))+1),IF(AB22="W414","W414",IF(AB22="W413","W413",CONCATENATE(RIGHT(Y$18,3),"/",RIGHT(Y$24,3),"-Q",_xlfn.RANK.AVG(AB22,(AB$18:AB$22,AB$24:AB$28),1))))),"")</f>
        <v>414/413-Q8</v>
      </c>
      <c r="AD22" s="201" t="str">
        <f ca="1">Bracket!BA22</f>
        <v>Test36 Test36</v>
      </c>
      <c r="AE22" s="201">
        <f ca="1">Bracket!BB22</f>
        <v>7.4652777777778198E-3</v>
      </c>
      <c r="AG22" s="494"/>
      <c r="AH22" s="496"/>
      <c r="AI22" s="78" t="s">
        <v>440</v>
      </c>
      <c r="AJ22" s="375">
        <v>514</v>
      </c>
      <c r="AK22" s="201">
        <f t="shared" ca="1" si="7"/>
        <v>15</v>
      </c>
      <c r="AL22" s="201" t="str">
        <f ca="1">Bracket!BJ22</f>
        <v>Test31 Test31</v>
      </c>
      <c r="AM22" s="201">
        <f ca="1">Bracket!BK22</f>
        <v>7.4074074074074398E-3</v>
      </c>
    </row>
    <row r="23" spans="1:39" ht="14.25" thickTop="1" thickBot="1" x14ac:dyDescent="0.25">
      <c r="A23" s="23"/>
      <c r="B23" s="23"/>
      <c r="D23" s="440"/>
      <c r="E23" t="str">
        <f t="shared" ca="1" si="6"/>
        <v/>
      </c>
      <c r="F23" s="5"/>
      <c r="G23" s="5"/>
      <c r="I23" s="1"/>
      <c r="J23" s="1"/>
      <c r="K23" s="1"/>
      <c r="L23" s="1"/>
      <c r="M23" s="1"/>
      <c r="N23" s="5" t="str">
        <f ca="1">Bracket!Q23</f>
        <v/>
      </c>
      <c r="O23" s="5" t="str">
        <f ca="1">Bracket!R23</f>
        <v/>
      </c>
      <c r="Q23" s="1"/>
      <c r="R23" s="1"/>
      <c r="S23" s="1"/>
      <c r="T23" s="444"/>
      <c r="V23" s="201" t="str">
        <f ca="1">Bracket!AA23</f>
        <v/>
      </c>
      <c r="W23" s="201" t="str">
        <f ca="1">Bracket!AB23</f>
        <v/>
      </c>
      <c r="Y23" s="1"/>
      <c r="Z23" s="1"/>
      <c r="AA23" s="1"/>
      <c r="AB23" s="444"/>
      <c r="AD23" s="201" t="str">
        <f ca="1">Bracket!BA23</f>
        <v/>
      </c>
      <c r="AE23" s="201" t="str">
        <f ca="1">Bracket!BB23</f>
        <v/>
      </c>
      <c r="AG23" s="1"/>
      <c r="AH23" s="1"/>
      <c r="AI23" s="1"/>
      <c r="AJ23" s="1"/>
      <c r="AK23" s="1"/>
      <c r="AL23" s="201" t="str">
        <f ca="1">Bracket!BJ23</f>
        <v/>
      </c>
      <c r="AM23" s="201" t="str">
        <f ca="1">Bracket!BK23</f>
        <v/>
      </c>
    </row>
    <row r="24" spans="1:39" ht="14.25" customHeight="1" thickTop="1" thickBot="1" x14ac:dyDescent="0.25">
      <c r="A24" s="497" t="s">
        <v>3</v>
      </c>
      <c r="B24" s="500" t="s">
        <v>19</v>
      </c>
      <c r="C24" s="5">
        <v>9</v>
      </c>
      <c r="D24" s="440" t="str">
        <f ca="1">IF(CELL("type",G24)="v",IF(G24=MIN($G$24:$G$28),"W104",_xlfn.RANK.AVG(G24,$G$18:$G$28,1)),"")</f>
        <v>W104</v>
      </c>
      <c r="E24" t="str">
        <f t="shared" ca="1" si="6"/>
        <v>W104</v>
      </c>
      <c r="F24" s="5" t="str">
        <f>Bracket!I24</f>
        <v>Test9 Test9</v>
      </c>
      <c r="G24" s="5">
        <f>Bracket!J24</f>
        <v>7.15277777777779E-3</v>
      </c>
      <c r="I24" s="508" t="s">
        <v>35</v>
      </c>
      <c r="J24" s="518" t="s">
        <v>116</v>
      </c>
      <c r="K24" s="30" t="s">
        <v>256</v>
      </c>
      <c r="L24" s="440" t="str">
        <f ca="1">IF(CELL("type",O24)="v",IF(O24=MIN($O$24:$O$28),"W204",_xlfn.RANK.AVG(O24,($O$12:$O$16,$O$24:$O$28),1)),"")</f>
        <v>W204</v>
      </c>
      <c r="M24" t="str">
        <f ca="1">IFERROR(IF(AND(COUNT((L$12:L$16,L$24:L$28))&lt;7,VALUE(RIGHT(IF(L24="W202","W202",IF(L24="W204","W204",CONCATENATE(RIGHT(I$12,3),"/",RIGHT(I$24,3),"-Q",_xlfn.RANK.AVG(L24,(L$12:L$16,L$24:L$28),1)))),1))&gt;2,LEFT(L24,1)&lt;&gt;"W"),CONCATENATE(LEFT(IF(L24="W202","W202",IF(L24="W204","W204",CONCATENATE(RIGHT(I$12,3),"/",RIGHT(I$24,3),"-Q",_xlfn.RANK.AVG(L24,(L$12:L$16,L$24:L$28),1)))),9),VALUE(RIGHT(IF(L24="W202","W202",IF(L24="W204","W204",CONCATENATE(RIGHT(I$12,3),"/",RIGHT(I$24,3),"-Q",_xlfn.RANK.AVG(L24,(L$12:L$16,L$24:L$28),1)))),1))+1),IF(L24="W202","W202",IF(L24="W204","W204",CONCATENATE(RIGHT(I$12,3),"/",RIGHT(I$24,3),"-Q",_xlfn.RANK.AVG(L24,(L$12:L$16,L$24:L$28),1))))),"")</f>
        <v>W204</v>
      </c>
      <c r="N24" s="5" t="str">
        <f ca="1">Bracket!Q24</f>
        <v>Test73 Test73</v>
      </c>
      <c r="O24" s="5">
        <f ca="1">Bracket!R24</f>
        <v>7.8935185185186104E-3</v>
      </c>
      <c r="Q24" s="463" t="s">
        <v>58</v>
      </c>
      <c r="R24" s="466" t="s">
        <v>131</v>
      </c>
      <c r="S24" s="84" t="s">
        <v>313</v>
      </c>
      <c r="T24" s="443" t="str">
        <f ca="1">IF(CELL("type",W24)="v",IF(W24=MIN($W$24:$W$28),"W304",_xlfn.RANK.AVG(W24,($W$24:$W$28,$W$48:$W$52),1)),"")</f>
        <v>W304</v>
      </c>
      <c r="U24" t="str">
        <f ca="1">IFERROR(IF(AND(COUNT((T$24:T$28,T$48:T$52))&lt;7,VALUE(RIGHT(IF(T24="W304","W304",IF(T24="W308","W308",CONCATENATE(RIGHT(Q$24,3),"/",RIGHT(Q$48,3),"-Q",_xlfn.RANK.AVG(T24,(T$24:T$28,T$48:T$52),1)))),1))&gt;2,LEFT(T24,1)&lt;&gt;"W"),CONCATENATE(LEFT(IF(T24="W304","W304",IF(T24="W308","W308",CONCATENATE(RIGHT(Q$24,3),"/",RIGHT(Q$48,3),"-Q",_xlfn.RANK.AVG(T24,(T$24:T$28,T$48:T$52),1)))),9),VALUE(RIGHT(IF(T24="W304","W304",IF(T24="W308","W308",CONCATENATE(RIGHT(Q$24,3),"/",RIGHT(Q$48,3),"-Q",_xlfn.RANK.AVG(T24,(T$24:T$28,T$48:T$52),1)))),1))+1),IF(T24="W304","W304",IF(T24="W308","W308",CONCATENATE(RIGHT(Q$24,3),"/",RIGHT(Q$48,3),"-Q",_xlfn.RANK.AVG(T24,(T$24:T$28,T$48:T$52),1))))),"")</f>
        <v>W304</v>
      </c>
      <c r="V24" s="201" t="str">
        <f ca="1">Bracket!AA24</f>
        <v>Test48 Test48</v>
      </c>
      <c r="W24" s="201">
        <f ca="1">Bracket!AB24</f>
        <v>9.6874999999999999E-3</v>
      </c>
      <c r="Y24" s="492" t="s">
        <v>83</v>
      </c>
      <c r="Z24" s="495" t="s">
        <v>135</v>
      </c>
      <c r="AA24" s="68" t="s">
        <v>377</v>
      </c>
      <c r="AB24" s="443" t="str">
        <f ca="1">IF(CELL("type",AE24)="v",IF(AE24=MIN($AE$24:$AE$28),"W413",_xlfn.RANK.AVG(AE24,($AE$18:$AE$22,$AE$24:$AE$28),1)),"")</f>
        <v>W413</v>
      </c>
      <c r="AC24" t="str">
        <f ca="1">IFERROR(IF(AND(COUNT((AB$18:AB$22,AB$24:AB$28))&lt;7,VALUE(RIGHT(IF(AB24="W414","W414",IF(AB24="W413","W413",CONCATENATE(RIGHT(Y$18,3),"/",RIGHT(Y$24,3),"-Q",_xlfn.RANK.AVG(AB24,(AB$18:AB$22,AB$24:AB$28),1)))),1))&gt;2,LEFT(AB24,1)&lt;&gt;"W"),CONCATENATE(LEFT(IF(AB24="W414","W414",IF(AB24="W413","W413",CONCATENATE(RIGHT(Y$18,3),"/",RIGHT(Y$24,3),"-Q",_xlfn.RANK.AVG(AB24,(AB$18:AB$22,AB$24:AB$28),1)))),9),VALUE(RIGHT(IF(AB24="W414","W414",IF(AB24="W413","W413",CONCATENATE(RIGHT(Y$18,3),"/",RIGHT(Y$24,3),"-Q",_xlfn.RANK.AVG(AB24,(AB$18:AB$22,AB$24:AB$28),1)))),1))+1),IF(AB24="W414","W414",IF(AB24="W413","W413",CONCATENATE(RIGHT(Y$18,3),"/",RIGHT(Y$24,3),"-Q",_xlfn.RANK.AVG(AB24,(AB$18:AB$22,AB$24:AB$28),1))))),"")</f>
        <v>W413</v>
      </c>
      <c r="AD24" s="201" t="str">
        <f ca="1">Bracket!BA24</f>
        <v>Test27 Test27</v>
      </c>
      <c r="AE24" s="201">
        <f ca="1">Bracket!BB24</f>
        <v>7.3611111111111403E-3</v>
      </c>
      <c r="AG24" s="471" t="s">
        <v>99</v>
      </c>
      <c r="AH24" s="474" t="s">
        <v>28</v>
      </c>
      <c r="AI24" s="270" t="s">
        <v>441</v>
      </c>
      <c r="AJ24" s="375">
        <v>513</v>
      </c>
      <c r="AK24" s="201">
        <f ca="1">IFERROR(VALUE(IF(AM24=MIN($AM$24:$AM$28),"16",IF(AND(AM24&lt;MEDIAN($AM$24:$AM$28),AM24&gt;MIN($AM$24:$AM$28)),"17",IF(AM24=MEDIAN($AM$24:$AM$28),"18",IF(AND(AM24&gt;MEDIAN($AM$24:$AM$28),AM24&lt;MAX($AM$24:$AM$28)),"19",IF(AM24=MAX($AM$24:$AM$28),"20")))))),"")</f>
        <v>16</v>
      </c>
      <c r="AL24" s="201" t="str">
        <f ca="1">Bracket!BJ24</f>
        <v>Test32 Test32</v>
      </c>
      <c r="AM24" s="201">
        <f ca="1">Bracket!BK24</f>
        <v>7.4189814814815203E-3</v>
      </c>
    </row>
    <row r="25" spans="1:39" ht="14.25" thickTop="1" thickBot="1" x14ac:dyDescent="0.25">
      <c r="A25" s="498"/>
      <c r="B25" s="449"/>
      <c r="C25" s="9">
        <v>24</v>
      </c>
      <c r="D25" s="440">
        <f t="shared" ref="D25:D28" ca="1" si="8">IF(CELL("type",G25)="v",IF(G25=MIN($G$24:$G$28),"W104",_xlfn.RANK.AVG(G25,$G$18:$G$28,1)),"")</f>
        <v>7</v>
      </c>
      <c r="E25" t="str">
        <f t="shared" ca="1" si="6"/>
        <v>103/104-Q5</v>
      </c>
      <c r="F25" s="5" t="str">
        <f>Bracket!I25</f>
        <v>Test24 Test24</v>
      </c>
      <c r="G25" s="5">
        <f>Bracket!J25</f>
        <v>8.7152777777777697E-3</v>
      </c>
      <c r="I25" s="509"/>
      <c r="J25" s="480"/>
      <c r="K25" s="9" t="s">
        <v>257</v>
      </c>
      <c r="L25" s="440">
        <f ca="1">IF(CELL("type",O25)="v",IF(O25=MIN($O$24:$O$28),"W204",_xlfn.RANK.AVG(O25,($O$12:$O$16,$O$24:$O$28),1)),"")</f>
        <v>4</v>
      </c>
      <c r="M25" t="str">
        <f ca="1">IFERROR(IF(AND(COUNT((L$12:L$16,L$24:L$28))&lt;7,VALUE(RIGHT(IF(L25="W202","W202",IF(L25="W204","W204",CONCATENATE(RIGHT(I$12,3),"/",RIGHT(I$24,3),"-Q",_xlfn.RANK.AVG(L25,(L$12:L$16,L$24:L$28),1)))),1))&gt;2,LEFT(L25,1)&lt;&gt;"W"),CONCATENATE(LEFT(IF(L25="W202","W202",IF(L25="W204","W204",CONCATENATE(RIGHT(I$12,3),"/",RIGHT(I$24,3),"-Q",_xlfn.RANK.AVG(L25,(L$12:L$16,L$24:L$28),1)))),9),VALUE(RIGHT(IF(L25="W202","W202",IF(L25="W204","W204",CONCATENATE(RIGHT(I$12,3),"/",RIGHT(I$24,3),"-Q",_xlfn.RANK.AVG(L25,(L$12:L$16,L$24:L$28),1)))),1))+1),IF(L25="W202","W202",IF(L25="W204","W204",CONCATENATE(RIGHT(I$12,3),"/",RIGHT(I$24,3),"-Q",_xlfn.RANK.AVG(L25,(L$12:L$16,L$24:L$28),1))))),"")</f>
        <v>202/204-Q2</v>
      </c>
      <c r="N25" s="5" t="str">
        <f ca="1">Bracket!Q25</f>
        <v>Test24 Test24</v>
      </c>
      <c r="O25" s="5">
        <f ca="1">Bracket!R25</f>
        <v>8.7152777777777697E-3</v>
      </c>
      <c r="Q25" s="464"/>
      <c r="R25" s="449"/>
      <c r="S25" s="9" t="s">
        <v>314</v>
      </c>
      <c r="T25" s="443">
        <f ca="1">IF(CELL("type",W25)="v",IF(W25=MIN($W$24:$W$28),"W304",_xlfn.RANK.AVG(W25,($W$24:$W$28,$W$48:$W$52),1)),"")</f>
        <v>3</v>
      </c>
      <c r="U25" t="str">
        <f ca="1">IFERROR(IF(AND(COUNT((T$24:T$28,T$48:T$52))&lt;7,VALUE(RIGHT(IF(T25="W304","W304",IF(T25="W308","W308",CONCATENATE(RIGHT(Q$24,3),"/",RIGHT(Q$48,3),"-Q",_xlfn.RANK.AVG(T25,(T$24:T$28,T$48:T$52),1)))),1))&gt;2,LEFT(T25,1)&lt;&gt;"W"),CONCATENATE(LEFT(IF(T25="W304","W304",IF(T25="W308","W308",CONCATENATE(RIGHT(Q$24,3),"/",RIGHT(Q$48,3),"-Q",_xlfn.RANK.AVG(T25,(T$24:T$28,T$48:T$52),1)))),9),VALUE(RIGHT(IF(T25="W304","W304",IF(T25="W308","W308",CONCATENATE(RIGHT(Q$24,3),"/",RIGHT(Q$48,3),"-Q",_xlfn.RANK.AVG(T25,(T$24:T$28,T$48:T$52),1)))),1))+1),IF(T25="W304","W304",IF(T25="W308","W308",CONCATENATE(RIGHT(Q$24,3),"/",RIGHT(Q$48,3),"-Q",_xlfn.RANK.AVG(T25,(T$24:T$28,T$48:T$52),1))))),"")</f>
        <v>304/308-Q1</v>
      </c>
      <c r="V25" s="201" t="str">
        <f ca="1">Bracket!AA25</f>
        <v>Test49 Test49</v>
      </c>
      <c r="W25" s="201">
        <f ca="1">Bracket!AB25</f>
        <v>9.6990740740740735E-3</v>
      </c>
      <c r="Y25" s="493"/>
      <c r="Z25" s="449"/>
      <c r="AA25" s="9" t="s">
        <v>378</v>
      </c>
      <c r="AB25" s="443">
        <f ca="1">IF(CELL("type",AE25)="v",IF(AE25=MIN($AE$24:$AE$28),"W413",_xlfn.RANK.AVG(AE25,($AE$18:$AE$22,$AE$24:$AE$28),1)),"")</f>
        <v>4</v>
      </c>
      <c r="AC25" t="str">
        <f ca="1">IFERROR(IF(AND(COUNT((AB$18:AB$22,AB$24:AB$28))&lt;7,VALUE(RIGHT(IF(AB25="W414","W414",IF(AB25="W413","W413",CONCATENATE(RIGHT(Y$18,3),"/",RIGHT(Y$24,3),"-Q",_xlfn.RANK.AVG(AB25,(AB$18:AB$22,AB$24:AB$28),1)))),1))&gt;2,LEFT(AB25,1)&lt;&gt;"W"),CONCATENATE(LEFT(IF(AB25="W414","W414",IF(AB25="W413","W413",CONCATENATE(RIGHT(Y$18,3),"/",RIGHT(Y$24,3),"-Q",_xlfn.RANK.AVG(AB25,(AB$18:AB$22,AB$24:AB$28),1)))),9),VALUE(RIGHT(IF(AB25="W414","W414",IF(AB25="W413","W413",CONCATENATE(RIGHT(Y$18,3),"/",RIGHT(Y$24,3),"-Q",_xlfn.RANK.AVG(AB25,(AB$18:AB$22,AB$24:AB$28),1)))),1))+1),IF(AB25="W414","W414",IF(AB25="W413","W413",CONCATENATE(RIGHT(Y$18,3),"/",RIGHT(Y$24,3),"-Q",_xlfn.RANK.AVG(AB25,(AB$18:AB$22,AB$24:AB$28),1))))),"")</f>
        <v>414/413-Q2</v>
      </c>
      <c r="AD25" s="201" t="str">
        <f ca="1">Bracket!BA25</f>
        <v>Test30 Test30</v>
      </c>
      <c r="AE25" s="201">
        <f ca="1">Bracket!BB25</f>
        <v>7.3958333333333697E-3</v>
      </c>
      <c r="AG25" s="472"/>
      <c r="AH25" s="449"/>
      <c r="AI25" s="9" t="s">
        <v>442</v>
      </c>
      <c r="AJ25" s="375">
        <v>513</v>
      </c>
      <c r="AK25" s="201">
        <f t="shared" ref="AK25:AK28" ca="1" si="9">IFERROR(VALUE(IF(AM25=MIN($AM$24:$AM$28),"16",IF(AND(AM25&lt;MEDIAN($AM$24:$AM$28),AM25&gt;MIN($AM$24:$AM$28)),"17",IF(AM25=MEDIAN($AM$24:$AM$28),"18",IF(AND(AM25&gt;MEDIAN($AM$24:$AM$28),AM25&lt;MAX($AM$24:$AM$28)),"19",IF(AM25=MAX($AM$24:$AM$28),"20")))))),"")</f>
        <v>17</v>
      </c>
      <c r="AL25" s="201" t="str">
        <f ca="1">Bracket!BJ25</f>
        <v>Test33 Test33</v>
      </c>
      <c r="AM25" s="201">
        <f ca="1">Bracket!BK25</f>
        <v>7.4305555555555904E-3</v>
      </c>
    </row>
    <row r="26" spans="1:39" ht="14.25" thickTop="1" thickBot="1" x14ac:dyDescent="0.25">
      <c r="A26" s="498"/>
      <c r="B26" s="449"/>
      <c r="C26" s="9">
        <v>41</v>
      </c>
      <c r="D26" s="440">
        <f t="shared" ca="1" si="8"/>
        <v>4</v>
      </c>
      <c r="E26" t="str">
        <f t="shared" ca="1" si="6"/>
        <v>103/104-Q2</v>
      </c>
      <c r="F26" s="5" t="str">
        <f>Bracket!I26</f>
        <v>Test41 Test41</v>
      </c>
      <c r="G26" s="5">
        <f>Bracket!J26</f>
        <v>7.5231481481481998E-3</v>
      </c>
      <c r="I26" s="509"/>
      <c r="J26" s="480"/>
      <c r="K26" s="9" t="s">
        <v>258</v>
      </c>
      <c r="L26" s="440">
        <f ca="1">IF(CELL("type",O26)="v",IF(O26=MIN($O$24:$O$28),"W204",_xlfn.RANK.AVG(O26,($O$12:$O$16,$O$24:$O$28),1)),"")</f>
        <v>5</v>
      </c>
      <c r="M26" t="str">
        <f ca="1">IFERROR(IF(AND(COUNT((L$12:L$16,L$24:L$28))&lt;7,VALUE(RIGHT(IF(L26="W202","W202",IF(L26="W204","W204",CONCATENATE(RIGHT(I$12,3),"/",RIGHT(I$24,3),"-Q",_xlfn.RANK.AVG(L26,(L$12:L$16,L$24:L$28),1)))),1))&gt;2,LEFT(L26,1)&lt;&gt;"W"),CONCATENATE(LEFT(IF(L26="W202","W202",IF(L26="W204","W204",CONCATENATE(RIGHT(I$12,3),"/",RIGHT(I$24,3),"-Q",_xlfn.RANK.AVG(L26,(L$12:L$16,L$24:L$28),1)))),9),VALUE(RIGHT(IF(L26="W202","W202",IF(L26="W204","W204",CONCATENATE(RIGHT(I$12,3),"/",RIGHT(I$24,3),"-Q",_xlfn.RANK.AVG(L26,(L$12:L$16,L$24:L$28),1)))),1))+1),IF(L26="W202","W202",IF(L26="W204","W204",CONCATENATE(RIGHT(I$12,3),"/",RIGHT(I$24,3),"-Q",_xlfn.RANK.AVG(L26,(L$12:L$16,L$24:L$28),1))))),"")</f>
        <v>202/204-Q3</v>
      </c>
      <c r="N26" s="5" t="str">
        <f ca="1">Bracket!Q26</f>
        <v>Test25 Test25</v>
      </c>
      <c r="O26" s="5">
        <f ca="1">Bracket!R26</f>
        <v>8.7268518518518502E-3</v>
      </c>
      <c r="Q26" s="464"/>
      <c r="R26" s="449"/>
      <c r="S26" s="9" t="s">
        <v>315</v>
      </c>
      <c r="T26" s="443">
        <f ca="1">IF(CELL("type",W26)="v",IF(W26=MIN($W$24:$W$28),"W304",_xlfn.RANK.AVG(W26,($W$24:$W$28,$W$48:$W$52),1)),"")</f>
        <v>6</v>
      </c>
      <c r="U26" t="str">
        <f ca="1">IFERROR(IF(AND(COUNT((T$24:T$28,T$48:T$52))&lt;7,VALUE(RIGHT(IF(T26="W304","W304",IF(T26="W308","W308",CONCATENATE(RIGHT(Q$24,3),"/",RIGHT(Q$48,3),"-Q",_xlfn.RANK.AVG(T26,(T$24:T$28,T$48:T$52),1)))),1))&gt;2,LEFT(T26,1)&lt;&gt;"W"),CONCATENATE(LEFT(IF(T26="W304","W304",IF(T26="W308","W308",CONCATENATE(RIGHT(Q$24,3),"/",RIGHT(Q$48,3),"-Q",_xlfn.RANK.AVG(T26,(T$24:T$28,T$48:T$52),1)))),9),VALUE(RIGHT(IF(T26="W304","W304",IF(T26="W308","W308",CONCATENATE(RIGHT(Q$24,3),"/",RIGHT(Q$48,3),"-Q",_xlfn.RANK.AVG(T26,(T$24:T$28,T$48:T$52),1)))),1))+1),IF(T26="W304","W304",IF(T26="W308","W308",CONCATENATE(RIGHT(Q$24,3),"/",RIGHT(Q$48,3),"-Q",_xlfn.RANK.AVG(T26,(T$24:T$28,T$48:T$52),1))))),"")</f>
        <v>304/308-Q5</v>
      </c>
      <c r="V26" s="201" t="str">
        <f ca="1">Bracket!AA26</f>
        <v>Test56 Test56</v>
      </c>
      <c r="W26" s="201">
        <f ca="1">Bracket!AB26</f>
        <v>9.7800925925925902E-3</v>
      </c>
      <c r="Y26" s="493"/>
      <c r="Z26" s="449"/>
      <c r="AA26" s="9" t="s">
        <v>379</v>
      </c>
      <c r="AB26" s="443">
        <f ca="1">IF(CELL("type",AE26)="v",IF(AE26=MIN($AE$24:$AE$28),"W413",_xlfn.RANK.AVG(AE26,($AE$18:$AE$22,$AE$24:$AE$28),1)),"")</f>
        <v>5</v>
      </c>
      <c r="AC26" t="str">
        <f ca="1">IFERROR(IF(AND(COUNT((AB$18:AB$22,AB$24:AB$28))&lt;7,VALUE(RIGHT(IF(AB26="W414","W414",IF(AB26="W413","W413",CONCATENATE(RIGHT(Y$18,3),"/",RIGHT(Y$24,3),"-Q",_xlfn.RANK.AVG(AB26,(AB$18:AB$22,AB$24:AB$28),1)))),1))&gt;2,LEFT(AB26,1)&lt;&gt;"W"),CONCATENATE(LEFT(IF(AB26="W414","W414",IF(AB26="W413","W413",CONCATENATE(RIGHT(Y$18,3),"/",RIGHT(Y$24,3),"-Q",_xlfn.RANK.AVG(AB26,(AB$18:AB$22,AB$24:AB$28),1)))),9),VALUE(RIGHT(IF(AB26="W414","W414",IF(AB26="W413","W413",CONCATENATE(RIGHT(Y$18,3),"/",RIGHT(Y$24,3),"-Q",_xlfn.RANK.AVG(AB26,(AB$18:AB$22,AB$24:AB$28),1)))),1))+1),IF(AB26="W414","W414",IF(AB26="W413","W413",CONCATENATE(RIGHT(Y$18,3),"/",RIGHT(Y$24,3),"-Q",_xlfn.RANK.AVG(AB26,(AB$18:AB$22,AB$24:AB$28),1))))),"")</f>
        <v>414/413-Q3</v>
      </c>
      <c r="AD26" s="201" t="str">
        <f ca="1">Bracket!BA26</f>
        <v>Test31 Test31</v>
      </c>
      <c r="AE26" s="201">
        <f ca="1">Bracket!BB26</f>
        <v>7.4074074074074398E-3</v>
      </c>
      <c r="AG26" s="472"/>
      <c r="AH26" s="449"/>
      <c r="AI26" s="9" t="s">
        <v>443</v>
      </c>
      <c r="AJ26" s="375">
        <v>513</v>
      </c>
      <c r="AK26" s="201">
        <f t="shared" ca="1" si="9"/>
        <v>18</v>
      </c>
      <c r="AL26" s="201" t="str">
        <f ca="1">Bracket!BJ26</f>
        <v>Test34 Test34</v>
      </c>
      <c r="AM26" s="201">
        <f ca="1">Bracket!BK26</f>
        <v>7.44212962962967E-3</v>
      </c>
    </row>
    <row r="27" spans="1:39" ht="14.25" thickTop="1" thickBot="1" x14ac:dyDescent="0.25">
      <c r="A27" s="498"/>
      <c r="B27" s="449"/>
      <c r="C27" s="9">
        <v>56</v>
      </c>
      <c r="D27" s="440">
        <f t="shared" ca="1" si="8"/>
        <v>9</v>
      </c>
      <c r="E27" t="str">
        <f t="shared" ca="1" si="6"/>
        <v>103/104-Q7</v>
      </c>
      <c r="F27" s="5" t="str">
        <f>Bracket!I27</f>
        <v>Test56 Test56</v>
      </c>
      <c r="G27" s="5">
        <f>Bracket!J27</f>
        <v>9.7800925925925902E-3</v>
      </c>
      <c r="I27" s="509"/>
      <c r="J27" s="480"/>
      <c r="K27" s="9" t="s">
        <v>259</v>
      </c>
      <c r="L27" s="440">
        <f ca="1">IF(CELL("type",O27)="v",IF(O27=MIN($O$24:$O$28),"W204",_xlfn.RANK.AVG(O27,($O$12:$O$16,$O$24:$O$28),1)),"")</f>
        <v>8</v>
      </c>
      <c r="M27" t="str">
        <f ca="1">IFERROR(IF(AND(COUNT((L$12:L$16,L$24:L$28))&lt;7,VALUE(RIGHT(IF(L27="W202","W202",IF(L27="W204","W204",CONCATENATE(RIGHT(I$12,3),"/",RIGHT(I$24,3),"-Q",_xlfn.RANK.AVG(L27,(L$12:L$16,L$24:L$28),1)))),1))&gt;2,LEFT(L27,1)&lt;&gt;"W"),CONCATENATE(LEFT(IF(L27="W202","W202",IF(L27="W204","W204",CONCATENATE(RIGHT(I$12,3),"/",RIGHT(I$24,3),"-Q",_xlfn.RANK.AVG(L27,(L$12:L$16,L$24:L$28),1)))),9),VALUE(RIGHT(IF(L27="W202","W202",IF(L27="W204","W204",CONCATENATE(RIGHT(I$12,3),"/",RIGHT(I$24,3),"-Q",_xlfn.RANK.AVG(L27,(L$12:L$16,L$24:L$28),1)))),1))+1),IF(L27="W202","W202",IF(L27="W204","W204",CONCATENATE(RIGHT(I$12,3),"/",RIGHT(I$24,3),"-Q",_xlfn.RANK.AVG(L27,(L$12:L$16,L$24:L$28),1))))),"")</f>
        <v>202/204-Q6</v>
      </c>
      <c r="N27" s="5" t="str">
        <f ca="1">Bracket!Q27</f>
        <v>Test56 Test56</v>
      </c>
      <c r="O27" s="5">
        <f ca="1">Bracket!R27</f>
        <v>9.7800925925925902E-3</v>
      </c>
      <c r="Q27" s="464"/>
      <c r="R27" s="449"/>
      <c r="S27" s="9" t="s">
        <v>316</v>
      </c>
      <c r="T27" s="443">
        <f ca="1">IF(CELL("type",W27)="v",IF(W27=MIN($W$24:$W$28),"W304",_xlfn.RANK.AVG(W27,($W$24:$W$28,$W$48:$W$52),1)),"")</f>
        <v>7</v>
      </c>
      <c r="U27" t="str">
        <f ca="1">IFERROR(IF(AND(COUNT((T$24:T$28,T$48:T$52))&lt;7,VALUE(RIGHT(IF(T27="W304","W304",IF(T27="W308","W308",CONCATENATE(RIGHT(Q$24,3),"/",RIGHT(Q$48,3),"-Q",_xlfn.RANK.AVG(T27,(T$24:T$28,T$48:T$52),1)))),1))&gt;2,LEFT(T27,1)&lt;&gt;"W"),CONCATENATE(LEFT(IF(T27="W304","W304",IF(T27="W308","W308",CONCATENATE(RIGHT(Q$24,3),"/",RIGHT(Q$48,3),"-Q",_xlfn.RANK.AVG(T27,(T$24:T$28,T$48:T$52),1)))),9),VALUE(RIGHT(IF(T27="W304","W304",IF(T27="W308","W308",CONCATENATE(RIGHT(Q$24,3),"/",RIGHT(Q$48,3),"-Q",_xlfn.RANK.AVG(T27,(T$24:T$28,T$48:T$52),1)))),1))+1),IF(T27="W304","W304",IF(T27="W308","W308",CONCATENATE(RIGHT(Q$24,3),"/",RIGHT(Q$48,3),"-Q",_xlfn.RANK.AVG(T27,(T$24:T$28,T$48:T$52),1))))),"")</f>
        <v>304/308-Q6</v>
      </c>
      <c r="V27" s="201" t="str">
        <f ca="1">Bracket!AA27</f>
        <v>Test57 Test57</v>
      </c>
      <c r="W27" s="201">
        <f ca="1">Bracket!AB27</f>
        <v>9.7916666666666603E-3</v>
      </c>
      <c r="Y27" s="493"/>
      <c r="Z27" s="449"/>
      <c r="AA27" s="9" t="s">
        <v>380</v>
      </c>
      <c r="AB27" s="443">
        <f ca="1">IF(CELL("type",AE27)="v",IF(AE27=MIN($AE$24:$AE$28),"W413",_xlfn.RANK.AVG(AE27,($AE$18:$AE$22,$AE$24:$AE$28),1)),"")</f>
        <v>8</v>
      </c>
      <c r="AC27" t="str">
        <f ca="1">IFERROR(IF(AND(COUNT((AB$18:AB$22,AB$24:AB$28))&lt;7,VALUE(RIGHT(IF(AB27="W414","W414",IF(AB27="W413","W413",CONCATENATE(RIGHT(Y$18,3),"/",RIGHT(Y$24,3),"-Q",_xlfn.RANK.AVG(AB27,(AB$18:AB$22,AB$24:AB$28),1)))),1))&gt;2,LEFT(AB27,1)&lt;&gt;"W"),CONCATENATE(LEFT(IF(AB27="W414","W414",IF(AB27="W413","W413",CONCATENATE(RIGHT(Y$18,3),"/",RIGHT(Y$24,3),"-Q",_xlfn.RANK.AVG(AB27,(AB$18:AB$22,AB$24:AB$28),1)))),9),VALUE(RIGHT(IF(AB27="W414","W414",IF(AB27="W413","W413",CONCATENATE(RIGHT(Y$18,3),"/",RIGHT(Y$24,3),"-Q",_xlfn.RANK.AVG(AB27,(AB$18:AB$22,AB$24:AB$28),1)))),1))+1),IF(AB27="W414","W414",IF(AB27="W413","W413",CONCATENATE(RIGHT(Y$18,3),"/",RIGHT(Y$24,3),"-Q",_xlfn.RANK.AVG(AB27,(AB$18:AB$22,AB$24:AB$28),1))))),"")</f>
        <v>414/413-Q6</v>
      </c>
      <c r="AD27" s="201" t="str">
        <f ca="1">Bracket!BA27</f>
        <v>Test34 Test34</v>
      </c>
      <c r="AE27" s="201">
        <f ca="1">Bracket!BB27</f>
        <v>7.44212962962967E-3</v>
      </c>
      <c r="AG27" s="472"/>
      <c r="AH27" s="449"/>
      <c r="AI27" s="9" t="s">
        <v>444</v>
      </c>
      <c r="AJ27" s="375">
        <v>513</v>
      </c>
      <c r="AK27" s="201">
        <f t="shared" ca="1" si="9"/>
        <v>19</v>
      </c>
      <c r="AL27" s="201" t="str">
        <f ca="1">Bracket!BJ27</f>
        <v>Test35 Test35</v>
      </c>
      <c r="AM27" s="201">
        <f ca="1">Bracket!BK27</f>
        <v>7.4537037037037401E-3</v>
      </c>
    </row>
    <row r="28" spans="1:39" ht="14.25" thickTop="1" thickBot="1" x14ac:dyDescent="0.25">
      <c r="A28" s="499"/>
      <c r="B28" s="501"/>
      <c r="C28" s="18">
        <v>73</v>
      </c>
      <c r="D28" s="440">
        <f t="shared" ca="1" si="8"/>
        <v>6</v>
      </c>
      <c r="E28" t="str">
        <f t="shared" ca="1" si="6"/>
        <v>103/104-Q4</v>
      </c>
      <c r="F28" s="5" t="str">
        <f>Bracket!I28</f>
        <v>Test73 Test73</v>
      </c>
      <c r="G28" s="5">
        <f>Bracket!J28</f>
        <v>7.8935185185186104E-3</v>
      </c>
      <c r="I28" s="510"/>
      <c r="J28" s="519"/>
      <c r="K28" s="52" t="s">
        <v>260</v>
      </c>
      <c r="L28" s="440">
        <f ca="1">IF(CELL("type",O28)="v",IF(O28=MIN($O$24:$O$28),"W204",_xlfn.RANK.AVG(O28,($O$12:$O$16,$O$24:$O$28),1)),"")</f>
        <v>9</v>
      </c>
      <c r="M28" t="str">
        <f ca="1">IFERROR(IF(AND(COUNT((L$12:L$16,L$24:L$28))&lt;7,VALUE(RIGHT(IF(L28="W202","W202",IF(L28="W204","W204",CONCATENATE(RIGHT(I$12,3),"/",RIGHT(I$24,3),"-Q",_xlfn.RANK.AVG(L28,(L$12:L$16,L$24:L$28),1)))),1))&gt;2,LEFT(L28,1)&lt;&gt;"W"),CONCATENATE(LEFT(IF(L28="W202","W202",IF(L28="W204","W204",CONCATENATE(RIGHT(I$12,3),"/",RIGHT(I$24,3),"-Q",_xlfn.RANK.AVG(L28,(L$12:L$16,L$24:L$28),1)))),9),VALUE(RIGHT(IF(L28="W202","W202",IF(L28="W204","W204",CONCATENATE(RIGHT(I$12,3),"/",RIGHT(I$24,3),"-Q",_xlfn.RANK.AVG(L28,(L$12:L$16,L$24:L$28),1)))),1))+1),IF(L28="W202","W202",IF(L28="W204","W204",CONCATENATE(RIGHT(I$12,3),"/",RIGHT(I$24,3),"-Q",_xlfn.RANK.AVG(L28,(L$12:L$16,L$24:L$28),1))))),"")</f>
        <v>202/204-Q7</v>
      </c>
      <c r="N28" s="5" t="str">
        <f ca="1">Bracket!Q28</f>
        <v>Test57 Test57</v>
      </c>
      <c r="O28" s="5">
        <f ca="1">Bracket!R28</f>
        <v>9.7916666666666603E-3</v>
      </c>
      <c r="Q28" s="465"/>
      <c r="R28" s="467"/>
      <c r="S28" s="101" t="s">
        <v>317</v>
      </c>
      <c r="T28" s="443" t="str">
        <f ca="1">IF(CELL("type",W28)="v",IF(W28=MIN($W$24:$W$28),"W304",_xlfn.RANK.AVG(W28,($W$24:$W$28,$W$48:$W$52),1)),"")</f>
        <v/>
      </c>
      <c r="U28" t="str">
        <f ca="1">IFERROR(IF(AND(COUNT((T$24:T$28,T$48:T$52))&lt;7,VALUE(RIGHT(IF(T28="W304","W304",IF(T28="W308","W308",CONCATENATE(RIGHT(Q$24,3),"/",RIGHT(Q$48,3),"-Q",_xlfn.RANK.AVG(T28,(T$24:T$28,T$48:T$52),1)))),1))&gt;2,LEFT(T28,1)&lt;&gt;"W"),CONCATENATE(LEFT(IF(T28="W304","W304",IF(T28="W308","W308",CONCATENATE(RIGHT(Q$24,3),"/",RIGHT(Q$48,3),"-Q",_xlfn.RANK.AVG(T28,(T$24:T$28,T$48:T$52),1)))),9),VALUE(RIGHT(IF(T28="W304","W304",IF(T28="W308","W308",CONCATENATE(RIGHT(Q$24,3),"/",RIGHT(Q$48,3),"-Q",_xlfn.RANK.AVG(T28,(T$24:T$28,T$48:T$52),1)))),1))+1),IF(T28="W304","W304",IF(T28="W308","W308",CONCATENATE(RIGHT(Q$24,3),"/",RIGHT(Q$48,3),"-Q",_xlfn.RANK.AVG(T28,(T$24:T$28,T$48:T$52),1))))),"")</f>
        <v/>
      </c>
      <c r="V28" s="201" t="str">
        <f ca="1">Bracket!AA28</f>
        <v/>
      </c>
      <c r="W28" s="201" t="str">
        <f ca="1">Bracket!AB28</f>
        <v/>
      </c>
      <c r="Y28" s="494"/>
      <c r="Z28" s="496"/>
      <c r="AA28" s="78" t="s">
        <v>381</v>
      </c>
      <c r="AB28" s="443">
        <f ca="1">IF(CELL("type",AE28)="v",IF(AE28=MIN($AE$24:$AE$28),"W413",_xlfn.RANK.AVG(AE28,($AE$18:$AE$22,$AE$24:$AE$28),1)),"")</f>
        <v>9</v>
      </c>
      <c r="AC28" t="str">
        <f ca="1">IFERROR(IF(AND(COUNT((AB$18:AB$22,AB$24:AB$28))&lt;7,VALUE(RIGHT(IF(AB28="W414","W414",IF(AB28="W413","W413",CONCATENATE(RIGHT(Y$18,3),"/",RIGHT(Y$24,3),"-Q",_xlfn.RANK.AVG(AB28,(AB$18:AB$22,AB$24:AB$28),1)))),1))&gt;2,LEFT(AB28,1)&lt;&gt;"W"),CONCATENATE(LEFT(IF(AB28="W414","W414",IF(AB28="W413","W413",CONCATENATE(RIGHT(Y$18,3),"/",RIGHT(Y$24,3),"-Q",_xlfn.RANK.AVG(AB28,(AB$18:AB$22,AB$24:AB$28),1)))),9),VALUE(RIGHT(IF(AB28="W414","W414",IF(AB28="W413","W413",CONCATENATE(RIGHT(Y$18,3),"/",RIGHT(Y$24,3),"-Q",_xlfn.RANK.AVG(AB28,(AB$18:AB$22,AB$24:AB$28),1)))),1))+1),IF(AB28="W414","W414",IF(AB28="W413","W413",CONCATENATE(RIGHT(Y$18,3),"/",RIGHT(Y$24,3),"-Q",_xlfn.RANK.AVG(AB28,(AB$18:AB$22,AB$24:AB$28),1))))),"")</f>
        <v>414/413-Q7</v>
      </c>
      <c r="AD28" s="201" t="str">
        <f ca="1">Bracket!BA28</f>
        <v>Test35 Test35</v>
      </c>
      <c r="AE28" s="201">
        <f ca="1">Bracket!BB28</f>
        <v>7.4537037037037401E-3</v>
      </c>
      <c r="AG28" s="473"/>
      <c r="AH28" s="475"/>
      <c r="AI28" s="275" t="s">
        <v>445</v>
      </c>
      <c r="AJ28" s="375">
        <v>513</v>
      </c>
      <c r="AK28" s="201">
        <f t="shared" ca="1" si="9"/>
        <v>20</v>
      </c>
      <c r="AL28" s="201" t="str">
        <f ca="1">Bracket!BJ28</f>
        <v>Test36 Test36</v>
      </c>
      <c r="AM28" s="201">
        <f ca="1">Bracket!BK28</f>
        <v>7.4652777777778198E-3</v>
      </c>
    </row>
    <row r="29" spans="1:39" ht="14.25" thickTop="1" thickBot="1" x14ac:dyDescent="0.25">
      <c r="E29"/>
      <c r="F29" s="5"/>
      <c r="G29" s="5"/>
      <c r="I29" s="1"/>
      <c r="J29" s="1"/>
      <c r="K29" s="1"/>
      <c r="L29" s="1"/>
      <c r="M29" s="1"/>
      <c r="N29" s="5" t="str">
        <f ca="1">Bracket!Q29</f>
        <v/>
      </c>
      <c r="O29" s="5" t="str">
        <f ca="1">Bracket!R29</f>
        <v/>
      </c>
      <c r="Q29" s="1"/>
      <c r="R29" s="1"/>
      <c r="S29" s="1"/>
      <c r="T29" s="444"/>
      <c r="V29" s="201" t="str">
        <f ca="1">Bracket!AA29</f>
        <v/>
      </c>
      <c r="W29" s="201" t="str">
        <f ca="1">Bracket!AB29</f>
        <v/>
      </c>
      <c r="Y29" s="1"/>
      <c r="Z29" s="1"/>
      <c r="AA29" s="1"/>
      <c r="AB29" s="444"/>
      <c r="AC29" s="444"/>
      <c r="AD29" s="201" t="str">
        <f ca="1">Bracket!BA29</f>
        <v/>
      </c>
      <c r="AE29" s="201" t="str">
        <f ca="1">Bracket!BB29</f>
        <v/>
      </c>
      <c r="AG29" s="1"/>
      <c r="AH29" s="1"/>
      <c r="AI29" s="1"/>
      <c r="AJ29" s="1"/>
      <c r="AK29" s="1"/>
      <c r="AL29" s="201" t="str">
        <f ca="1">Bracket!BJ29</f>
        <v/>
      </c>
      <c r="AM29" s="201" t="str">
        <f ca="1">Bracket!BK29</f>
        <v/>
      </c>
    </row>
    <row r="30" spans="1:39" ht="14.25" customHeight="1" thickTop="1" thickBot="1" x14ac:dyDescent="0.25">
      <c r="A30" s="497" t="s">
        <v>4</v>
      </c>
      <c r="B30" s="500" t="s">
        <v>20</v>
      </c>
      <c r="C30" s="5">
        <v>4</v>
      </c>
      <c r="D30" s="440" t="str">
        <f ca="1">IF(CELL("type",G30)="v",IF(G30=MIN($G$30:$G$34),"W105",_xlfn.RANK.AVG(G30,$G$30:$G$40,1)),"")</f>
        <v>W105</v>
      </c>
      <c r="E30" t="str">
        <f ca="1">IFERROR(IF(AND(COUNT($D$30:$D$40)&lt;7,VALUE(RIGHT(IF(D30="W105","W105",IF(D30="W106","W106",CONCATENATE(RIGHT($A$30,3),"/",RIGHT($A$36,3),"-Q",_xlfn.RANK.AVG(D30,$D$30:$D$40,1)))),1))&gt;2,LEFT(D30,1)&lt;&gt;"W"),CONCATENATE(LEFT(IF(D30="W105","W105",IF(D30="W106","W106",CONCATENATE(RIGHT($A$30,3),"/",RIGHT($A$36,3),"-Q",_xlfn.RANK.AVG(D30,$D$30:$D$40,1)))),9),VALUE(RIGHT(IF(D30="W105","W105",IF(D30="W106","W106",CONCATENATE(RIGHT($A$30,3),"/",RIGHT($A$36,3),"-Q",_xlfn.RANK.AVG(D30,$D$30:$D$40,1)))),1))+1),IF(D30="W105","W105",IF(D30="W106","W106",CONCATENATE(RIGHT($A$30,3),"/",RIGHT($A$36,3),"-Q",_xlfn.RANK.AVG(D30,$D$30:$D$40,1))))),"")</f>
        <v>W105</v>
      </c>
      <c r="F30" s="5" t="str">
        <f>Bracket!I30</f>
        <v>Test4 Test4</v>
      </c>
      <c r="G30" s="5">
        <f>Bracket!J30</f>
        <v>7.09490740740741E-3</v>
      </c>
      <c r="I30" s="497" t="s">
        <v>36</v>
      </c>
      <c r="J30" s="520" t="s">
        <v>117</v>
      </c>
      <c r="K30" s="5" t="s">
        <v>179</v>
      </c>
      <c r="L30" s="440" t="str">
        <f ca="1">IF(CELL("type",O30)="v",IF(O30=MIN($O$30:$O$34),"W205",_xlfn.RANK.AVG(O30,($O$30:$O$34,$O$42:$O$46),1)),"")</f>
        <v>W205</v>
      </c>
      <c r="M30" t="str">
        <f ca="1">IFERROR(IF(AND(COUNT((L$30:L$34,L$42:L$46))&lt;7,VALUE(RIGHT(IF(L30="W205","W205",IF(L30="W207","W207",CONCATENATE(RIGHT(I$30,3),"/",RIGHT(I$42,3),"-Q",_xlfn.RANK.AVG(L30,(L$30:L$34,L$42:L$46),1)))),1))&gt;2,LEFT(L30,1)&lt;&gt;"W"),CONCATENATE(LEFT(IF(L30="W205","W205",IF(L30="W207","W207",CONCATENATE(RIGHT(I$30,3),"/",RIGHT(I$42,3),"-Q",_xlfn.RANK.AVG(L30,(L$30:L$34,L$42:L$46),1)))),9),VALUE(RIGHT(IF(L30="W205","W205",IF(L30="W207","W207",CONCATENATE(RIGHT(I$30,3),"/",RIGHT(I$42,3),"-Q",_xlfn.RANK.AVG(L30,(L$30:L$34,L$42:L$46),1)))),1))+1),IF(L30="W205","W205",IF(L30="W207","W207",CONCATENATE(RIGHT(I$30,3),"/",RIGHT(I$42,3),"-Q",_xlfn.RANK.AVG(L30,(L$30:L$34,L$42:L$46),1))))),"")</f>
        <v>W205</v>
      </c>
      <c r="N30" s="5" t="str">
        <f ca="1">Bracket!Q30</f>
        <v>Test4 Test4</v>
      </c>
      <c r="O30" s="5">
        <f ca="1">Bracket!R30</f>
        <v>7.09490740740741E-3</v>
      </c>
      <c r="Q30" s="497" t="s">
        <v>59</v>
      </c>
      <c r="R30" s="500" t="s">
        <v>132</v>
      </c>
      <c r="S30" s="5" t="s">
        <v>202</v>
      </c>
      <c r="T30" s="443" t="str">
        <f ca="1">IF(CELL("type",W30)="v",IF(W30=MIN($W$30:$W$34),"W305",_xlfn.RANK.AVG(W30,($W$6:$W$10,$W$30:$W$34),1)),"")</f>
        <v>W305</v>
      </c>
      <c r="U30" t="str">
        <f ca="1">IFERROR(IF(AND(COUNT((T$6:T$10,T$30:T$34))&lt;7,VALUE(RIGHT(IF(T30="W301","W301",IF(T30="W305","W305",CONCATENATE(RIGHT(Q$6,3),"/",RIGHT(Q$30,3),"-Q",_xlfn.RANK.AVG(T30,(T$6:T$10,T$30:T$34),1)))),1))&gt;2,LEFT(T30,1)&lt;&gt;"W"),CONCATENATE(LEFT(IF(T30="W301","W301",IF(T30="W305","W305",CONCATENATE(RIGHT(Q$6,3),"/",RIGHT(Q$30,3),"-Q",_xlfn.RANK.AVG(T30,(T$6:T$10,T$30:T$34),1)))),9),VALUE(RIGHT(IF(T30="W301","W301",IF(T30="W305","W305",CONCATENATE(RIGHT(Q$6,3),"/",RIGHT(Q$30,3),"-Q",_xlfn.RANK.AVG(T30,(T$6:T$10,T$30:T$34),1)))),1))+1),IF(T30="W301","W301",IF(T30="W305","W305",CONCATENATE(RIGHT(Q$6,3),"/",RIGHT(Q$30,3),"-Q",_xlfn.RANK.AVG(T30,(T$6:T$10,T$30:T$34),1))))),"")</f>
        <v>W305</v>
      </c>
      <c r="V30" s="201" t="str">
        <f ca="1">Bracket!AA30</f>
        <v>Test4 Test4</v>
      </c>
      <c r="W30" s="201">
        <f ca="1">Bracket!AB30</f>
        <v>7.09490740740741E-3</v>
      </c>
      <c r="Y30" s="476" t="s">
        <v>82</v>
      </c>
      <c r="Z30" s="479" t="s">
        <v>134</v>
      </c>
      <c r="AA30" s="115" t="s">
        <v>217</v>
      </c>
      <c r="AB30" s="443">
        <f ca="1">IF(CELL("type",AE30)="v",IF(AE30=MIN($AE$30:$AE$34),"W412",_xlfn.RANK.AVG(AE30,($AE$30:$AE$34,$AE$36:$AE$40),1)),"")</f>
        <v>4</v>
      </c>
      <c r="AC30" t="str">
        <f ca="1">IFERROR(IF(AND(COUNT((AB$30:AB$34,AB$36:AB$40))&lt;7,VALUE(RIGHT(IF(AB30="W412","W412",IF(AB30="W411","W411",CONCATENATE(RIGHT(Y$30,3),"/",RIGHT(Y$36,3),"-Q",_xlfn.RANK.AVG(AB30,(AB$30:AB$34,AB$36:AB$40),1)))),1))&gt;2,LEFT(AB30,1)&lt;&gt;"W"),CONCATENATE(LEFT(IF(AB30="W412","W412",IF(AB30="W411","W411",CONCATENATE(RIGHT(Y$30,3),"/",RIGHT(Y$36,3),"-Q",_xlfn.RANK.AVG(AB30,(AB$30:AB$34,AB$36:AB$40),1)))),9),VALUE(RIGHT(IF(AB30="W412","W412",IF(AB30="W411","W411",CONCATENATE(RIGHT(Y$30,3),"/",RIGHT(Y$36,3),"-Q",_xlfn.RANK.AVG(AB30,(AB$30:AB$34,AB$36:AB$40),1)))),1))+1),IF(AB30="W412","W412",IF(AB30="W411","W411",CONCATENATE(RIGHT(Y$30,3),"/",RIGHT(Y$36,3),"-Q",_xlfn.RANK.AVG(AB30,(AB$30:AB$34,AB$36:AB$40),1))))),"")</f>
        <v>412/411-Q2</v>
      </c>
      <c r="AD30" s="201" t="str">
        <f ca="1">Bracket!BA30</f>
        <v>Test40 Test40</v>
      </c>
      <c r="AE30" s="201">
        <f ca="1">Bracket!BB30</f>
        <v>7.5115740740741201E-3</v>
      </c>
      <c r="AG30" s="476" t="s">
        <v>98</v>
      </c>
      <c r="AH30" s="479" t="s">
        <v>27</v>
      </c>
      <c r="AI30" s="115" t="s">
        <v>233</v>
      </c>
      <c r="AJ30" s="375">
        <v>512</v>
      </c>
      <c r="AK30" s="201">
        <f ca="1">IFERROR(VALUE(IF(AM30=MIN($AM$30:$AM$34),"21",IF(AND(AM30&lt;MEDIAN($AM$30:$AM$34),AM30&gt;MIN($AM$30:$AM$34)),"22",IF(AM30=MEDIAN($AM$30:$AM$34),"23",IF(AND(AM30&gt;MEDIAN($AM$30:$AM$34),AM30&lt;MAX($AM$30:$AM$34)),"24",IF(AM30=MAX($AM$30:$AM$34),"25")))))),"")</f>
        <v>21</v>
      </c>
      <c r="AL30" s="201" t="str">
        <f ca="1">Bracket!BJ30</f>
        <v>Test37 Test37</v>
      </c>
      <c r="AM30" s="201">
        <f ca="1">Bracket!BK30</f>
        <v>7.4768518518519003E-3</v>
      </c>
    </row>
    <row r="31" spans="1:39" ht="14.25" thickTop="1" thickBot="1" x14ac:dyDescent="0.25">
      <c r="A31" s="498"/>
      <c r="B31" s="449"/>
      <c r="C31" s="9">
        <v>29</v>
      </c>
      <c r="D31" s="440">
        <f t="shared" ref="D31:D34" ca="1" si="10">IF(CELL("type",G31)="v",IF(G31=MIN($G$30:$G$34),"W105",_xlfn.RANK.AVG(G31,$G$30:$G$40,1)),"")</f>
        <v>2</v>
      </c>
      <c r="E31" t="str">
        <f t="shared" ref="E31:E40" ca="1" si="11">IFERROR(IF(AND(COUNT($D$30:$D$40)&lt;7,VALUE(RIGHT(IF(D31="W105","W105",IF(D31="W106","W106",CONCATENATE(RIGHT($A$30,3),"/",RIGHT($A$36,3),"-Q",_xlfn.RANK.AVG(D31,$D$30:$D$40,1)))),1))&gt;2,LEFT(D31,1)&lt;&gt;"W"),CONCATENATE(LEFT(IF(D31="W105","W105",IF(D31="W106","W106",CONCATENATE(RIGHT($A$30,3),"/",RIGHT($A$36,3),"-Q",_xlfn.RANK.AVG(D31,$D$30:$D$40,1)))),9),VALUE(RIGHT(IF(D31="W105","W105",IF(D31="W106","W106",CONCATENATE(RIGHT($A$30,3),"/",RIGHT($A$36,3),"-Q",_xlfn.RANK.AVG(D31,$D$30:$D$40,1)))),1))+1),IF(D31="W105","W105",IF(D31="W106","W106",CONCATENATE(RIGHT($A$30,3),"/",RIGHT($A$36,3),"-Q",_xlfn.RANK.AVG(D31,$D$30:$D$40,1))))),"")</f>
        <v>105/106-Q1</v>
      </c>
      <c r="F31" s="5" t="str">
        <f>Bracket!I31</f>
        <v>Test29 Test29</v>
      </c>
      <c r="G31" s="5">
        <f>Bracket!J31</f>
        <v>7.38425925925929E-3</v>
      </c>
      <c r="I31" s="498"/>
      <c r="J31" s="480"/>
      <c r="K31" s="9" t="s">
        <v>180</v>
      </c>
      <c r="L31" s="440">
        <f ca="1">IF(CELL("type",O31)="v",IF(O31=MIN($O$30:$O$34),"W205",_xlfn.RANK.AVG(O31,($O$30:$O$34,$O$42:$O$46),1)),"")</f>
        <v>8</v>
      </c>
      <c r="M31" t="str">
        <f ca="1">IFERROR(IF(AND(COUNT((L$30:L$34,L$42:L$46))&lt;7,VALUE(RIGHT(IF(L31="W205","W205",IF(L31="W207","W207",CONCATENATE(RIGHT(I$30,3),"/",RIGHT(I$42,3),"-Q",_xlfn.RANK.AVG(L31,(L$30:L$34,L$42:L$46),1)))),1))&gt;2,LEFT(L31,1)&lt;&gt;"W"),CONCATENATE(LEFT(IF(L31="W205","W205",IF(L31="W207","W207",CONCATENATE(RIGHT(I$30,3),"/",RIGHT(I$42,3),"-Q",_xlfn.RANK.AVG(L31,(L$30:L$34,L$42:L$46),1)))),9),VALUE(RIGHT(IF(L31="W205","W205",IF(L31="W207","W207",CONCATENATE(RIGHT(I$30,3),"/",RIGHT(I$42,3),"-Q",_xlfn.RANK.AVG(L31,(L$30:L$34,L$42:L$46),1)))),1))+1),IF(L31="W205","W205",IF(L31="W207","W207",CONCATENATE(RIGHT(I$30,3),"/",RIGHT(I$42,3),"-Q",_xlfn.RANK.AVG(L31,(L$30:L$34,L$42:L$46),1))))),"")</f>
        <v>205/207-Q6</v>
      </c>
      <c r="N31" s="5" t="str">
        <f ca="1">Bracket!Q31</f>
        <v>Test45 Test45</v>
      </c>
      <c r="O31" s="5">
        <f ca="1">Bracket!R31</f>
        <v>7.5694444444445001E-3</v>
      </c>
      <c r="Q31" s="498"/>
      <c r="R31" s="449"/>
      <c r="S31" s="9" t="s">
        <v>203</v>
      </c>
      <c r="T31" s="443">
        <f ca="1">IF(CELL("type",W31)="v",IF(W31=MIN($W$30:$W$34),"W305",_xlfn.RANK.AVG(W31,($W$6:$W$10,$W$30:$W$34),1)),"")</f>
        <v>3</v>
      </c>
      <c r="U31" t="str">
        <f ca="1">IFERROR(IF(AND(COUNT((T$6:T$10,T$30:T$34))&lt;7,VALUE(RIGHT(IF(T31="W301","W301",IF(T31="W305","W305",CONCATENATE(RIGHT(Q$6,3),"/",RIGHT(Q$30,3),"-Q",_xlfn.RANK.AVG(T31,(T$6:T$10,T$30:T$34),1)))),1))&gt;2,LEFT(T31,1)&lt;&gt;"W"),CONCATENATE(LEFT(IF(T31="W301","W301",IF(T31="W305","W305",CONCATENATE(RIGHT(Q$6,3),"/",RIGHT(Q$30,3),"-Q",_xlfn.RANK.AVG(T31,(T$6:T$10,T$30:T$34),1)))),9),VALUE(RIGHT(IF(T31="W301","W301",IF(T31="W305","W305",CONCATENATE(RIGHT(Q$6,3),"/",RIGHT(Q$30,3),"-Q",_xlfn.RANK.AVG(T31,(T$6:T$10,T$30:T$34),1)))),1))+1),IF(T31="W301","W301",IF(T31="W305","W305",CONCATENATE(RIGHT(Q$6,3),"/",RIGHT(Q$30,3),"-Q",_xlfn.RANK.AVG(T31,(T$6:T$10,T$30:T$34),1))))),"")</f>
        <v>301/305-Q1</v>
      </c>
      <c r="V31" s="201" t="str">
        <f ca="1">Bracket!AA31</f>
        <v>Test5 Test5</v>
      </c>
      <c r="W31" s="201">
        <f ca="1">Bracket!AB31</f>
        <v>7.1064814814814897E-3</v>
      </c>
      <c r="Y31" s="477"/>
      <c r="Z31" s="480"/>
      <c r="AA31" s="9" t="s">
        <v>218</v>
      </c>
      <c r="AB31" s="443" t="str">
        <f ca="1">IF(CELL("type",AE31)="v",IF(AE31=MIN($AE$30:$AE$34),"W412",_xlfn.RANK.AVG(AE31,($AE$30:$AE$34,$AE$36:$AE$40),1)),"")</f>
        <v>W412</v>
      </c>
      <c r="AC31" t="str">
        <f ca="1">IFERROR(IF(AND(COUNT((AB$30:AB$34,AB$36:AB$40))&lt;7,VALUE(RIGHT(IF(AB31="W412","W412",IF(AB31="W411","W411",CONCATENATE(RIGHT(Y$30,3),"/",RIGHT(Y$36,3),"-Q",_xlfn.RANK.AVG(AB31,(AB$30:AB$34,AB$36:AB$40),1)))),1))&gt;2,LEFT(AB31,1)&lt;&gt;"W"),CONCATENATE(LEFT(IF(AB31="W412","W412",IF(AB31="W411","W411",CONCATENATE(RIGHT(Y$30,3),"/",RIGHT(Y$36,3),"-Q",_xlfn.RANK.AVG(AB31,(AB$30:AB$34,AB$36:AB$40),1)))),9),VALUE(RIGHT(IF(AB31="W412","W412",IF(AB31="W411","W411",CONCATENATE(RIGHT(Y$30,3),"/",RIGHT(Y$36,3),"-Q",_xlfn.RANK.AVG(AB31,(AB$30:AB$34,AB$36:AB$40),1)))),1))+1),IF(AB31="W412","W412",IF(AB31="W411","W411",CONCATENATE(RIGHT(Y$30,3),"/",RIGHT(Y$36,3),"-Q",_xlfn.RANK.AVG(AB31,(AB$30:AB$34,AB$36:AB$40),1))))),"")</f>
        <v>W412</v>
      </c>
      <c r="AD31" s="201" t="str">
        <f ca="1">Bracket!BA31</f>
        <v>Test37 Test37</v>
      </c>
      <c r="AE31" s="201">
        <f ca="1">Bracket!BB31</f>
        <v>7.4768518518519003E-3</v>
      </c>
      <c r="AG31" s="477"/>
      <c r="AH31" s="480"/>
      <c r="AI31" s="9" t="s">
        <v>234</v>
      </c>
      <c r="AJ31" s="375">
        <v>512</v>
      </c>
      <c r="AK31" s="201">
        <f t="shared" ref="AK31:AK34" ca="1" si="12">IFERROR(VALUE(IF(AM31=MIN($AM$30:$AM$34),"21",IF(AND(AM31&lt;MEDIAN($AM$30:$AM$34),AM31&gt;MIN($AM$30:$AM$34)),"22",IF(AM31=MEDIAN($AM$30:$AM$34),"23",IF(AND(AM31&gt;MEDIAN($AM$30:$AM$34),AM31&lt;MAX($AM$30:$AM$34)),"24",IF(AM31=MAX($AM$30:$AM$34),"25")))))),"")</f>
        <v>22</v>
      </c>
      <c r="AL31" s="201" t="str">
        <f ca="1">Bracket!BJ31</f>
        <v>Test38 Test38</v>
      </c>
      <c r="AM31" s="201">
        <f ca="1">Bracket!BK31</f>
        <v>7.4884259259259704E-3</v>
      </c>
    </row>
    <row r="32" spans="1:39" ht="14.25" thickTop="1" thickBot="1" x14ac:dyDescent="0.25">
      <c r="A32" s="498"/>
      <c r="B32" s="449"/>
      <c r="C32" s="9">
        <v>36</v>
      </c>
      <c r="D32" s="440">
        <f t="shared" ca="1" si="10"/>
        <v>3</v>
      </c>
      <c r="E32" t="str">
        <f t="shared" ca="1" si="11"/>
        <v>105/106-Q2</v>
      </c>
      <c r="F32" s="5" t="str">
        <f>Bracket!I32</f>
        <v>Test36 Test36</v>
      </c>
      <c r="G32" s="5">
        <f>Bracket!J32</f>
        <v>7.4652777777778198E-3</v>
      </c>
      <c r="I32" s="498"/>
      <c r="J32" s="480"/>
      <c r="K32" s="9" t="s">
        <v>261</v>
      </c>
      <c r="L32" s="440">
        <f ca="1">IF(CELL("type",O32)="v",IF(O32=MIN($O$30:$O$34),"W205",_xlfn.RANK.AVG(O32,($O$30:$O$34,$O$42:$O$46),1)),"")</f>
        <v>4</v>
      </c>
      <c r="M32" t="str">
        <f ca="1">IFERROR(IF(AND(COUNT((L$30:L$34,L$42:L$46))&lt;7,VALUE(RIGHT(IF(L32="W205","W205",IF(L32="W207","W207",CONCATENATE(RIGHT(I$30,3),"/",RIGHT(I$42,3),"-Q",_xlfn.RANK.AVG(L32,(L$30:L$34,L$42:L$46),1)))),1))&gt;2,LEFT(L32,1)&lt;&gt;"W"),CONCATENATE(LEFT(IF(L32="W205","W205",IF(L32="W207","W207",CONCATENATE(RIGHT(I$30,3),"/",RIGHT(I$42,3),"-Q",_xlfn.RANK.AVG(L32,(L$30:L$34,L$42:L$46),1)))),9),VALUE(RIGHT(IF(L32="W205","W205",IF(L32="W207","W207",CONCATENATE(RIGHT(I$30,3),"/",RIGHT(I$42,3),"-Q",_xlfn.RANK.AVG(L32,(L$30:L$34,L$42:L$46),1)))),1))+1),IF(L32="W205","W205",IF(L32="W207","W207",CONCATENATE(RIGHT(I$30,3),"/",RIGHT(I$42,3),"-Q",_xlfn.RANK.AVG(L32,(L$30:L$34,L$42:L$46),1))))),"")</f>
        <v>205/207-Q2</v>
      </c>
      <c r="N32" s="5" t="str">
        <f ca="1">Bracket!Q32</f>
        <v>Test29 Test29</v>
      </c>
      <c r="O32" s="5">
        <f ca="1">Bracket!R32</f>
        <v>7.38425925925929E-3</v>
      </c>
      <c r="Q32" s="498"/>
      <c r="R32" s="449"/>
      <c r="S32" s="9" t="s">
        <v>318</v>
      </c>
      <c r="T32" s="443">
        <f ca="1">IF(CELL("type",W32)="v",IF(W32=MIN($W$30:$W$34),"W305",_xlfn.RANK.AVG(W32,($W$6:$W$10,$W$30:$W$34),1)),"")</f>
        <v>6</v>
      </c>
      <c r="U32" t="str">
        <f ca="1">IFERROR(IF(AND(COUNT((T$6:T$10,T$30:T$34))&lt;7,VALUE(RIGHT(IF(T32="W301","W301",IF(T32="W305","W305",CONCATENATE(RIGHT(Q$6,3),"/",RIGHT(Q$30,3),"-Q",_xlfn.RANK.AVG(T32,(T$6:T$10,T$30:T$34),1)))),1))&gt;2,LEFT(T32,1)&lt;&gt;"W"),CONCATENATE(LEFT(IF(T32="W301","W301",IF(T32="W305","W305",CONCATENATE(RIGHT(Q$6,3),"/",RIGHT(Q$30,3),"-Q",_xlfn.RANK.AVG(T32,(T$6:T$10,T$30:T$34),1)))),9),VALUE(RIGHT(IF(T32="W301","W301",IF(T32="W305","W305",CONCATENATE(RIGHT(Q$6,3),"/",RIGHT(Q$30,3),"-Q",_xlfn.RANK.AVG(T32,(T$6:T$10,T$30:T$34),1)))),1))+1),IF(T32="W301","W301",IF(T32="W305","W305",CONCATENATE(RIGHT(Q$6,3),"/",RIGHT(Q$30,3),"-Q",_xlfn.RANK.AVG(T32,(T$6:T$10,T$30:T$34),1))))),"")</f>
        <v>301/305-Q4</v>
      </c>
      <c r="V32" s="201" t="str">
        <f ca="1">Bracket!AA32</f>
        <v>Test28 Test28</v>
      </c>
      <c r="W32" s="201">
        <f ca="1">Bracket!AB32</f>
        <v>7.3726851851852199E-3</v>
      </c>
      <c r="Y32" s="477"/>
      <c r="Z32" s="480"/>
      <c r="AA32" s="9" t="s">
        <v>382</v>
      </c>
      <c r="AB32" s="443">
        <f ca="1">IF(CELL("type",AE32)="v",IF(AE32=MIN($AE$30:$AE$34),"W412",_xlfn.RANK.AVG(AE32,($AE$30:$AE$34,$AE$36:$AE$40),1)),"")</f>
        <v>5</v>
      </c>
      <c r="AC32" t="str">
        <f ca="1">IFERROR(IF(AND(COUNT((AB$30:AB$34,AB$36:AB$40))&lt;7,VALUE(RIGHT(IF(AB32="W412","W412",IF(AB32="W411","W411",CONCATENATE(RIGHT(Y$30,3),"/",RIGHT(Y$36,3),"-Q",_xlfn.RANK.AVG(AB32,(AB$30:AB$34,AB$36:AB$40),1)))),1))&gt;2,LEFT(AB32,1)&lt;&gt;"W"),CONCATENATE(LEFT(IF(AB32="W412","W412",IF(AB32="W411","W411",CONCATENATE(RIGHT(Y$30,3),"/",RIGHT(Y$36,3),"-Q",_xlfn.RANK.AVG(AB32,(AB$30:AB$34,AB$36:AB$40),1)))),9),VALUE(RIGHT(IF(AB32="W412","W412",IF(AB32="W411","W411",CONCATENATE(RIGHT(Y$30,3),"/",RIGHT(Y$36,3),"-Q",_xlfn.RANK.AVG(AB32,(AB$30:AB$34,AB$36:AB$40),1)))),1))+1),IF(AB32="W412","W412",IF(AB32="W411","W411",CONCATENATE(RIGHT(Y$30,3),"/",RIGHT(Y$36,3),"-Q",_xlfn.RANK.AVG(AB32,(AB$30:AB$34,AB$36:AB$40),1))))),"")</f>
        <v>412/411-Q3</v>
      </c>
      <c r="AD32" s="201" t="str">
        <f ca="1">Bracket!BA32</f>
        <v>Test41 Test41</v>
      </c>
      <c r="AE32" s="201">
        <f ca="1">Bracket!BB32</f>
        <v>7.5231481481481998E-3</v>
      </c>
      <c r="AG32" s="477"/>
      <c r="AH32" s="480"/>
      <c r="AI32" s="9" t="s">
        <v>446</v>
      </c>
      <c r="AJ32" s="375">
        <v>512</v>
      </c>
      <c r="AK32" s="201">
        <f t="shared" ca="1" si="12"/>
        <v>23</v>
      </c>
      <c r="AL32" s="201" t="str">
        <f ca="1">Bracket!BJ32</f>
        <v>Test39 Test39</v>
      </c>
      <c r="AM32" s="201">
        <f ca="1">Bracket!BK32</f>
        <v>7.50000000000005E-3</v>
      </c>
    </row>
    <row r="33" spans="1:39" ht="14.25" thickTop="1" thickBot="1" x14ac:dyDescent="0.25">
      <c r="A33" s="498"/>
      <c r="B33" s="449"/>
      <c r="C33" s="9">
        <v>61</v>
      </c>
      <c r="D33" s="440">
        <f t="shared" ca="1" si="10"/>
        <v>5</v>
      </c>
      <c r="E33" t="str">
        <f t="shared" ca="1" si="11"/>
        <v>105/106-Q3</v>
      </c>
      <c r="F33" s="5" t="str">
        <f>Bracket!I33</f>
        <v>Test61 Test61</v>
      </c>
      <c r="G33" s="5">
        <f>Bracket!J33</f>
        <v>7.7546296296296998E-3</v>
      </c>
      <c r="I33" s="498"/>
      <c r="J33" s="480"/>
      <c r="K33" s="9" t="s">
        <v>262</v>
      </c>
      <c r="L33" s="440">
        <f ca="1">IF(CELL("type",O33)="v",IF(O33=MIN($O$30:$O$34),"W205",_xlfn.RANK.AVG(O33,($O$30:$O$34,$O$42:$O$46),1)),"")</f>
        <v>5</v>
      </c>
      <c r="M33" t="str">
        <f ca="1">IFERROR(IF(AND(COUNT((L$30:L$34,L$42:L$46))&lt;7,VALUE(RIGHT(IF(L33="W205","W205",IF(L33="W207","W207",CONCATENATE(RIGHT(I$30,3),"/",RIGHT(I$42,3),"-Q",_xlfn.RANK.AVG(L33,(L$30:L$34,L$42:L$46),1)))),1))&gt;2,LEFT(L33,1)&lt;&gt;"W"),CONCATENATE(LEFT(IF(L33="W205","W205",IF(L33="W207","W207",CONCATENATE(RIGHT(I$30,3),"/",RIGHT(I$42,3),"-Q",_xlfn.RANK.AVG(L33,(L$30:L$34,L$42:L$46),1)))),9),VALUE(RIGHT(IF(L33="W205","W205",IF(L33="W207","W207",CONCATENATE(RIGHT(I$30,3),"/",RIGHT(I$42,3),"-Q",_xlfn.RANK.AVG(L33,(L$30:L$34,L$42:L$46),1)))),1))+1),IF(L33="W205","W205",IF(L33="W207","W207",CONCATENATE(RIGHT(I$30,3),"/",RIGHT(I$42,3),"-Q",_xlfn.RANK.AVG(L33,(L$30:L$34,L$42:L$46),1))))),"")</f>
        <v>205/207-Q3</v>
      </c>
      <c r="N33" s="5" t="str">
        <f ca="1">Bracket!Q33</f>
        <v>Test36 Test36</v>
      </c>
      <c r="O33" s="5">
        <f ca="1">Bracket!R33</f>
        <v>7.4652777777778198E-3</v>
      </c>
      <c r="Q33" s="498"/>
      <c r="R33" s="449"/>
      <c r="S33" s="9" t="s">
        <v>319</v>
      </c>
      <c r="T33" s="443">
        <f ca="1">IF(CELL("type",W33)="v",IF(W33=MIN($W$30:$W$34),"W305",_xlfn.RANK.AVG(W33,($W$6:$W$10,$W$30:$W$34),1)),"")</f>
        <v>7</v>
      </c>
      <c r="U33" t="str">
        <f ca="1">IFERROR(IF(AND(COUNT((T$6:T$10,T$30:T$34))&lt;7,VALUE(RIGHT(IF(T33="W301","W301",IF(T33="W305","W305",CONCATENATE(RIGHT(Q$6,3),"/",RIGHT(Q$30,3),"-Q",_xlfn.RANK.AVG(T33,(T$6:T$10,T$30:T$34),1)))),1))&gt;2,LEFT(T33,1)&lt;&gt;"W"),CONCATENATE(LEFT(IF(T33="W301","W301",IF(T33="W305","W305",CONCATENATE(RIGHT(Q$6,3),"/",RIGHT(Q$30,3),"-Q",_xlfn.RANK.AVG(T33,(T$6:T$10,T$30:T$34),1)))),9),VALUE(RIGHT(IF(T33="W301","W301",IF(T33="W305","W305",CONCATENATE(RIGHT(Q$6,3),"/",RIGHT(Q$30,3),"-Q",_xlfn.RANK.AVG(T33,(T$6:T$10,T$30:T$34),1)))),1))+1),IF(T33="W301","W301",IF(T33="W305","W305",CONCATENATE(RIGHT(Q$6,3),"/",RIGHT(Q$30,3),"-Q",_xlfn.RANK.AVG(T33,(T$6:T$10,T$30:T$34),1))))),"")</f>
        <v>301/305-Q5</v>
      </c>
      <c r="V33" s="201" t="str">
        <f ca="1">Bracket!AA33</f>
        <v>Test29 Test29</v>
      </c>
      <c r="W33" s="201">
        <f ca="1">Bracket!AB33</f>
        <v>7.38425925925929E-3</v>
      </c>
      <c r="Y33" s="477"/>
      <c r="Z33" s="480"/>
      <c r="AA33" s="9" t="s">
        <v>383</v>
      </c>
      <c r="AB33" s="443">
        <f ca="1">IF(CELL("type",AE33)="v",IF(AE33=MIN($AE$30:$AE$34),"W412",_xlfn.RANK.AVG(AE33,($AE$30:$AE$34,$AE$36:$AE$40),1)),"")</f>
        <v>8</v>
      </c>
      <c r="AC33" t="str">
        <f ca="1">IFERROR(IF(AND(COUNT((AB$30:AB$34,AB$36:AB$40))&lt;7,VALUE(RIGHT(IF(AB33="W412","W412",IF(AB33="W411","W411",CONCATENATE(RIGHT(Y$30,3),"/",RIGHT(Y$36,3),"-Q",_xlfn.RANK.AVG(AB33,(AB$30:AB$34,AB$36:AB$40),1)))),1))&gt;2,LEFT(AB33,1)&lt;&gt;"W"),CONCATENATE(LEFT(IF(AB33="W412","W412",IF(AB33="W411","W411",CONCATENATE(RIGHT(Y$30,3),"/",RIGHT(Y$36,3),"-Q",_xlfn.RANK.AVG(AB33,(AB$30:AB$34,AB$36:AB$40),1)))),9),VALUE(RIGHT(IF(AB33="W412","W412",IF(AB33="W411","W411",CONCATENATE(RIGHT(Y$30,3),"/",RIGHT(Y$36,3),"-Q",_xlfn.RANK.AVG(AB33,(AB$30:AB$34,AB$36:AB$40),1)))),1))+1),IF(AB33="W412","W412",IF(AB33="W411","W411",CONCATENATE(RIGHT(Y$30,3),"/",RIGHT(Y$36,3),"-Q",_xlfn.RANK.AVG(AB33,(AB$30:AB$34,AB$36:AB$40),1))))),"")</f>
        <v>412/411-Q6</v>
      </c>
      <c r="AD33" s="201" t="str">
        <f ca="1">Bracket!BA33</f>
        <v>Test44 Test44</v>
      </c>
      <c r="AE33" s="201">
        <f ca="1">Bracket!BB33</f>
        <v>7.5578703703704196E-3</v>
      </c>
      <c r="AG33" s="477"/>
      <c r="AH33" s="480"/>
      <c r="AI33" s="9" t="s">
        <v>447</v>
      </c>
      <c r="AJ33" s="375">
        <v>512</v>
      </c>
      <c r="AK33" s="201">
        <f t="shared" ca="1" si="12"/>
        <v>24</v>
      </c>
      <c r="AL33" s="201" t="str">
        <f ca="1">Bracket!BJ33</f>
        <v>Test40 Test40</v>
      </c>
      <c r="AM33" s="201">
        <f ca="1">Bracket!BK33</f>
        <v>7.5115740740741201E-3</v>
      </c>
    </row>
    <row r="34" spans="1:39" ht="14.25" thickTop="1" thickBot="1" x14ac:dyDescent="0.25">
      <c r="A34" s="499"/>
      <c r="B34" s="501"/>
      <c r="C34" s="18">
        <v>68</v>
      </c>
      <c r="D34" s="440">
        <f t="shared" ca="1" si="10"/>
        <v>6</v>
      </c>
      <c r="E34" t="str">
        <f t="shared" ca="1" si="11"/>
        <v>105/106-Q4</v>
      </c>
      <c r="F34" s="5" t="str">
        <f>Bracket!I34</f>
        <v>Test68 Test68</v>
      </c>
      <c r="G34" s="5">
        <f>Bracket!J34</f>
        <v>7.8356481481482304E-3</v>
      </c>
      <c r="I34" s="499"/>
      <c r="J34" s="521"/>
      <c r="K34" s="18" t="s">
        <v>263</v>
      </c>
      <c r="L34" s="440">
        <f ca="1">IF(CELL("type",O34)="v",IF(O34=MIN($O$30:$O$34),"W205",_xlfn.RANK.AVG(O34,($O$30:$O$34,$O$42:$O$46),1)),"")</f>
        <v>9</v>
      </c>
      <c r="M34" t="str">
        <f ca="1">IFERROR(IF(AND(COUNT((L$30:L$34,L$42:L$46))&lt;7,VALUE(RIGHT(IF(L34="W205","W205",IF(L34="W207","W207",CONCATENATE(RIGHT(I$30,3),"/",RIGHT(I$42,3),"-Q",_xlfn.RANK.AVG(L34,(L$30:L$34,L$42:L$46),1)))),1))&gt;2,LEFT(L34,1)&lt;&gt;"W"),CONCATENATE(LEFT(IF(L34="W205","W205",IF(L34="W207","W207",CONCATENATE(RIGHT(I$30,3),"/",RIGHT(I$42,3),"-Q",_xlfn.RANK.AVG(L34,(L$30:L$34,L$42:L$46),1)))),9),VALUE(RIGHT(IF(L34="W205","W205",IF(L34="W207","W207",CONCATENATE(RIGHT(I$30,3),"/",RIGHT(I$42,3),"-Q",_xlfn.RANK.AVG(L34,(L$30:L$34,L$42:L$46),1)))),1))+1),IF(L34="W205","W205",IF(L34="W207","W207",CONCATENATE(RIGHT(I$30,3),"/",RIGHT(I$42,3),"-Q",_xlfn.RANK.AVG(L34,(L$30:L$34,L$42:L$46),1))))),"")</f>
        <v>205/207-Q7</v>
      </c>
      <c r="N34" s="5" t="str">
        <f ca="1">Bracket!Q34</f>
        <v>Test61 Test61</v>
      </c>
      <c r="O34" s="5">
        <f ca="1">Bracket!R34</f>
        <v>7.7546296296296998E-3</v>
      </c>
      <c r="Q34" s="499"/>
      <c r="R34" s="501"/>
      <c r="S34" s="18" t="s">
        <v>320</v>
      </c>
      <c r="T34" s="443">
        <f ca="1">IF(CELL("type",W34)="v",IF(W34=MIN($W$30:$W$34),"W305",_xlfn.RANK.AVG(W34,($W$6:$W$10,$W$30:$W$34),1)),"")</f>
        <v>10</v>
      </c>
      <c r="U34" t="str">
        <f ca="1">IFERROR(IF(AND(COUNT((T$6:T$10,T$30:T$34))&lt;7,VALUE(RIGHT(IF(T34="W301","W301",IF(T34="W305","W305",CONCATENATE(RIGHT(Q$6,3),"/",RIGHT(Q$30,3),"-Q",_xlfn.RANK.AVG(T34,(T$6:T$10,T$30:T$34),1)))),1))&gt;2,LEFT(T34,1)&lt;&gt;"W"),CONCATENATE(LEFT(IF(T34="W301","W301",IF(T34="W305","W305",CONCATENATE(RIGHT(Q$6,3),"/",RIGHT(Q$30,3),"-Q",_xlfn.RANK.AVG(T34,(T$6:T$10,T$30:T$34),1)))),9),VALUE(RIGHT(IF(T34="W301","W301",IF(T34="W305","W305",CONCATENATE(RIGHT(Q$6,3),"/",RIGHT(Q$30,3),"-Q",_xlfn.RANK.AVG(T34,(T$6:T$10,T$30:T$34),1)))),1))+1),IF(T34="W301","W301",IF(T34="W305","W305",CONCATENATE(RIGHT(Q$6,3),"/",RIGHT(Q$30,3),"-Q",_xlfn.RANK.AVG(T34,(T$6:T$10,T$30:T$34),1))))),"")</f>
        <v>301/305-Q8</v>
      </c>
      <c r="V34" s="201" t="str">
        <f ca="1">Bracket!AA34</f>
        <v>Test36 Test36</v>
      </c>
      <c r="W34" s="201">
        <f ca="1">Bracket!AB34</f>
        <v>7.4652777777778198E-3</v>
      </c>
      <c r="Y34" s="478"/>
      <c r="Z34" s="481"/>
      <c r="AA34" s="120" t="s">
        <v>384</v>
      </c>
      <c r="AB34" s="443">
        <f ca="1">IF(CELL("type",AE34)="v",IF(AE34=MIN($AE$30:$AE$34),"W412",_xlfn.RANK.AVG(AE34,($AE$30:$AE$34,$AE$36:$AE$40),1)),"")</f>
        <v>9</v>
      </c>
      <c r="AC34" t="str">
        <f ca="1">IFERROR(IF(AND(COUNT((AB$30:AB$34,AB$36:AB$40))&lt;7,VALUE(RIGHT(IF(AB34="W412","W412",IF(AB34="W411","W411",CONCATENATE(RIGHT(Y$30,3),"/",RIGHT(Y$36,3),"-Q",_xlfn.RANK.AVG(AB34,(AB$30:AB$34,AB$36:AB$40),1)))),1))&gt;2,LEFT(AB34,1)&lt;&gt;"W"),CONCATENATE(LEFT(IF(AB34="W412","W412",IF(AB34="W411","W411",CONCATENATE(RIGHT(Y$30,3),"/",RIGHT(Y$36,3),"-Q",_xlfn.RANK.AVG(AB34,(AB$30:AB$34,AB$36:AB$40),1)))),9),VALUE(RIGHT(IF(AB34="W412","W412",IF(AB34="W411","W411",CONCATENATE(RIGHT(Y$30,3),"/",RIGHT(Y$36,3),"-Q",_xlfn.RANK.AVG(AB34,(AB$30:AB$34,AB$36:AB$40),1)))),1))+1),IF(AB34="W412","W412",IF(AB34="W411","W411",CONCATENATE(RIGHT(Y$30,3),"/",RIGHT(Y$36,3),"-Q",_xlfn.RANK.AVG(AB34,(AB$30:AB$34,AB$36:AB$40),1))))),"")</f>
        <v>412/411-Q7</v>
      </c>
      <c r="AD34" s="201" t="str">
        <f ca="1">Bracket!BA34</f>
        <v>Test45 Test45</v>
      </c>
      <c r="AE34" s="201">
        <f ca="1">Bracket!BB34</f>
        <v>7.5694444444445001E-3</v>
      </c>
      <c r="AG34" s="478"/>
      <c r="AH34" s="481"/>
      <c r="AI34" s="120" t="s">
        <v>448</v>
      </c>
      <c r="AJ34" s="375">
        <v>512</v>
      </c>
      <c r="AK34" s="201">
        <f t="shared" ca="1" si="12"/>
        <v>25</v>
      </c>
      <c r="AL34" s="201" t="str">
        <f ca="1">Bracket!BJ34</f>
        <v>Test41 Test41</v>
      </c>
      <c r="AM34" s="201">
        <f ca="1">Bracket!BK34</f>
        <v>7.5231481481481998E-3</v>
      </c>
    </row>
    <row r="35" spans="1:39" ht="14.25" thickTop="1" thickBot="1" x14ac:dyDescent="0.25">
      <c r="A35" s="23"/>
      <c r="B35" s="23"/>
      <c r="D35" s="440"/>
      <c r="E35" t="str">
        <f t="shared" ca="1" si="11"/>
        <v/>
      </c>
      <c r="F35" s="5"/>
      <c r="G35" s="5"/>
      <c r="I35" s="1"/>
      <c r="J35" s="1"/>
      <c r="K35" s="1"/>
      <c r="L35" s="440"/>
      <c r="N35" s="5" t="str">
        <f ca="1">Bracket!Q35</f>
        <v/>
      </c>
      <c r="O35" s="5" t="str">
        <f ca="1">Bracket!R35</f>
        <v/>
      </c>
      <c r="Q35" s="1"/>
      <c r="R35" s="1"/>
      <c r="S35" s="1"/>
      <c r="T35" s="444"/>
      <c r="U35" s="444"/>
      <c r="V35" s="201" t="str">
        <f ca="1">Bracket!AA35</f>
        <v/>
      </c>
      <c r="W35" s="201" t="str">
        <f ca="1">Bracket!AB35</f>
        <v/>
      </c>
      <c r="Y35" s="1"/>
      <c r="Z35" s="1"/>
      <c r="AA35" s="1"/>
      <c r="AB35" s="444"/>
      <c r="AD35" s="201" t="str">
        <f ca="1">Bracket!BA35</f>
        <v/>
      </c>
      <c r="AE35" s="201" t="str">
        <f ca="1">Bracket!BB35</f>
        <v/>
      </c>
      <c r="AG35" s="1"/>
      <c r="AH35" s="1"/>
      <c r="AI35" s="1"/>
      <c r="AJ35" s="1"/>
      <c r="AK35" s="1"/>
      <c r="AL35" s="201" t="str">
        <f ca="1">Bracket!BJ35</f>
        <v/>
      </c>
      <c r="AM35" s="201" t="str">
        <f ca="1">Bracket!BK35</f>
        <v/>
      </c>
    </row>
    <row r="36" spans="1:39" ht="14.25" customHeight="1" thickTop="1" thickBot="1" x14ac:dyDescent="0.25">
      <c r="A36" s="497" t="s">
        <v>5</v>
      </c>
      <c r="B36" s="500" t="s">
        <v>21</v>
      </c>
      <c r="C36" s="5">
        <v>13</v>
      </c>
      <c r="D36" s="440">
        <f ca="1">IF(CELL("type",G36)="v",IF(G36=MIN($G$36:$G$40),"W106",_xlfn.RANK.AVG(G36,$G$30:$G$40,1)),"")</f>
        <v>7</v>
      </c>
      <c r="E36" t="str">
        <f t="shared" ca="1" si="11"/>
        <v>105/106-Q5</v>
      </c>
      <c r="F36" s="5" t="str">
        <f>Bracket!I36</f>
        <v>Test13 Test13</v>
      </c>
      <c r="G36" s="5">
        <f>Bracket!J36</f>
        <v>8.5879629629629604E-3</v>
      </c>
      <c r="I36" s="508" t="s">
        <v>37</v>
      </c>
      <c r="J36" s="518" t="s">
        <v>118</v>
      </c>
      <c r="K36" s="30" t="s">
        <v>264</v>
      </c>
      <c r="L36" s="440" t="str">
        <f ca="1">IF(CELL("type",O36)="v",IF(O36=MIN($O$36:$O$40),"W206",_xlfn.RANK.AVG(O36,($O$36:$O$40,$O$48:$O$52),1)),"")</f>
        <v>W206</v>
      </c>
      <c r="M36" t="str">
        <f ca="1">IFERROR(IF(AND(COUNT((L$36:L$40,L$48:L$52))&lt;7,VALUE(RIGHT(IF(L36="W206","W206",IF(L36="W208","W208",CONCATENATE(RIGHT(I$36,3),"/",RIGHT(I$48,3),"-Q",_xlfn.RANK.AVG(L36,(L$36:L$40,L$48:L$52),1)))),1))&gt;2,LEFT(L36,1)&lt;&gt;"W"),CONCATENATE(LEFT(IF(L36="W206","W206",IF(L36="W208","W208",CONCATENATE(RIGHT(I$36,3),"/",RIGHT(I$48,3),"-Q",_xlfn.RANK.AVG(L36,(L$36:L$40,L$48:L$52),1)))),9),VALUE(RIGHT(IF(L36="W206","W206",IF(L36="W208","W208",CONCATENATE(RIGHT(I$36,3),"/",RIGHT(I$48,3),"-Q",_xlfn.RANK.AVG(L36,(L$36:L$40,L$48:L$52),1)))),1))+1),IF(L36="W206","W206",IF(L36="W208","W208",CONCATENATE(RIGHT(I$36,3),"/",RIGHT(I$48,3),"-Q",_xlfn.RANK.AVG(L36,(L$36:L$40,L$48:L$52),1))))),"")</f>
        <v>W206</v>
      </c>
      <c r="N36" s="5" t="str">
        <f ca="1">Bracket!Q36</f>
        <v>Test68 Test68</v>
      </c>
      <c r="O36" s="5">
        <f ca="1">Bracket!R36</f>
        <v>7.8356481481482304E-3</v>
      </c>
      <c r="Q36" s="503" t="s">
        <v>60</v>
      </c>
      <c r="R36" s="506" t="s">
        <v>152</v>
      </c>
      <c r="S36" s="32" t="s">
        <v>321</v>
      </c>
      <c r="T36" s="443" t="str">
        <f ca="1">IF(CELL("type",W36)="v",IF(W36=MIN($W$36:$W$40),"W306",_xlfn.RANK.AVG(W36,($W$12:$W$16,$W$36:$W$40),1)),"")</f>
        <v>W306</v>
      </c>
      <c r="U36" t="str">
        <f ca="1">IFERROR(IF(AND(COUNT((T$12:T$16,T$36:T$40))&lt;7,VALUE(RIGHT(IF(T36="W302","W302",IF(T36="W306","W306",CONCATENATE(RIGHT(Q$12,3),"/",RIGHT(Q$36,3),"-Q",_xlfn.RANK.AVG(T36,(T$12:T$16,T$36:T$40),1)))),1))&gt;2,LEFT(T36,1)&lt;&gt;"W"),CONCATENATE(LEFT(IF(T36="W302","W302",IF(T36="W306","W306",CONCATENATE(RIGHT(Q$12,3),"/",RIGHT(Q$36,3),"-Q",_xlfn.RANK.AVG(T36,(T$12:T$16,T$36:T$40),1)))),9),VALUE(RIGHT(IF(T36="W302","W302",IF(T36="W306","W306",CONCATENATE(RIGHT(Q$12,3),"/",RIGHT(Q$36,3),"-Q",_xlfn.RANK.AVG(T36,(T$12:T$16,T$36:T$40),1)))),1))+1),IF(T36="W302","W302",IF(T36="W306","W306",CONCATENATE(RIGHT(Q$12,3),"/",RIGHT(Q$36,3),"-Q",_xlfn.RANK.AVG(T36,(T$12:T$16,T$36:T$40),1))))),"")</f>
        <v>W306</v>
      </c>
      <c r="V36" s="201" t="str">
        <f ca="1">Bracket!AA36</f>
        <v>Test37 Test37</v>
      </c>
      <c r="W36" s="201">
        <f ca="1">Bracket!AB36</f>
        <v>7.4768518518519003E-3</v>
      </c>
      <c r="Y36" s="476" t="s">
        <v>81</v>
      </c>
      <c r="Z36" s="479" t="s">
        <v>133</v>
      </c>
      <c r="AA36" s="115" t="s">
        <v>219</v>
      </c>
      <c r="AB36" s="443">
        <f ca="1">IF(CELL("type",AE36)="v",IF(AE36=MIN($AE$36:$AE$40),"W411",_xlfn.RANK.AVG(AE36,($AE$30:$AE$34,$AE$36:$AE$40),1)),"")</f>
        <v>3</v>
      </c>
      <c r="AC36" t="str">
        <f ca="1">IFERROR(IF(AND(COUNT((AB$30:AB$34,AB$36:AB$40))&lt;7,VALUE(RIGHT(IF(AB36="W412","W412",IF(AB36="W411","W411",CONCATENATE(RIGHT(Y$30,3),"/",RIGHT(Y$36,3),"-Q",_xlfn.RANK.AVG(AB36,(AB$30:AB$34,AB$36:AB$40),1)))),1))&gt;2,LEFT(AB36,1)&lt;&gt;"W"),CONCATENATE(LEFT(IF(AB36="W412","W412",IF(AB36="W411","W411",CONCATENATE(RIGHT(Y$30,3),"/",RIGHT(Y$36,3),"-Q",_xlfn.RANK.AVG(AB36,(AB$30:AB$34,AB$36:AB$40),1)))),9),VALUE(RIGHT(IF(AB36="W412","W412",IF(AB36="W411","W411",CONCATENATE(RIGHT(Y$30,3),"/",RIGHT(Y$36,3),"-Q",_xlfn.RANK.AVG(AB36,(AB$30:AB$34,AB$36:AB$40),1)))),1))+1),IF(AB36="W412","W412",IF(AB36="W411","W411",CONCATENATE(RIGHT(Y$30,3),"/",RIGHT(Y$36,3),"-Q",_xlfn.RANK.AVG(AB36,(AB$30:AB$34,AB$36:AB$40),1))))),"")</f>
        <v>412/411-Q1</v>
      </c>
      <c r="AD36" s="201" t="str">
        <f ca="1">Bracket!BA36</f>
        <v>Test39 Test39</v>
      </c>
      <c r="AE36" s="201">
        <f ca="1">Bracket!BB36</f>
        <v>7.50000000000005E-3</v>
      </c>
      <c r="AG36" s="482" t="s">
        <v>97</v>
      </c>
      <c r="AH36" s="485" t="s">
        <v>26</v>
      </c>
      <c r="AI36" s="278" t="s">
        <v>449</v>
      </c>
      <c r="AJ36" s="375">
        <v>511</v>
      </c>
      <c r="AK36" s="201">
        <f ca="1">IFERROR(VALUE(IF(AM36=MIN($AM$36:$AM$40),"26",IF(AND(AM36&lt;MEDIAN($AM$36:$AM$40),AM36&gt;MIN($AM$36:$AM$40)),"27",IF(AM36=MEDIAN($AM$36:$AM$40),"28",IF(AND(AM36&gt;MEDIAN($AM$36:$AM$40),AM36&lt;MAX($AM$36:$AM$40)),"29",IF(AM36=MAX($AM$36:$AM$40),"30")))))),"")</f>
        <v>26</v>
      </c>
      <c r="AL36" s="201" t="str">
        <f ca="1">Bracket!BJ36</f>
        <v>Test42 Test42</v>
      </c>
      <c r="AM36" s="201">
        <f ca="1">Bracket!BK36</f>
        <v>7.5347222222222699E-3</v>
      </c>
    </row>
    <row r="37" spans="1:39" ht="14.25" thickTop="1" thickBot="1" x14ac:dyDescent="0.25">
      <c r="A37" s="498"/>
      <c r="B37" s="449"/>
      <c r="C37" s="9">
        <v>20</v>
      </c>
      <c r="D37" s="440">
        <f t="shared" ref="D37:D40" ca="1" si="13">IF(CELL("type",G37)="v",IF(G37=MIN($G$36:$G$40),"W106",_xlfn.RANK.AVG(G37,$G$30:$G$40,1)),"")</f>
        <v>8</v>
      </c>
      <c r="E37" t="str">
        <f t="shared" ca="1" si="11"/>
        <v>105/106-Q6</v>
      </c>
      <c r="F37" s="5" t="str">
        <f>Bracket!I37</f>
        <v>Test20 Test20</v>
      </c>
      <c r="G37" s="5">
        <f>Bracket!J37</f>
        <v>8.6689814814814806E-3</v>
      </c>
      <c r="I37" s="509"/>
      <c r="J37" s="480"/>
      <c r="K37" s="9" t="s">
        <v>265</v>
      </c>
      <c r="L37" s="440">
        <f ca="1">IF(CELL("type",O37)="v",IF(O37=MIN($O$36:$O$40),"W206",_xlfn.RANK.AVG(O37,($O$36:$O$40,$O$48:$O$52),1)),"")</f>
        <v>4</v>
      </c>
      <c r="M37" t="str">
        <f ca="1">IFERROR(IF(AND(COUNT((L$36:L$40,L$48:L$52))&lt;7,VALUE(RIGHT(IF(L37="W206","W206",IF(L37="W208","W208",CONCATENATE(RIGHT(I$36,3),"/",RIGHT(I$48,3),"-Q",_xlfn.RANK.AVG(L37,(L$36:L$40,L$48:L$52),1)))),1))&gt;2,LEFT(L37,1)&lt;&gt;"W"),CONCATENATE(LEFT(IF(L37="W206","W206",IF(L37="W208","W208",CONCATENATE(RIGHT(I$36,3),"/",RIGHT(I$48,3),"-Q",_xlfn.RANK.AVG(L37,(L$36:L$40,L$48:L$52),1)))),9),VALUE(RIGHT(IF(L37="W206","W206",IF(L37="W208","W208",CONCATENATE(RIGHT(I$36,3),"/",RIGHT(I$48,3),"-Q",_xlfn.RANK.AVG(L37,(L$36:L$40,L$48:L$52),1)))),1))+1),IF(L37="W206","W206",IF(L37="W208","W208",CONCATENATE(RIGHT(I$36,3),"/",RIGHT(I$48,3),"-Q",_xlfn.RANK.AVG(L37,(L$36:L$40,L$48:L$52),1))))),"")</f>
        <v>206/208-Q2</v>
      </c>
      <c r="N37" s="5" t="str">
        <f ca="1">Bracket!Q37</f>
        <v>Test13 Test13</v>
      </c>
      <c r="O37" s="5">
        <f ca="1">Bracket!R37</f>
        <v>8.5879629629629604E-3</v>
      </c>
      <c r="Q37" s="504"/>
      <c r="R37" s="449"/>
      <c r="S37" s="9" t="s">
        <v>322</v>
      </c>
      <c r="T37" s="443">
        <f ca="1">IF(CELL("type",W37)="v",IF(W37=MIN($W$36:$W$40),"W306",_xlfn.RANK.AVG(W37,($W$12:$W$16,$W$36:$W$40),1)),"")</f>
        <v>4</v>
      </c>
      <c r="U37" t="str">
        <f ca="1">IFERROR(IF(AND(COUNT((T$12:T$16,T$36:T$40))&lt;7,VALUE(RIGHT(IF(T37="W302","W302",IF(T37="W306","W306",CONCATENATE(RIGHT(Q$12,3),"/",RIGHT(Q$36,3),"-Q",_xlfn.RANK.AVG(T37,(T$12:T$16,T$36:T$40),1)))),1))&gt;2,LEFT(T37,1)&lt;&gt;"W"),CONCATENATE(LEFT(IF(T37="W302","W302",IF(T37="W306","W306",CONCATENATE(RIGHT(Q$12,3),"/",RIGHT(Q$36,3),"-Q",_xlfn.RANK.AVG(T37,(T$12:T$16,T$36:T$40),1)))),9),VALUE(RIGHT(IF(T37="W302","W302",IF(T37="W306","W306",CONCATENATE(RIGHT(Q$12,3),"/",RIGHT(Q$36,3),"-Q",_xlfn.RANK.AVG(T37,(T$12:T$16,T$36:T$40),1)))),1))+1),IF(T37="W302","W302",IF(T37="W306","W306",CONCATENATE(RIGHT(Q$12,3),"/",RIGHT(Q$36,3),"-Q",_xlfn.RANK.AVG(T37,(T$12:T$16,T$36:T$40),1))))),"")</f>
        <v>302/306-Q2</v>
      </c>
      <c r="V37" s="201" t="str">
        <f ca="1">Bracket!AA37</f>
        <v>Test44 Test44</v>
      </c>
      <c r="W37" s="201">
        <f ca="1">Bracket!AB37</f>
        <v>7.5578703703704196E-3</v>
      </c>
      <c r="Y37" s="477"/>
      <c r="Z37" s="480"/>
      <c r="AA37" s="9" t="s">
        <v>220</v>
      </c>
      <c r="AB37" s="443" t="str">
        <f ca="1">IF(CELL("type",AE37)="v",IF(AE37=MIN($AE$36:$AE$40),"W411",_xlfn.RANK.AVG(AE37,($AE$30:$AE$34,$AE$36:$AE$40),1)),"")</f>
        <v>W411</v>
      </c>
      <c r="AC37" t="str">
        <f ca="1">IFERROR(IF(AND(COUNT((AB$30:AB$34,AB$36:AB$40))&lt;7,VALUE(RIGHT(IF(AB37="W412","W412",IF(AB37="W411","W411",CONCATENATE(RIGHT(Y$30,3),"/",RIGHT(Y$36,3),"-Q",_xlfn.RANK.AVG(AB37,(AB$30:AB$34,AB$36:AB$40),1)))),1))&gt;2,LEFT(AB37,1)&lt;&gt;"W"),CONCATENATE(LEFT(IF(AB37="W412","W412",IF(AB37="W411","W411",CONCATENATE(RIGHT(Y$30,3),"/",RIGHT(Y$36,3),"-Q",_xlfn.RANK.AVG(AB37,(AB$30:AB$34,AB$36:AB$40),1)))),9),VALUE(RIGHT(IF(AB37="W412","W412",IF(AB37="W411","W411",CONCATENATE(RIGHT(Y$30,3),"/",RIGHT(Y$36,3),"-Q",_xlfn.RANK.AVG(AB37,(AB$30:AB$34,AB$36:AB$40),1)))),1))+1),IF(AB37="W412","W412",IF(AB37="W411","W411",CONCATENATE(RIGHT(Y$30,3),"/",RIGHT(Y$36,3),"-Q",_xlfn.RANK.AVG(AB37,(AB$30:AB$34,AB$36:AB$40),1))))),"")</f>
        <v>W411</v>
      </c>
      <c r="AD37" s="201" t="str">
        <f ca="1">Bracket!BA37</f>
        <v>Test38 Test38</v>
      </c>
      <c r="AE37" s="201">
        <f ca="1">Bracket!BB37</f>
        <v>7.4884259259259704E-3</v>
      </c>
      <c r="AG37" s="483"/>
      <c r="AH37" s="480"/>
      <c r="AI37" s="9" t="s">
        <v>450</v>
      </c>
      <c r="AJ37" s="375">
        <v>511</v>
      </c>
      <c r="AK37" s="201">
        <f t="shared" ref="AK37:AK40" ca="1" si="14">IFERROR(VALUE(IF(AM37=MIN($AM$36:$AM$40),"26",IF(AND(AM37&lt;MEDIAN($AM$36:$AM$40),AM37&gt;MIN($AM$36:$AM$40)),"27",IF(AM37=MEDIAN($AM$36:$AM$40),"28",IF(AND(AM37&gt;MEDIAN($AM$36:$AM$40),AM37&lt;MAX($AM$36:$AM$40)),"29",IF(AM37=MAX($AM$36:$AM$40),"30")))))),"")</f>
        <v>27</v>
      </c>
      <c r="AL37" s="201" t="str">
        <f ca="1">Bracket!BJ37</f>
        <v>Test43 Test43</v>
      </c>
      <c r="AM37" s="201">
        <f ca="1">Bracket!BK37</f>
        <v>7.5462962962963504E-3</v>
      </c>
    </row>
    <row r="38" spans="1:39" ht="14.25" thickTop="1" thickBot="1" x14ac:dyDescent="0.25">
      <c r="A38" s="498"/>
      <c r="B38" s="449"/>
      <c r="C38" s="9">
        <v>45</v>
      </c>
      <c r="D38" s="440" t="str">
        <f t="shared" ca="1" si="13"/>
        <v>W106</v>
      </c>
      <c r="E38" t="str">
        <f t="shared" ca="1" si="11"/>
        <v>W106</v>
      </c>
      <c r="F38" s="5" t="str">
        <f>Bracket!I38</f>
        <v>Test45 Test45</v>
      </c>
      <c r="G38" s="5">
        <f>Bracket!J38</f>
        <v>7.5694444444445001E-3</v>
      </c>
      <c r="I38" s="509"/>
      <c r="J38" s="480"/>
      <c r="K38" s="9" t="s">
        <v>266</v>
      </c>
      <c r="L38" s="440">
        <f ca="1">IF(CELL("type",O38)="v",IF(O38=MIN($O$36:$O$40),"W206",_xlfn.RANK.AVG(O38,($O$36:$O$40,$O$48:$O$52),1)),"")</f>
        <v>5</v>
      </c>
      <c r="M38" t="str">
        <f ca="1">IFERROR(IF(AND(COUNT((L$36:L$40,L$48:L$52))&lt;7,VALUE(RIGHT(IF(L38="W206","W206",IF(L38="W208","W208",CONCATENATE(RIGHT(I$36,3),"/",RIGHT(I$48,3),"-Q",_xlfn.RANK.AVG(L38,(L$36:L$40,L$48:L$52),1)))),1))&gt;2,LEFT(L38,1)&lt;&gt;"W"),CONCATENATE(LEFT(IF(L38="W206","W206",IF(L38="W208","W208",CONCATENATE(RIGHT(I$36,3),"/",RIGHT(I$48,3),"-Q",_xlfn.RANK.AVG(L38,(L$36:L$40,L$48:L$52),1)))),9),VALUE(RIGHT(IF(L38="W206","W206",IF(L38="W208","W208",CONCATENATE(RIGHT(I$36,3),"/",RIGHT(I$48,3),"-Q",_xlfn.RANK.AVG(L38,(L$36:L$40,L$48:L$52),1)))),1))+1),IF(L38="W206","W206",IF(L38="W208","W208",CONCATENATE(RIGHT(I$36,3),"/",RIGHT(I$48,3),"-Q",_xlfn.RANK.AVG(L38,(L$36:L$40,L$48:L$52),1))))),"")</f>
        <v>206/208-Q3</v>
      </c>
      <c r="N38" s="5" t="str">
        <f ca="1">Bracket!Q38</f>
        <v>Test20 Test20</v>
      </c>
      <c r="O38" s="5">
        <f ca="1">Bracket!R38</f>
        <v>8.6689814814814806E-3</v>
      </c>
      <c r="Q38" s="504"/>
      <c r="R38" s="449"/>
      <c r="S38" s="9" t="s">
        <v>323</v>
      </c>
      <c r="T38" s="443">
        <f ca="1">IF(CELL("type",W38)="v",IF(W38=MIN($W$36:$W$40),"W306",_xlfn.RANK.AVG(W38,($W$12:$W$16,$W$36:$W$40),1)),"")</f>
        <v>5</v>
      </c>
      <c r="U38" t="str">
        <f ca="1">IFERROR(IF(AND(COUNT((T$12:T$16,T$36:T$40))&lt;7,VALUE(RIGHT(IF(T38="W302","W302",IF(T38="W306","W306",CONCATENATE(RIGHT(Q$12,3),"/",RIGHT(Q$36,3),"-Q",_xlfn.RANK.AVG(T38,(T$12:T$16,T$36:T$40),1)))),1))&gt;2,LEFT(T38,1)&lt;&gt;"W"),CONCATENATE(LEFT(IF(T38="W302","W302",IF(T38="W306","W306",CONCATENATE(RIGHT(Q$12,3),"/",RIGHT(Q$36,3),"-Q",_xlfn.RANK.AVG(T38,(T$12:T$16,T$36:T$40),1)))),9),VALUE(RIGHT(IF(T38="W302","W302",IF(T38="W306","W306",CONCATENATE(RIGHT(Q$12,3),"/",RIGHT(Q$36,3),"-Q",_xlfn.RANK.AVG(T38,(T$12:T$16,T$36:T$40),1)))),1))+1),IF(T38="W302","W302",IF(T38="W306","W306",CONCATENATE(RIGHT(Q$12,3),"/",RIGHT(Q$36,3),"-Q",_xlfn.RANK.AVG(T38,(T$12:T$16,T$36:T$40),1))))),"")</f>
        <v>302/306-Q3</v>
      </c>
      <c r="V38" s="201" t="str">
        <f ca="1">Bracket!AA38</f>
        <v>Test45 Test45</v>
      </c>
      <c r="W38" s="201">
        <f ca="1">Bracket!AB38</f>
        <v>7.5694444444445001E-3</v>
      </c>
      <c r="Y38" s="477"/>
      <c r="Z38" s="480"/>
      <c r="AA38" s="9" t="s">
        <v>390</v>
      </c>
      <c r="AB38" s="443">
        <f ca="1">IF(CELL("type",AE38)="v",IF(AE38=MIN($AE$36:$AE$40),"W411",_xlfn.RANK.AVG(AE38,($AE$30:$AE$34,$AE$36:$AE$40),1)),"")</f>
        <v>6</v>
      </c>
      <c r="AC38" t="str">
        <f ca="1">IFERROR(IF(AND(COUNT((AB$30:AB$34,AB$36:AB$40))&lt;7,VALUE(RIGHT(IF(AB38="W412","W412",IF(AB38="W411","W411",CONCATENATE(RIGHT(Y$30,3),"/",RIGHT(Y$36,3),"-Q",_xlfn.RANK.AVG(AB38,(AB$30:AB$34,AB$36:AB$40),1)))),1))&gt;2,LEFT(AB38,1)&lt;&gt;"W"),CONCATENATE(LEFT(IF(AB38="W412","W412",IF(AB38="W411","W411",CONCATENATE(RIGHT(Y$30,3),"/",RIGHT(Y$36,3),"-Q",_xlfn.RANK.AVG(AB38,(AB$30:AB$34,AB$36:AB$40),1)))),9),VALUE(RIGHT(IF(AB38="W412","W412",IF(AB38="W411","W411",CONCATENATE(RIGHT(Y$30,3),"/",RIGHT(Y$36,3),"-Q",_xlfn.RANK.AVG(AB38,(AB$30:AB$34,AB$36:AB$40),1)))),1))+1),IF(AB38="W412","W412",IF(AB38="W411","W411",CONCATENATE(RIGHT(Y$30,3),"/",RIGHT(Y$36,3),"-Q",_xlfn.RANK.AVG(AB38,(AB$30:AB$34,AB$36:AB$40),1))))),"")</f>
        <v>412/411-Q4</v>
      </c>
      <c r="AD38" s="201" t="str">
        <f ca="1">Bracket!BA38</f>
        <v>Test42 Test42</v>
      </c>
      <c r="AE38" s="201">
        <f ca="1">Bracket!BB38</f>
        <v>7.5347222222222699E-3</v>
      </c>
      <c r="AG38" s="483"/>
      <c r="AH38" s="480"/>
      <c r="AI38" s="9" t="s">
        <v>451</v>
      </c>
      <c r="AJ38" s="375">
        <v>511</v>
      </c>
      <c r="AK38" s="201">
        <f t="shared" ca="1" si="14"/>
        <v>28</v>
      </c>
      <c r="AL38" s="201" t="str">
        <f ca="1">Bracket!BJ38</f>
        <v>Test44 Test44</v>
      </c>
      <c r="AM38" s="201">
        <f ca="1">Bracket!BK38</f>
        <v>7.5578703703704196E-3</v>
      </c>
    </row>
    <row r="39" spans="1:39" ht="14.25" thickTop="1" thickBot="1" x14ac:dyDescent="0.25">
      <c r="A39" s="498"/>
      <c r="B39" s="449"/>
      <c r="C39" s="9">
        <v>52</v>
      </c>
      <c r="D39" s="440">
        <f t="shared" ca="1" si="13"/>
        <v>9</v>
      </c>
      <c r="E39" t="str">
        <f t="shared" ca="1" si="11"/>
        <v>105/106-Q7</v>
      </c>
      <c r="F39" s="5" t="str">
        <f>Bracket!I39</f>
        <v>Test52 Test52</v>
      </c>
      <c r="G39" s="5">
        <f>Bracket!J39</f>
        <v>9.7337962962962907E-3</v>
      </c>
      <c r="I39" s="509"/>
      <c r="J39" s="480"/>
      <c r="K39" s="9" t="s">
        <v>267</v>
      </c>
      <c r="L39" s="440">
        <f ca="1">IF(CELL("type",O39)="v",IF(O39=MIN($O$36:$O$40),"W206",_xlfn.RANK.AVG(O39,($O$36:$O$40,$O$48:$O$52),1)),"")</f>
        <v>7</v>
      </c>
      <c r="M39" t="str">
        <f ca="1">IFERROR(IF(AND(COUNT((L$36:L$40,L$48:L$52))&lt;7,VALUE(RIGHT(IF(L39="W206","W206",IF(L39="W208","W208",CONCATENATE(RIGHT(I$36,3),"/",RIGHT(I$48,3),"-Q",_xlfn.RANK.AVG(L39,(L$36:L$40,L$48:L$52),1)))),1))&gt;2,LEFT(L39,1)&lt;&gt;"W"),CONCATENATE(LEFT(IF(L39="W206","W206",IF(L39="W208","W208",CONCATENATE(RIGHT(I$36,3),"/",RIGHT(I$48,3),"-Q",_xlfn.RANK.AVG(L39,(L$36:L$40,L$48:L$52),1)))),9),VALUE(RIGHT(IF(L39="W206","W206",IF(L39="W208","W208",CONCATENATE(RIGHT(I$36,3),"/",RIGHT(I$48,3),"-Q",_xlfn.RANK.AVG(L39,(L$36:L$40,L$48:L$52),1)))),1))+1),IF(L39="W206","W206",IF(L39="W208","W208",CONCATENATE(RIGHT(I$36,3),"/",RIGHT(I$48,3),"-Q",_xlfn.RANK.AVG(L39,(L$36:L$40,L$48:L$52),1))))),"")</f>
        <v>206/208-Q5</v>
      </c>
      <c r="N39" s="5" t="str">
        <f ca="1">Bracket!Q39</f>
        <v>Test52 Test52</v>
      </c>
      <c r="O39" s="5">
        <f ca="1">Bracket!R39</f>
        <v>9.7337962962962907E-3</v>
      </c>
      <c r="Q39" s="504"/>
      <c r="R39" s="449"/>
      <c r="S39" s="9" t="s">
        <v>324</v>
      </c>
      <c r="T39" s="443">
        <f ca="1">IF(CELL("type",W39)="v",IF(W39=MIN($W$36:$W$40),"W306",_xlfn.RANK.AVG(W39,($W$12:$W$16,$W$36:$W$40),1)),"")</f>
        <v>6</v>
      </c>
      <c r="U39" t="str">
        <f ca="1">IFERROR(IF(AND(COUNT((T$12:T$16,T$36:T$40))&lt;7,VALUE(RIGHT(IF(T39="W302","W302",IF(T39="W306","W306",CONCATENATE(RIGHT(Q$12,3),"/",RIGHT(Q$36,3),"-Q",_xlfn.RANK.AVG(T39,(T$12:T$16,T$36:T$40),1)))),1))&gt;2,LEFT(T39,1)&lt;&gt;"W"),CONCATENATE(LEFT(IF(T39="W302","W302",IF(T39="W306","W306",CONCATENATE(RIGHT(Q$12,3),"/",RIGHT(Q$36,3),"-Q",_xlfn.RANK.AVG(T39,(T$12:T$16,T$36:T$40),1)))),9),VALUE(RIGHT(IF(T39="W302","W302",IF(T39="W306","W306",CONCATENATE(RIGHT(Q$12,3),"/",RIGHT(Q$36,3),"-Q",_xlfn.RANK.AVG(T39,(T$12:T$16,T$36:T$40),1)))),1))+1),IF(T39="W302","W302",IF(T39="W306","W306",CONCATENATE(RIGHT(Q$12,3),"/",RIGHT(Q$36,3),"-Q",_xlfn.RANK.AVG(T39,(T$12:T$16,T$36:T$40),1))))),"")</f>
        <v>302/306-Q4</v>
      </c>
      <c r="V39" s="201" t="str">
        <f ca="1">Bracket!AA39</f>
        <v>Test61 Test61</v>
      </c>
      <c r="W39" s="201">
        <f ca="1">Bracket!AB39</f>
        <v>7.7546296296296998E-3</v>
      </c>
      <c r="Y39" s="477"/>
      <c r="Z39" s="480"/>
      <c r="AA39" s="9" t="s">
        <v>391</v>
      </c>
      <c r="AB39" s="443">
        <f ca="1">IF(CELL("type",AE39)="v",IF(AE39=MIN($AE$36:$AE$40),"W411",_xlfn.RANK.AVG(AE39,($AE$30:$AE$34,$AE$36:$AE$40),1)),"")</f>
        <v>7</v>
      </c>
      <c r="AC39" t="str">
        <f ca="1">IFERROR(IF(AND(COUNT((AB$30:AB$34,AB$36:AB$40))&lt;7,VALUE(RIGHT(IF(AB39="W412","W412",IF(AB39="W411","W411",CONCATENATE(RIGHT(Y$30,3),"/",RIGHT(Y$36,3),"-Q",_xlfn.RANK.AVG(AB39,(AB$30:AB$34,AB$36:AB$40),1)))),1))&gt;2,LEFT(AB39,1)&lt;&gt;"W"),CONCATENATE(LEFT(IF(AB39="W412","W412",IF(AB39="W411","W411",CONCATENATE(RIGHT(Y$30,3),"/",RIGHT(Y$36,3),"-Q",_xlfn.RANK.AVG(AB39,(AB$30:AB$34,AB$36:AB$40),1)))),9),VALUE(RIGHT(IF(AB39="W412","W412",IF(AB39="W411","W411",CONCATENATE(RIGHT(Y$30,3),"/",RIGHT(Y$36,3),"-Q",_xlfn.RANK.AVG(AB39,(AB$30:AB$34,AB$36:AB$40),1)))),1))+1),IF(AB39="W412","W412",IF(AB39="W411","W411",CONCATENATE(RIGHT(Y$30,3),"/",RIGHT(Y$36,3),"-Q",_xlfn.RANK.AVG(AB39,(AB$30:AB$34,AB$36:AB$40),1))))),"")</f>
        <v>412/411-Q5</v>
      </c>
      <c r="AD39" s="201" t="str">
        <f ca="1">Bracket!BA39</f>
        <v>Test43 Test43</v>
      </c>
      <c r="AE39" s="201">
        <f ca="1">Bracket!BB39</f>
        <v>7.5462962962963504E-3</v>
      </c>
      <c r="AG39" s="483"/>
      <c r="AH39" s="480"/>
      <c r="AI39" s="9" t="s">
        <v>452</v>
      </c>
      <c r="AJ39" s="375">
        <v>511</v>
      </c>
      <c r="AK39" s="201">
        <f t="shared" ca="1" si="14"/>
        <v>29</v>
      </c>
      <c r="AL39" s="201" t="str">
        <f ca="1">Bracket!BJ39</f>
        <v>Test45 Test45</v>
      </c>
      <c r="AM39" s="201">
        <f ca="1">Bracket!BK39</f>
        <v>7.5694444444445001E-3</v>
      </c>
    </row>
    <row r="40" spans="1:39" ht="14.25" thickTop="1" thickBot="1" x14ac:dyDescent="0.25">
      <c r="A40" s="499"/>
      <c r="B40" s="501"/>
      <c r="C40" s="18">
        <v>77</v>
      </c>
      <c r="D40" s="440" t="str">
        <f t="shared" ca="1" si="13"/>
        <v/>
      </c>
      <c r="E40" t="str">
        <f t="shared" ca="1" si="11"/>
        <v/>
      </c>
      <c r="F40" s="5" t="str">
        <f>Bracket!I40</f>
        <v xml:space="preserve"> </v>
      </c>
      <c r="G40" s="5" t="str">
        <f>Bracket!J40</f>
        <v/>
      </c>
      <c r="I40" s="510"/>
      <c r="J40" s="519"/>
      <c r="K40" s="52" t="s">
        <v>268</v>
      </c>
      <c r="L40" s="440" t="str">
        <f ca="1">IF(CELL("type",O40)="v",IF(O40=MIN($O$36:$O$40),"W206",_xlfn.RANK.AVG(O40,($O$36:$O$40,$O$48:$O$52),1)),"")</f>
        <v/>
      </c>
      <c r="M40" t="str">
        <f ca="1">IFERROR(IF(AND(COUNT((L$36:L$40,L$48:L$52))&lt;7,VALUE(RIGHT(IF(L40="W206","W206",IF(L40="W208","W208",CONCATENATE(RIGHT(I$36,3),"/",RIGHT(I$48,3),"-Q",_xlfn.RANK.AVG(L40,(L$36:L$40,L$48:L$52),1)))),1))&gt;2,LEFT(L40,1)&lt;&gt;"W"),CONCATENATE(LEFT(IF(L40="W206","W206",IF(L40="W208","W208",CONCATENATE(RIGHT(I$36,3),"/",RIGHT(I$48,3),"-Q",_xlfn.RANK.AVG(L40,(L$36:L$40,L$48:L$52),1)))),9),VALUE(RIGHT(IF(L40="W206","W206",IF(L40="W208","W208",CONCATENATE(RIGHT(I$36,3),"/",RIGHT(I$48,3),"-Q",_xlfn.RANK.AVG(L40,(L$36:L$40,L$48:L$52),1)))),1))+1),IF(L40="W206","W206",IF(L40="W208","W208",CONCATENATE(RIGHT(I$36,3),"/",RIGHT(I$48,3),"-Q",_xlfn.RANK.AVG(L40,(L$36:L$40,L$48:L$52),1))))),"")</f>
        <v/>
      </c>
      <c r="N40" s="5" t="str">
        <f ca="1">Bracket!Q40</f>
        <v/>
      </c>
      <c r="O40" s="5" t="str">
        <f ca="1">Bracket!R40</f>
        <v/>
      </c>
      <c r="Q40" s="505"/>
      <c r="R40" s="507"/>
      <c r="S40" s="55" t="s">
        <v>325</v>
      </c>
      <c r="T40" s="443">
        <f ca="1">IF(CELL("type",W40)="v",IF(W40=MIN($W$36:$W$40),"W306",_xlfn.RANK.AVG(W40,($W$12:$W$16,$W$36:$W$40),1)),"")</f>
        <v>8</v>
      </c>
      <c r="U40" t="str">
        <f ca="1">IFERROR(IF(AND(COUNT((T$12:T$16,T$36:T$40))&lt;7,VALUE(RIGHT(IF(T40="W302","W302",IF(T40="W306","W306",CONCATENATE(RIGHT(Q$12,3),"/",RIGHT(Q$36,3),"-Q",_xlfn.RANK.AVG(T40,(T$12:T$16,T$36:T$40),1)))),1))&gt;2,LEFT(T40,1)&lt;&gt;"W"),CONCATENATE(LEFT(IF(T40="W302","W302",IF(T40="W306","W306",CONCATENATE(RIGHT(Q$12,3),"/",RIGHT(Q$36,3),"-Q",_xlfn.RANK.AVG(T40,(T$12:T$16,T$36:T$40),1)))),9),VALUE(RIGHT(IF(T40="W302","W302",IF(T40="W306","W306",CONCATENATE(RIGHT(Q$12,3),"/",RIGHT(Q$36,3),"-Q",_xlfn.RANK.AVG(T40,(T$12:T$16,T$36:T$40),1)))),1))+1),IF(T40="W302","W302",IF(T40="W306","W306",CONCATENATE(RIGHT(Q$12,3),"/",RIGHT(Q$36,3),"-Q",_xlfn.RANK.AVG(T40,(T$12:T$16,T$36:T$40),1))))),"")</f>
        <v>302/306-Q6</v>
      </c>
      <c r="V40" s="201" t="str">
        <f ca="1">Bracket!AA40</f>
        <v>Test69 Test69</v>
      </c>
      <c r="W40" s="201">
        <f ca="1">Bracket!AB40</f>
        <v>7.8472222222223092E-3</v>
      </c>
      <c r="Y40" s="478"/>
      <c r="Z40" s="481"/>
      <c r="AA40" s="120" t="s">
        <v>392</v>
      </c>
      <c r="AB40" s="443">
        <f ca="1">IF(CELL("type",AE40)="v",IF(AE40=MIN($AE$36:$AE$40),"W411",_xlfn.RANK.AVG(AE40,($AE$30:$AE$34,$AE$36:$AE$40),1)),"")</f>
        <v>10</v>
      </c>
      <c r="AC40" t="str">
        <f ca="1">IFERROR(IF(AND(COUNT((AB$30:AB$34,AB$36:AB$40))&lt;7,VALUE(RIGHT(IF(AB40="W412","W412",IF(AB40="W411","W411",CONCATENATE(RIGHT(Y$30,3),"/",RIGHT(Y$36,3),"-Q",_xlfn.RANK.AVG(AB40,(AB$30:AB$34,AB$36:AB$40),1)))),1))&gt;2,LEFT(AB40,1)&lt;&gt;"W"),CONCATENATE(LEFT(IF(AB40="W412","W412",IF(AB40="W411","W411",CONCATENATE(RIGHT(Y$30,3),"/",RIGHT(Y$36,3),"-Q",_xlfn.RANK.AVG(AB40,(AB$30:AB$34,AB$36:AB$40),1)))),9),VALUE(RIGHT(IF(AB40="W412","W412",IF(AB40="W411","W411",CONCATENATE(RIGHT(Y$30,3),"/",RIGHT(Y$36,3),"-Q",_xlfn.RANK.AVG(AB40,(AB$30:AB$34,AB$36:AB$40),1)))),1))+1),IF(AB40="W412","W412",IF(AB40="W411","W411",CONCATENATE(RIGHT(Y$30,3),"/",RIGHT(Y$36,3),"-Q",_xlfn.RANK.AVG(AB40,(AB$30:AB$34,AB$36:AB$40),1))))),"")</f>
        <v>412/411-Q8</v>
      </c>
      <c r="AD40" s="201" t="str">
        <f ca="1">Bracket!BA40</f>
        <v>Test46 Test46</v>
      </c>
      <c r="AE40" s="201">
        <f ca="1">Bracket!BB40</f>
        <v>7.5810185185185702E-3</v>
      </c>
      <c r="AG40" s="484"/>
      <c r="AH40" s="486"/>
      <c r="AI40" s="280" t="s">
        <v>453</v>
      </c>
      <c r="AJ40" s="375">
        <v>511</v>
      </c>
      <c r="AK40" s="201">
        <f t="shared" ca="1" si="14"/>
        <v>30</v>
      </c>
      <c r="AL40" s="201" t="str">
        <f ca="1">Bracket!BJ40</f>
        <v>Test46 Test46</v>
      </c>
      <c r="AM40" s="201">
        <f ca="1">Bracket!BK40</f>
        <v>7.5810185185185702E-3</v>
      </c>
    </row>
    <row r="41" spans="1:39" ht="14.25" thickTop="1" thickBot="1" x14ac:dyDescent="0.25">
      <c r="E41"/>
      <c r="F41" s="5"/>
      <c r="G41" s="5"/>
      <c r="I41" s="1"/>
      <c r="J41" s="1"/>
      <c r="K41" s="1"/>
      <c r="L41" s="440"/>
      <c r="N41" s="5" t="str">
        <f ca="1">Bracket!Q41</f>
        <v/>
      </c>
      <c r="O41" s="5" t="str">
        <f ca="1">Bracket!R41</f>
        <v/>
      </c>
      <c r="Q41" s="1"/>
      <c r="R41" s="1"/>
      <c r="S41" s="1"/>
      <c r="T41" s="444"/>
      <c r="U41" s="444"/>
      <c r="V41" s="201" t="str">
        <f ca="1">Bracket!AA41</f>
        <v/>
      </c>
      <c r="W41" s="201" t="str">
        <f ca="1">Bracket!AB41</f>
        <v/>
      </c>
      <c r="Y41" s="1"/>
      <c r="Z41" s="1"/>
      <c r="AA41" s="1"/>
      <c r="AB41" s="444"/>
      <c r="AC41" s="444"/>
      <c r="AD41" s="201" t="str">
        <f ca="1">Bracket!BA41</f>
        <v/>
      </c>
      <c r="AE41" s="201" t="str">
        <f ca="1">Bracket!BB41</f>
        <v/>
      </c>
      <c r="AG41" s="1"/>
      <c r="AH41" s="1"/>
      <c r="AI41" s="1"/>
      <c r="AJ41" s="1"/>
      <c r="AK41" s="1"/>
      <c r="AL41" s="201" t="str">
        <f ca="1">Bracket!BJ41</f>
        <v/>
      </c>
      <c r="AM41" s="201" t="str">
        <f ca="1">Bracket!BK41</f>
        <v/>
      </c>
    </row>
    <row r="42" spans="1:39" ht="14.25" customHeight="1" thickTop="1" thickBot="1" x14ac:dyDescent="0.25">
      <c r="A42" s="497" t="s">
        <v>6</v>
      </c>
      <c r="B42" s="500" t="s">
        <v>22</v>
      </c>
      <c r="C42" s="5">
        <v>5</v>
      </c>
      <c r="D42" s="440" t="str">
        <f ca="1">IF(CELL("type",G42)="v",IF(G42=MIN($G$42:$G$46),"W107",_xlfn.RANK.AVG(G42,$G$42:$G$52,1)),"")</f>
        <v>W107</v>
      </c>
      <c r="E42" t="str">
        <f ca="1">IFERROR(IF(AND(COUNT($D$42:$D$52)&lt;7,VALUE(RIGHT(IF(D42="W107","W107",IF(D42="W108","W108",CONCATENATE(RIGHT($A$42,3),"/",RIGHT($A$48,3),"-Q",_xlfn.RANK.AVG(D42,$D$42:$D$52,1)))),1))&gt;2,LEFT(D42,1)&lt;&gt;"W"),CONCATENATE(LEFT(IF(D42="W107","W107",IF(D42="W108","W108",CONCATENATE(RIGHT($A$42,3),"/",RIGHT($A$48,3),"-Q",_xlfn.RANK.AVG(D42,$D$42:$D$52,1)))),9),VALUE(RIGHT(IF(D42="W107","W107",IF(D42="W108","W108",CONCATENATE(RIGHT($A$42,3),"/",RIGHT($A$48,3),"-Q",_xlfn.RANK.AVG(D42,$D$42:$D$52,1)))),1))+1),IF(D42="W107","W107",IF(D42="W108","W108",CONCATENATE(RIGHT($A$42,3),"/",RIGHT($A$48,3),"-Q",_xlfn.RANK.AVG(D42,$D$42:$D$52,1))))),"")</f>
        <v>W107</v>
      </c>
      <c r="F42" s="5" t="str">
        <f>Bracket!I42</f>
        <v>Test5 Test5</v>
      </c>
      <c r="G42" s="5">
        <f>Bracket!J42</f>
        <v>7.1064814814814897E-3</v>
      </c>
      <c r="I42" s="497" t="s">
        <v>38</v>
      </c>
      <c r="J42" s="520" t="s">
        <v>119</v>
      </c>
      <c r="K42" s="5" t="s">
        <v>181</v>
      </c>
      <c r="L42" s="440" t="str">
        <f ca="1">IF(CELL("type",O42)="v",IF(O42=MIN($O$42:$O$46),"W207",_xlfn.RANK.AVG(O42,($O$30:$O$34,$O$42:$O$46),1)),"")</f>
        <v>W207</v>
      </c>
      <c r="M42" t="str">
        <f ca="1">IFERROR(IF(AND(COUNT((L$30:L$34,L$42:L$46))&lt;7,VALUE(RIGHT(IF(L42="W205","W205",IF(L42="W207","W207",CONCATENATE(RIGHT(I$30,3),"/",RIGHT(I$42,3),"-Q",_xlfn.RANK.AVG(L42,(L$30:L$34,L$42:L$46),1)))),1))&gt;2,LEFT(L42,1)&lt;&gt;"W"),CONCATENATE(LEFT(IF(L42="W205","W205",IF(L42="W207","W207",CONCATENATE(RIGHT(I$30,3),"/",RIGHT(I$42,3),"-Q",_xlfn.RANK.AVG(L42,(L$30:L$34,L$42:L$46),1)))),9),VALUE(RIGHT(IF(L42="W205","W205",IF(L42="W207","W207",CONCATENATE(RIGHT(I$30,3),"/",RIGHT(I$42,3),"-Q",_xlfn.RANK.AVG(L42,(L$30:L$34,L$42:L$46),1)))),1))+1),IF(L42="W205","W205",IF(L42="W207","W207",CONCATENATE(RIGHT(I$30,3),"/",RIGHT(I$42,3),"-Q",_xlfn.RANK.AVG(L42,(L$30:L$34,L$42:L$46),1))))),"")</f>
        <v>W207</v>
      </c>
      <c r="N42" s="5" t="str">
        <f ca="1">Bracket!Q42</f>
        <v>Test5 Test5</v>
      </c>
      <c r="O42" s="5">
        <f ca="1">Bracket!R42</f>
        <v>7.1064814814814897E-3</v>
      </c>
      <c r="Q42" s="508" t="s">
        <v>61</v>
      </c>
      <c r="R42" s="511" t="s">
        <v>577</v>
      </c>
      <c r="S42" s="30" t="s">
        <v>204</v>
      </c>
      <c r="T42" s="443" t="str">
        <f ca="1">IF(CELL("type",W42)="v",IF(W42=MIN($W$42:$W$46),"W307",_xlfn.RANK.AVG(W42,($W$18:$W$22,$W$42:$W$46),1)),"")</f>
        <v>W307</v>
      </c>
      <c r="U42" t="str">
        <f ca="1">IFERROR(IF(AND(COUNT((T$18:T$22,T$42:T$46))&lt;7,VALUE(RIGHT(IF(T42="W303","W303",IF(T42="W307","W307",CONCATENATE(RIGHT(Q$18,3),"/",RIGHT(Q$42,3),"-Q",_xlfn.RANK.AVG(T42,(T$18:T$22,T$42:T$46),1)))),1))&gt;2,LEFT(T42,1)&lt;&gt;"W"),CONCATENATE(LEFT(IF(T42="W303","W303",IF(T42="W307","W307",CONCATENATE(RIGHT(Q$18,3),"/",RIGHT(Q$42,3),"-Q",_xlfn.RANK.AVG(T42,(T$18:T$22,T$42:T$46),1)))),9),VALUE(RIGHT(IF(T42="W303","W303",IF(T42="W307","W307",CONCATENATE(RIGHT(Q$18,3),"/",RIGHT(Q$42,3),"-Q",_xlfn.RANK.AVG(T42,(T$18:T$22,T$42:T$46),1)))),1))+1),IF(T42="W303","W303",IF(T42="W307","W307",CONCATENATE(RIGHT(Q$18,3),"/",RIGHT(Q$42,3),"-Q",_xlfn.RANK.AVG(T42,(T$18:T$22,T$42:T$46),1))))),"")</f>
        <v>W307</v>
      </c>
      <c r="V42" s="201" t="str">
        <f ca="1">Bracket!AA42</f>
        <v>Test68 Test68</v>
      </c>
      <c r="W42" s="201">
        <f ca="1">Bracket!AB42</f>
        <v>7.8356481481482304E-3</v>
      </c>
      <c r="Y42" s="487" t="s">
        <v>80</v>
      </c>
      <c r="Z42" s="490" t="s">
        <v>148</v>
      </c>
      <c r="AA42" s="32" t="s">
        <v>385</v>
      </c>
      <c r="AB42" s="443" t="str">
        <f ca="1">IF(CELL("type",AE42)="v",IF(AE42=MIN($AE$42:$AE$46),"W410",_xlfn.RANK.AVG(AE42,($AE$42:$AE$46,$AE$48:$AE$52),1)),"")</f>
        <v>W410</v>
      </c>
      <c r="AC42" t="str">
        <f ca="1">IFERROR(IF(AND(COUNT((AB$42:AB$46,AB$48:AB$52))&lt;7,VALUE(RIGHT(IF(AB42="W410","W410",IF(AB42="W409","W409",CONCATENATE(RIGHT(Y$42,3),"/",RIGHT(Y$48,3),"-Q",_xlfn.RANK.AVG(AB42,(AB$42:AB$46,AB$48:AB$52),1)))),1))&gt;2,LEFT(AB42,1)&lt;&gt;"W"),CONCATENATE(LEFT(IF(AB42="W410","W410",IF(AB42="W409","W409",CONCATENATE(RIGHT(Y$42,3),"/",RIGHT(Y$48,3),"-Q",_xlfn.RANK.AVG(AB42,(AB$42:AB$46,AB$48:AB$52),1)))),9),VALUE(RIGHT(IF(AB42="W410","W410",IF(AB42="W409","W409",CONCATENATE(RIGHT(Y$42,3),"/",RIGHT(Y$48,3),"-Q",_xlfn.RANK.AVG(AB42,(AB$42:AB$46,AB$48:AB$52),1)))),1))+1),IF(AB42="W410","W410",IF(AB42="W409","W409",CONCATENATE(RIGHT(Y$42,3),"/",RIGHT(Y$48,3),"-Q",_xlfn.RANK.AVG(AB42,(AB$42:AB$46,AB$48:AB$52),1))))),"")</f>
        <v>W410</v>
      </c>
      <c r="AD42" s="201" t="str">
        <f ca="1">Bracket!BA42</f>
        <v>Test61 Test61</v>
      </c>
      <c r="AE42" s="201">
        <f ca="1">Bracket!BB42</f>
        <v>7.7546296296296998E-3</v>
      </c>
      <c r="AG42" s="487" t="s">
        <v>96</v>
      </c>
      <c r="AH42" s="490" t="s">
        <v>25</v>
      </c>
      <c r="AI42" s="32" t="s">
        <v>235</v>
      </c>
      <c r="AJ42" s="375">
        <v>510</v>
      </c>
      <c r="AK42" s="201">
        <f ca="1">IFERROR(VALUE(IF(AM42=MIN($AM$42:$AM$46),"31",IF(AND(AM42&lt;MEDIAN($AM$42:$AM$46),AM42&gt;MIN($AM$42:$AM$46)),"32",IF(AM42=MEDIAN($AM$42:$AM$46),"33",IF(AND(AM42&gt;MEDIAN($AM$42:$AM$46),AM42&lt;MAX($AM$42:$AM$46)),"34",IF(AM42=MAX($AM$42:$AM$46),"35")))))),"")</f>
        <v>32</v>
      </c>
      <c r="AL42" s="201" t="str">
        <f ca="1">Bracket!BJ42</f>
        <v>Test61 Test61</v>
      </c>
      <c r="AM42" s="201">
        <f ca="1">Bracket!BK42</f>
        <v>7.7546296296296998E-3</v>
      </c>
    </row>
    <row r="43" spans="1:39" ht="14.25" thickTop="1" thickBot="1" x14ac:dyDescent="0.25">
      <c r="A43" s="498"/>
      <c r="B43" s="449"/>
      <c r="C43" s="9">
        <v>28</v>
      </c>
      <c r="D43" s="440">
        <f t="shared" ref="D43:D46" ca="1" si="15">IF(CELL("type",G43)="v",IF(G43=MIN($G$42:$G$46),"W107",_xlfn.RANK.AVG(G43,$G$42:$G$52,1)),"")</f>
        <v>2</v>
      </c>
      <c r="E43" t="str">
        <f t="shared" ref="E43:E52" ca="1" si="16">IFERROR(IF(AND(COUNT($D$42:$D$52)&lt;7,VALUE(RIGHT(IF(D43="W107","W107",IF(D43="W108","W108",CONCATENATE(RIGHT($A$42,3),"/",RIGHT($A$48,3),"-Q",_xlfn.RANK.AVG(D43,$D$42:$D$52,1)))),1))&gt;2,LEFT(D43,1)&lt;&gt;"W"),CONCATENATE(LEFT(IF(D43="W107","W107",IF(D43="W108","W108",CONCATENATE(RIGHT($A$42,3),"/",RIGHT($A$48,3),"-Q",_xlfn.RANK.AVG(D43,$D$42:$D$52,1)))),9),VALUE(RIGHT(IF(D43="W107","W107",IF(D43="W108","W108",CONCATENATE(RIGHT($A$42,3),"/",RIGHT($A$48,3),"-Q",_xlfn.RANK.AVG(D43,$D$42:$D$52,1)))),1))+1),IF(D43="W107","W107",IF(D43="W108","W108",CONCATENATE(RIGHT($A$42,3),"/",RIGHT($A$48,3),"-Q",_xlfn.RANK.AVG(D43,$D$42:$D$52,1))))),"")</f>
        <v>107/108-Q1</v>
      </c>
      <c r="F43" s="5" t="str">
        <f>Bracket!I43</f>
        <v>Test28 Test28</v>
      </c>
      <c r="G43" s="5">
        <f>Bracket!J43</f>
        <v>7.3726851851852199E-3</v>
      </c>
      <c r="I43" s="498"/>
      <c r="J43" s="480"/>
      <c r="K43" s="9" t="s">
        <v>182</v>
      </c>
      <c r="L43" s="440">
        <f ca="1">IF(CELL("type",O43)="v",IF(O43=MIN($O$42:$O$46),"W207",_xlfn.RANK.AVG(O43,($O$30:$O$34,$O$42:$O$46),1)),"")</f>
        <v>7</v>
      </c>
      <c r="M43" t="str">
        <f ca="1">IFERROR(IF(AND(COUNT((L$30:L$34,L$42:L$46))&lt;7,VALUE(RIGHT(IF(L43="W205","W205",IF(L43="W207","W207",CONCATENATE(RIGHT(I$30,3),"/",RIGHT(I$42,3),"-Q",_xlfn.RANK.AVG(L43,(L$30:L$34,L$42:L$46),1)))),1))&gt;2,LEFT(L43,1)&lt;&gt;"W"),CONCATENATE(LEFT(IF(L43="W205","W205",IF(L43="W207","W207",CONCATENATE(RIGHT(I$30,3),"/",RIGHT(I$42,3),"-Q",_xlfn.RANK.AVG(L43,(L$30:L$34,L$42:L$46),1)))),9),VALUE(RIGHT(IF(L43="W205","W205",IF(L43="W207","W207",CONCATENATE(RIGHT(I$30,3),"/",RIGHT(I$42,3),"-Q",_xlfn.RANK.AVG(L43,(L$30:L$34,L$42:L$46),1)))),1))+1),IF(L43="W205","W205",IF(L43="W207","W207",CONCATENATE(RIGHT(I$30,3),"/",RIGHT(I$42,3),"-Q",_xlfn.RANK.AVG(L43,(L$30:L$34,L$42:L$46),1))))),"")</f>
        <v>205/207-Q5</v>
      </c>
      <c r="N43" s="5" t="str">
        <f ca="1">Bracket!Q43</f>
        <v>Test44 Test44</v>
      </c>
      <c r="O43" s="5">
        <f ca="1">Bracket!R43</f>
        <v>7.5578703703704196E-3</v>
      </c>
      <c r="Q43" s="509"/>
      <c r="R43" s="449"/>
      <c r="S43" s="9" t="s">
        <v>205</v>
      </c>
      <c r="T43" s="443">
        <f ca="1">IF(CELL("type",W43)="v",IF(W43=MIN($W$42:$W$46),"W307",_xlfn.RANK.AVG(W43,($W$18:$W$22,$W$42:$W$46),1)),"")</f>
        <v>4</v>
      </c>
      <c r="U43" t="str">
        <f ca="1">IFERROR(IF(AND(COUNT((T$18:T$22,T$42:T$46))&lt;7,VALUE(RIGHT(IF(T43="W303","W303",IF(T43="W307","W307",CONCATENATE(RIGHT(Q$18,3),"/",RIGHT(Q$42,3),"-Q",_xlfn.RANK.AVG(T43,(T$18:T$22,T$42:T$46),1)))),1))&gt;2,LEFT(T43,1)&lt;&gt;"W"),CONCATENATE(LEFT(IF(T43="W303","W303",IF(T43="W307","W307",CONCATENATE(RIGHT(Q$18,3),"/",RIGHT(Q$42,3),"-Q",_xlfn.RANK.AVG(T43,(T$18:T$22,T$42:T$46),1)))),9),VALUE(RIGHT(IF(T43="W303","W303",IF(T43="W307","W307",CONCATENATE(RIGHT(Q$18,3),"/",RIGHT(Q$42,3),"-Q",_xlfn.RANK.AVG(T43,(T$18:T$22,T$42:T$46),1)))),1))+1),IF(T43="W303","W303",IF(T43="W307","W307",CONCATENATE(RIGHT(Q$18,3),"/",RIGHT(Q$42,3),"-Q",_xlfn.RANK.AVG(T43,(T$18:T$22,T$42:T$46),1))))),"")</f>
        <v>303/307-Q2</v>
      </c>
      <c r="V43" s="201" t="str">
        <f ca="1">Bracket!AA43</f>
        <v>Test76 Test76</v>
      </c>
      <c r="W43" s="201">
        <f ca="1">Bracket!AB43</f>
        <v>7.9282407407408294E-3</v>
      </c>
      <c r="Y43" s="488"/>
      <c r="Z43" s="480"/>
      <c r="AA43" s="9" t="s">
        <v>386</v>
      </c>
      <c r="AB43" s="443">
        <f ca="1">IF(CELL("type",AE43)="v",IF(AE43=MIN($AE$42:$AE$46),"W410",_xlfn.RANK.AVG(AE43,($AE$42:$AE$46,$AE$48:$AE$52),1)),"")</f>
        <v>5</v>
      </c>
      <c r="AC43" t="str">
        <f ca="1">IFERROR(IF(AND(COUNT((AB$42:AB$46,AB$48:AB$52))&lt;7,VALUE(RIGHT(IF(AB43="W410","W410",IF(AB43="W409","W409",CONCATENATE(RIGHT(Y$42,3),"/",RIGHT(Y$48,3),"-Q",_xlfn.RANK.AVG(AB43,(AB$42:AB$46,AB$48:AB$52),1)))),1))&gt;2,LEFT(AB43,1)&lt;&gt;"W"),CONCATENATE(LEFT(IF(AB43="W410","W410",IF(AB43="W409","W409",CONCATENATE(RIGHT(Y$42,3),"/",RIGHT(Y$48,3),"-Q",_xlfn.RANK.AVG(AB43,(AB$42:AB$46,AB$48:AB$52),1)))),9),VALUE(RIGHT(IF(AB43="W410","W410",IF(AB43="W409","W409",CONCATENATE(RIGHT(Y$42,3),"/",RIGHT(Y$48,3),"-Q",_xlfn.RANK.AVG(AB43,(AB$42:AB$46,AB$48:AB$52),1)))),1))+1),IF(AB43="W410","W410",IF(AB43="W409","W409",CONCATENATE(RIGHT(Y$42,3),"/",RIGHT(Y$48,3),"-Q",_xlfn.RANK.AVG(AB43,(AB$42:AB$46,AB$48:AB$52),1))))),"")</f>
        <v>410/409-Q3</v>
      </c>
      <c r="AD43" s="201" t="str">
        <f ca="1">Bracket!BA43</f>
        <v>Test64 Test64</v>
      </c>
      <c r="AE43" s="201">
        <f ca="1">Bracket!BB43</f>
        <v>7.7893518518519301E-3</v>
      </c>
      <c r="AG43" s="488"/>
      <c r="AH43" s="480"/>
      <c r="AI43" s="9" t="s">
        <v>236</v>
      </c>
      <c r="AJ43" s="375">
        <v>510</v>
      </c>
      <c r="AK43" s="201">
        <f t="shared" ref="AK43:AK46" ca="1" si="17">IFERROR(VALUE(IF(AM43=MIN($AM$42:$AM$46),"31",IF(AND(AM43&lt;MEDIAN($AM$42:$AM$46),AM43&gt;MIN($AM$42:$AM$46)),"32",IF(AM43=MEDIAN($AM$42:$AM$46),"33",IF(AND(AM43&gt;MEDIAN($AM$42:$AM$46),AM43&lt;MAX($AM$42:$AM$46)),"34",IF(AM43=MAX($AM$42:$AM$46),"35")))))),"")</f>
        <v>31</v>
      </c>
      <c r="AL43" s="201" t="str">
        <f ca="1">Bracket!BJ43</f>
        <v>Test47 Test47</v>
      </c>
      <c r="AM43" s="201">
        <f ca="1">Bracket!BK43</f>
        <v>7.5925925925926499E-3</v>
      </c>
    </row>
    <row r="44" spans="1:39" ht="14.25" thickTop="1" thickBot="1" x14ac:dyDescent="0.25">
      <c r="A44" s="498"/>
      <c r="B44" s="449"/>
      <c r="C44" s="9">
        <v>37</v>
      </c>
      <c r="D44" s="440">
        <f t="shared" ca="1" si="15"/>
        <v>3</v>
      </c>
      <c r="E44" t="str">
        <f t="shared" ca="1" si="16"/>
        <v>107/108-Q2</v>
      </c>
      <c r="F44" s="5" t="str">
        <f>Bracket!I44</f>
        <v>Test37 Test37</v>
      </c>
      <c r="G44" s="5">
        <f>Bracket!J44</f>
        <v>7.4768518518519003E-3</v>
      </c>
      <c r="I44" s="498"/>
      <c r="J44" s="480"/>
      <c r="K44" s="9" t="s">
        <v>269</v>
      </c>
      <c r="L44" s="440">
        <f ca="1">IF(CELL("type",O44)="v",IF(O44=MIN($O$42:$O$46),"W207",_xlfn.RANK.AVG(O44,($O$30:$O$34,$O$42:$O$46),1)),"")</f>
        <v>3</v>
      </c>
      <c r="M44" t="str">
        <f ca="1">IFERROR(IF(AND(COUNT((L$30:L$34,L$42:L$46))&lt;7,VALUE(RIGHT(IF(L44="W205","W205",IF(L44="W207","W207",CONCATENATE(RIGHT(I$30,3),"/",RIGHT(I$42,3),"-Q",_xlfn.RANK.AVG(L44,(L$30:L$34,L$42:L$46),1)))),1))&gt;2,LEFT(L44,1)&lt;&gt;"W"),CONCATENATE(LEFT(IF(L44="W205","W205",IF(L44="W207","W207",CONCATENATE(RIGHT(I$30,3),"/",RIGHT(I$42,3),"-Q",_xlfn.RANK.AVG(L44,(L$30:L$34,L$42:L$46),1)))),9),VALUE(RIGHT(IF(L44="W205","W205",IF(L44="W207","W207",CONCATENATE(RIGHT(I$30,3),"/",RIGHT(I$42,3),"-Q",_xlfn.RANK.AVG(L44,(L$30:L$34,L$42:L$46),1)))),1))+1),IF(L44="W205","W205",IF(L44="W207","W207",CONCATENATE(RIGHT(I$30,3),"/",RIGHT(I$42,3),"-Q",_xlfn.RANK.AVG(L44,(L$30:L$34,L$42:L$46),1))))),"")</f>
        <v>205/207-Q1</v>
      </c>
      <c r="N44" s="5" t="str">
        <f ca="1">Bracket!Q44</f>
        <v>Test28 Test28</v>
      </c>
      <c r="O44" s="5">
        <f ca="1">Bracket!R44</f>
        <v>7.3726851851852199E-3</v>
      </c>
      <c r="Q44" s="509"/>
      <c r="R44" s="449"/>
      <c r="S44" s="9" t="s">
        <v>326</v>
      </c>
      <c r="T44" s="443">
        <f ca="1">IF(CELL("type",W44)="v",IF(W44=MIN($W$42:$W$46),"W307",_xlfn.RANK.AVG(W44,($W$18:$W$22,$W$42:$W$46),1)),"")</f>
        <v>5</v>
      </c>
      <c r="U44" t="str">
        <f ca="1">IFERROR(IF(AND(COUNT((T$18:T$22,T$42:T$46))&lt;7,VALUE(RIGHT(IF(T44="W303","W303",IF(T44="W307","W307",CONCATENATE(RIGHT(Q$18,3),"/",RIGHT(Q$42,3),"-Q",_xlfn.RANK.AVG(T44,(T$18:T$22,T$42:T$46),1)))),1))&gt;2,LEFT(T44,1)&lt;&gt;"W"),CONCATENATE(LEFT(IF(T44="W303","W303",IF(T44="W307","W307",CONCATENATE(RIGHT(Q$18,3),"/",RIGHT(Q$42,3),"-Q",_xlfn.RANK.AVG(T44,(T$18:T$22,T$42:T$46),1)))),9),VALUE(RIGHT(IF(T44="W303","W303",IF(T44="W307","W307",CONCATENATE(RIGHT(Q$18,3),"/",RIGHT(Q$42,3),"-Q",_xlfn.RANK.AVG(T44,(T$18:T$22,T$42:T$46),1)))),1))+1),IF(T44="W303","W303",IF(T44="W307","W307",CONCATENATE(RIGHT(Q$18,3),"/",RIGHT(Q$42,3),"-Q",_xlfn.RANK.AVG(T44,(T$18:T$22,T$42:T$46),1))))),"")</f>
        <v>303/307-Q3</v>
      </c>
      <c r="V44" s="201" t="str">
        <f ca="1">Bracket!AA44</f>
        <v>Test12 Test12</v>
      </c>
      <c r="W44" s="201">
        <f ca="1">Bracket!AB44</f>
        <v>8.5763888888888903E-3</v>
      </c>
      <c r="Y44" s="488"/>
      <c r="Z44" s="480"/>
      <c r="AA44" s="9" t="s">
        <v>387</v>
      </c>
      <c r="AB44" s="443">
        <f ca="1">IF(CELL("type",AE44)="v",IF(AE44=MIN($AE$42:$AE$46),"W410",_xlfn.RANK.AVG(AE44,($AE$42:$AE$46,$AE$48:$AE$52),1)),"")</f>
        <v>6</v>
      </c>
      <c r="AC44" t="str">
        <f ca="1">IFERROR(IF(AND(COUNT((AB$42:AB$46,AB$48:AB$52))&lt;7,VALUE(RIGHT(IF(AB44="W410","W410",IF(AB44="W409","W409",CONCATENATE(RIGHT(Y$42,3),"/",RIGHT(Y$48,3),"-Q",_xlfn.RANK.AVG(AB44,(AB$42:AB$46,AB$48:AB$52),1)))),1))&gt;2,LEFT(AB44,1)&lt;&gt;"W"),CONCATENATE(LEFT(IF(AB44="W410","W410",IF(AB44="W409","W409",CONCATENATE(RIGHT(Y$42,3),"/",RIGHT(Y$48,3),"-Q",_xlfn.RANK.AVG(AB44,(AB$42:AB$46,AB$48:AB$52),1)))),9),VALUE(RIGHT(IF(AB44="W410","W410",IF(AB44="W409","W409",CONCATENATE(RIGHT(Y$42,3),"/",RIGHT(Y$48,3),"-Q",_xlfn.RANK.AVG(AB44,(AB$42:AB$46,AB$48:AB$52),1)))),1))+1),IF(AB44="W410","W410",IF(AB44="W409","W409",CONCATENATE(RIGHT(Y$42,3),"/",RIGHT(Y$48,3),"-Q",_xlfn.RANK.AVG(AB44,(AB$42:AB$46,AB$48:AB$52),1))))),"")</f>
        <v>410/409-Q4</v>
      </c>
      <c r="AD44" s="201" t="str">
        <f ca="1">Bracket!BA44</f>
        <v>Test69 Test69</v>
      </c>
      <c r="AE44" s="201">
        <f ca="1">Bracket!BB44</f>
        <v>7.8472222222223092E-3</v>
      </c>
      <c r="AG44" s="488"/>
      <c r="AH44" s="480"/>
      <c r="AI44" s="9" t="s">
        <v>454</v>
      </c>
      <c r="AJ44" s="375">
        <v>510</v>
      </c>
      <c r="AK44" s="201">
        <f t="shared" ca="1" si="17"/>
        <v>33</v>
      </c>
      <c r="AL44" s="201" t="str">
        <f ca="1">Bracket!BJ44</f>
        <v>Test62 Test62</v>
      </c>
      <c r="AM44" s="201">
        <f ca="1">Bracket!BK44</f>
        <v>7.7662037037037803E-3</v>
      </c>
    </row>
    <row r="45" spans="1:39" ht="14.25" thickTop="1" thickBot="1" x14ac:dyDescent="0.25">
      <c r="A45" s="498"/>
      <c r="B45" s="449"/>
      <c r="C45" s="9">
        <v>60</v>
      </c>
      <c r="D45" s="440">
        <f t="shared" ca="1" si="15"/>
        <v>10</v>
      </c>
      <c r="E45" t="str">
        <f t="shared" ca="1" si="16"/>
        <v>107/108-Q8</v>
      </c>
      <c r="F45" s="5" t="str">
        <f>Bracket!I45</f>
        <v>Test60 Test60</v>
      </c>
      <c r="G45" s="5">
        <f>Bracket!J45</f>
        <v>9.8263888888888793E-3</v>
      </c>
      <c r="I45" s="498"/>
      <c r="J45" s="480"/>
      <c r="K45" s="9" t="s">
        <v>270</v>
      </c>
      <c r="L45" s="440">
        <f ca="1">IF(CELL("type",O45)="v",IF(O45=MIN($O$42:$O$46),"W207",_xlfn.RANK.AVG(O45,($O$30:$O$34,$O$42:$O$46),1)),"")</f>
        <v>6</v>
      </c>
      <c r="M45" t="str">
        <f ca="1">IFERROR(IF(AND(COUNT((L$30:L$34,L$42:L$46))&lt;7,VALUE(RIGHT(IF(L45="W205","W205",IF(L45="W207","W207",CONCATENATE(RIGHT(I$30,3),"/",RIGHT(I$42,3),"-Q",_xlfn.RANK.AVG(L45,(L$30:L$34,L$42:L$46),1)))),1))&gt;2,LEFT(L45,1)&lt;&gt;"W"),CONCATENATE(LEFT(IF(L45="W205","W205",IF(L45="W207","W207",CONCATENATE(RIGHT(I$30,3),"/",RIGHT(I$42,3),"-Q",_xlfn.RANK.AVG(L45,(L$30:L$34,L$42:L$46),1)))),9),VALUE(RIGHT(IF(L45="W205","W205",IF(L45="W207","W207",CONCATENATE(RIGHT(I$30,3),"/",RIGHT(I$42,3),"-Q",_xlfn.RANK.AVG(L45,(L$30:L$34,L$42:L$46),1)))),1))+1),IF(L45="W205","W205",IF(L45="W207","W207",CONCATENATE(RIGHT(I$30,3),"/",RIGHT(I$42,3),"-Q",_xlfn.RANK.AVG(L45,(L$30:L$34,L$42:L$46),1))))),"")</f>
        <v>205/207-Q4</v>
      </c>
      <c r="N45" s="5" t="str">
        <f ca="1">Bracket!Q45</f>
        <v>Test37 Test37</v>
      </c>
      <c r="O45" s="5">
        <f ca="1">Bracket!R45</f>
        <v>7.4768518518519003E-3</v>
      </c>
      <c r="Q45" s="509"/>
      <c r="R45" s="449"/>
      <c r="S45" s="9" t="s">
        <v>327</v>
      </c>
      <c r="T45" s="443">
        <f ca="1">IF(CELL("type",W45)="v",IF(W45=MIN($W$42:$W$46),"W307",_xlfn.RANK.AVG(W45,($W$18:$W$22,$W$42:$W$46),1)),"")</f>
        <v>6</v>
      </c>
      <c r="U45" t="str">
        <f ca="1">IFERROR(IF(AND(COUNT((T$18:T$22,T$42:T$46))&lt;7,VALUE(RIGHT(IF(T45="W303","W303",IF(T45="W307","W307",CONCATENATE(RIGHT(Q$18,3),"/",RIGHT(Q$42,3),"-Q",_xlfn.RANK.AVG(T45,(T$18:T$22,T$42:T$46),1)))),1))&gt;2,LEFT(T45,1)&lt;&gt;"W"),CONCATENATE(LEFT(IF(T45="W303","W303",IF(T45="W307","W307",CONCATENATE(RIGHT(Q$18,3),"/",RIGHT(Q$42,3),"-Q",_xlfn.RANK.AVG(T45,(T$18:T$22,T$42:T$46),1)))),9),VALUE(RIGHT(IF(T45="W303","W303",IF(T45="W307","W307",CONCATENATE(RIGHT(Q$18,3),"/",RIGHT(Q$42,3),"-Q",_xlfn.RANK.AVG(T45,(T$18:T$22,T$42:T$46),1)))),1))+1),IF(T45="W303","W303",IF(T45="W307","W307",CONCATENATE(RIGHT(Q$18,3),"/",RIGHT(Q$42,3),"-Q",_xlfn.RANK.AVG(T45,(T$18:T$22,T$42:T$46),1))))),"")</f>
        <v>303/307-Q4</v>
      </c>
      <c r="V45" s="201" t="str">
        <f ca="1">Bracket!AA45</f>
        <v>Test13 Test13</v>
      </c>
      <c r="W45" s="201">
        <f ca="1">Bracket!AB45</f>
        <v>8.5879629629629604E-3</v>
      </c>
      <c r="Y45" s="488"/>
      <c r="Z45" s="480"/>
      <c r="AA45" s="9" t="s">
        <v>388</v>
      </c>
      <c r="AB45" s="443">
        <f ca="1">IF(CELL("type",AE45)="v",IF(AE45=MIN($AE$42:$AE$46),"W410",_xlfn.RANK.AVG(AE45,($AE$42:$AE$46,$AE$48:$AE$52),1)),"")</f>
        <v>9</v>
      </c>
      <c r="AC45" t="str">
        <f ca="1">IFERROR(IF(AND(COUNT((AB$42:AB$46,AB$48:AB$52))&lt;7,VALUE(RIGHT(IF(AB45="W410","W410",IF(AB45="W409","W409",CONCATENATE(RIGHT(Y$42,3),"/",RIGHT(Y$48,3),"-Q",_xlfn.RANK.AVG(AB45,(AB$42:AB$46,AB$48:AB$52),1)))),1))&gt;2,LEFT(AB45,1)&lt;&gt;"W"),CONCATENATE(LEFT(IF(AB45="W410","W410",IF(AB45="W409","W409",CONCATENATE(RIGHT(Y$42,3),"/",RIGHT(Y$48,3),"-Q",_xlfn.RANK.AVG(AB45,(AB$42:AB$46,AB$48:AB$52),1)))),9),VALUE(RIGHT(IF(AB45="W410","W410",IF(AB45="W409","W409",CONCATENATE(RIGHT(Y$42,3),"/",RIGHT(Y$48,3),"-Q",_xlfn.RANK.AVG(AB45,(AB$42:AB$46,AB$48:AB$52),1)))),1))+1),IF(AB45="W410","W410",IF(AB45="W409","W409",CONCATENATE(RIGHT(Y$42,3),"/",RIGHT(Y$48,3),"-Q",_xlfn.RANK.AVG(AB45,(AB$42:AB$46,AB$48:AB$52),1))))),"")</f>
        <v>410/409-Q7</v>
      </c>
      <c r="AD45" s="201" t="str">
        <f ca="1">Bracket!BA45</f>
        <v>Test72 Test72</v>
      </c>
      <c r="AE45" s="201">
        <f ca="1">Bracket!BB45</f>
        <v>7.8819444444445299E-3</v>
      </c>
      <c r="AG45" s="488"/>
      <c r="AH45" s="480"/>
      <c r="AI45" s="9" t="s">
        <v>455</v>
      </c>
      <c r="AJ45" s="375">
        <v>510</v>
      </c>
      <c r="AK45" s="201">
        <f t="shared" ca="1" si="17"/>
        <v>34</v>
      </c>
      <c r="AL45" s="201" t="str">
        <f ca="1">Bracket!BJ45</f>
        <v>Test63 Test63</v>
      </c>
      <c r="AM45" s="201">
        <f ca="1">Bracket!BK45</f>
        <v>7.7777777777778504E-3</v>
      </c>
    </row>
    <row r="46" spans="1:39" ht="14.25" thickTop="1" thickBot="1" x14ac:dyDescent="0.25">
      <c r="A46" s="499"/>
      <c r="B46" s="501"/>
      <c r="C46" s="18">
        <v>69</v>
      </c>
      <c r="D46" s="440">
        <f t="shared" ca="1" si="15"/>
        <v>5</v>
      </c>
      <c r="E46" t="str">
        <f t="shared" ca="1" si="16"/>
        <v>107/108-Q3</v>
      </c>
      <c r="F46" s="5" t="str">
        <f>Bracket!I46</f>
        <v>Test69 Test69</v>
      </c>
      <c r="G46" s="5">
        <f>Bracket!J46</f>
        <v>7.8472222222223092E-3</v>
      </c>
      <c r="I46" s="499"/>
      <c r="J46" s="521"/>
      <c r="K46" s="18" t="s">
        <v>271</v>
      </c>
      <c r="L46" s="440">
        <f ca="1">IF(CELL("type",O46)="v",IF(O46=MIN($O$42:$O$46),"W207",_xlfn.RANK.AVG(O46,($O$30:$O$34,$O$42:$O$46),1)),"")</f>
        <v>10</v>
      </c>
      <c r="M46" t="str">
        <f ca="1">IFERROR(IF(AND(COUNT((L$30:L$34,L$42:L$46))&lt;7,VALUE(RIGHT(IF(L46="W205","W205",IF(L46="W207","W207",CONCATENATE(RIGHT(I$30,3),"/",RIGHT(I$42,3),"-Q",_xlfn.RANK.AVG(L46,(L$30:L$34,L$42:L$46),1)))),1))&gt;2,LEFT(L46,1)&lt;&gt;"W"),CONCATENATE(LEFT(IF(L46="W205","W205",IF(L46="W207","W207",CONCATENATE(RIGHT(I$30,3),"/",RIGHT(I$42,3),"-Q",_xlfn.RANK.AVG(L46,(L$30:L$34,L$42:L$46),1)))),9),VALUE(RIGHT(IF(L46="W205","W205",IF(L46="W207","W207",CONCATENATE(RIGHT(I$30,3),"/",RIGHT(I$42,3),"-Q",_xlfn.RANK.AVG(L46,(L$30:L$34,L$42:L$46),1)))),1))+1),IF(L46="W205","W205",IF(L46="W207","W207",CONCATENATE(RIGHT(I$30,3),"/",RIGHT(I$42,3),"-Q",_xlfn.RANK.AVG(L46,(L$30:L$34,L$42:L$46),1))))),"")</f>
        <v>205/207-Q8</v>
      </c>
      <c r="N46" s="5" t="str">
        <f ca="1">Bracket!Q46</f>
        <v>Test69 Test69</v>
      </c>
      <c r="O46" s="5">
        <f ca="1">Bracket!R46</f>
        <v>7.8472222222223092E-3</v>
      </c>
      <c r="Q46" s="510"/>
      <c r="R46" s="512"/>
      <c r="S46" s="52" t="s">
        <v>328</v>
      </c>
      <c r="T46" s="443">
        <f ca="1">IF(CELL("type",W46)="v",IF(W46=MIN($W$42:$W$46),"W307",_xlfn.RANK.AVG(W46,($W$18:$W$22,$W$42:$W$46),1)),"")</f>
        <v>8</v>
      </c>
      <c r="U46" t="str">
        <f ca="1">IFERROR(IF(AND(COUNT((T$18:T$22,T$42:T$46))&lt;7,VALUE(RIGHT(IF(T46="W303","W303",IF(T46="W307","W307",CONCATENATE(RIGHT(Q$18,3),"/",RIGHT(Q$42,3),"-Q",_xlfn.RANK.AVG(T46,(T$18:T$22,T$42:T$46),1)))),1))&gt;2,LEFT(T46,1)&lt;&gt;"W"),CONCATENATE(LEFT(IF(T46="W303","W303",IF(T46="W307","W307",CONCATENATE(RIGHT(Q$18,3),"/",RIGHT(Q$42,3),"-Q",_xlfn.RANK.AVG(T46,(T$18:T$22,T$42:T$46),1)))),9),VALUE(RIGHT(IF(T46="W303","W303",IF(T46="W307","W307",CONCATENATE(RIGHT(Q$18,3),"/",RIGHT(Q$42,3),"-Q",_xlfn.RANK.AVG(T46,(T$18:T$22,T$42:T$46),1)))),1))+1),IF(T46="W303","W303",IF(T46="W307","W307",CONCATENATE(RIGHT(Q$18,3),"/",RIGHT(Q$42,3),"-Q",_xlfn.RANK.AVG(T46,(T$18:T$22,T$42:T$46),1))))),"")</f>
        <v>303/307-Q6</v>
      </c>
      <c r="V46" s="201" t="str">
        <f ca="1">Bracket!AA46</f>
        <v>Test20 Test20</v>
      </c>
      <c r="W46" s="201">
        <f ca="1">Bracket!AB46</f>
        <v>8.6689814814814806E-3</v>
      </c>
      <c r="Y46" s="489"/>
      <c r="Z46" s="491"/>
      <c r="AA46" s="55" t="s">
        <v>389</v>
      </c>
      <c r="AB46" s="443">
        <f ca="1">IF(CELL("type",AE46)="v",IF(AE46=MIN($AE$42:$AE$46),"W410",_xlfn.RANK.AVG(AE46,($AE$42:$AE$46,$AE$48:$AE$52),1)),"")</f>
        <v>10</v>
      </c>
      <c r="AC46" t="str">
        <f ca="1">IFERROR(IF(AND(COUNT((AB$42:AB$46,AB$48:AB$52))&lt;7,VALUE(RIGHT(IF(AB46="W410","W410",IF(AB46="W409","W409",CONCATENATE(RIGHT(Y$42,3),"/",RIGHT(Y$48,3),"-Q",_xlfn.RANK.AVG(AB46,(AB$42:AB$46,AB$48:AB$52),1)))),1))&gt;2,LEFT(AB46,1)&lt;&gt;"W"),CONCATENATE(LEFT(IF(AB46="W410","W410",IF(AB46="W409","W409",CONCATENATE(RIGHT(Y$42,3),"/",RIGHT(Y$48,3),"-Q",_xlfn.RANK.AVG(AB46,(AB$42:AB$46,AB$48:AB$52),1)))),9),VALUE(RIGHT(IF(AB46="W410","W410",IF(AB46="W409","W409",CONCATENATE(RIGHT(Y$42,3),"/",RIGHT(Y$48,3),"-Q",_xlfn.RANK.AVG(AB46,(AB$42:AB$46,AB$48:AB$52),1)))),1))+1),IF(AB46="W410","W410",IF(AB46="W409","W409",CONCATENATE(RIGHT(Y$42,3),"/",RIGHT(Y$48,3),"-Q",_xlfn.RANK.AVG(AB46,(AB$42:AB$46,AB$48:AB$52),1))))),"")</f>
        <v>410/409-Q8</v>
      </c>
      <c r="AD46" s="201" t="str">
        <f ca="1">Bracket!BA46</f>
        <v>Test16 Test16</v>
      </c>
      <c r="AE46" s="201">
        <f ca="1">Bracket!BB46</f>
        <v>8.6226851851851794E-3</v>
      </c>
      <c r="AG46" s="489"/>
      <c r="AH46" s="491"/>
      <c r="AI46" s="55" t="s">
        <v>456</v>
      </c>
      <c r="AJ46" s="375">
        <v>510</v>
      </c>
      <c r="AK46" s="201">
        <f t="shared" ca="1" si="17"/>
        <v>35</v>
      </c>
      <c r="AL46" s="201" t="str">
        <f ca="1">Bracket!BJ46</f>
        <v>Test64 Test64</v>
      </c>
      <c r="AM46" s="201">
        <f ca="1">Bracket!BK46</f>
        <v>7.7893518518519301E-3</v>
      </c>
    </row>
    <row r="47" spans="1:39" ht="14.25" thickTop="1" thickBot="1" x14ac:dyDescent="0.25">
      <c r="A47" s="23"/>
      <c r="B47" s="23"/>
      <c r="D47" s="440"/>
      <c r="E47" t="str">
        <f t="shared" ca="1" si="16"/>
        <v/>
      </c>
      <c r="F47" s="5"/>
      <c r="G47" s="5"/>
      <c r="I47" s="1"/>
      <c r="J47" s="1"/>
      <c r="K47" s="1"/>
      <c r="L47" s="1"/>
      <c r="M47" s="1"/>
      <c r="N47" s="5" t="str">
        <f ca="1">Bracket!Q47</f>
        <v/>
      </c>
      <c r="O47" s="5" t="str">
        <f ca="1">Bracket!R47</f>
        <v/>
      </c>
      <c r="Q47" s="1"/>
      <c r="R47" s="1"/>
      <c r="S47" s="1"/>
      <c r="T47" s="444"/>
      <c r="U47" s="444"/>
      <c r="V47" s="201" t="str">
        <f ca="1">Bracket!AA47</f>
        <v/>
      </c>
      <c r="W47" s="201" t="str">
        <f ca="1">Bracket!AB47</f>
        <v/>
      </c>
      <c r="Y47" s="1"/>
      <c r="Z47" s="1"/>
      <c r="AA47" s="1"/>
      <c r="AB47" s="444"/>
      <c r="AD47" s="201" t="str">
        <f ca="1">Bracket!BA47</f>
        <v/>
      </c>
      <c r="AE47" s="201" t="str">
        <f ca="1">Bracket!BB47</f>
        <v/>
      </c>
      <c r="AG47" s="1"/>
      <c r="AH47" s="1"/>
      <c r="AI47" s="1"/>
      <c r="AJ47" s="1"/>
      <c r="AK47" s="1"/>
      <c r="AL47" s="201" t="str">
        <f ca="1">Bracket!BJ47</f>
        <v/>
      </c>
      <c r="AM47" s="201" t="str">
        <f ca="1">Bracket!BK47</f>
        <v/>
      </c>
    </row>
    <row r="48" spans="1:39" ht="14.25" customHeight="1" thickTop="1" thickBot="1" x14ac:dyDescent="0.25">
      <c r="A48" s="497" t="s">
        <v>7</v>
      </c>
      <c r="B48" s="500" t="s">
        <v>23</v>
      </c>
      <c r="C48" s="5">
        <v>12</v>
      </c>
      <c r="D48" s="440">
        <f ca="1">IF(CELL("type",G48)="v",IF(G48=MIN($G$48:$G$52),"W108",_xlfn.RANK.AVG(G48,$G$42:$G$52,1)),"")</f>
        <v>7</v>
      </c>
      <c r="E48" t="str">
        <f t="shared" ca="1" si="16"/>
        <v>107/108-Q5</v>
      </c>
      <c r="F48" s="5" t="str">
        <f>Bracket!I48</f>
        <v>Test12 Test12</v>
      </c>
      <c r="G48" s="5">
        <f>Bracket!J48</f>
        <v>8.5763888888888903E-3</v>
      </c>
      <c r="I48" s="508" t="s">
        <v>39</v>
      </c>
      <c r="J48" s="518" t="s">
        <v>120</v>
      </c>
      <c r="K48" s="30" t="s">
        <v>272</v>
      </c>
      <c r="L48" s="440" t="str">
        <f ca="1">IF(CELL("type",O48)="v",IF(O48=MIN($O$48:$O$52),"W208",_xlfn.RANK.AVG(O48,($O$36:$O$40,$O$48:$O$52),1)),"")</f>
        <v>W208</v>
      </c>
      <c r="M48" t="str">
        <f ca="1">IFERROR(IF(AND(COUNT((L$36:L$40,L$48:L$52))&lt;7,VALUE(RIGHT(IF(L48="W206","W206",IF(L48="W208","W208",CONCATENATE(RIGHT(I$36,3),"/",RIGHT(I$48,3),"-Q",_xlfn.RANK.AVG(L48,(L$36:L$40,L$48:L$52),1)))),1))&gt;2,LEFT(L48,1)&lt;&gt;"W"),CONCATENATE(LEFT(IF(L48="W206","W206",IF(L48="W208","W208",CONCATENATE(RIGHT(I$36,3),"/",RIGHT(I$48,3),"-Q",_xlfn.RANK.AVG(L48,(L$36:L$40,L$48:L$52),1)))),9),VALUE(RIGHT(IF(L48="W206","W206",IF(L48="W208","W208",CONCATENATE(RIGHT(I$36,3),"/",RIGHT(I$48,3),"-Q",_xlfn.RANK.AVG(L48,(L$36:L$40,L$48:L$52),1)))),1))+1),IF(L48="W206","W206",IF(L48="W208","W208",CONCATENATE(RIGHT(I$36,3),"/",RIGHT(I$48,3),"-Q",_xlfn.RANK.AVG(L48,(L$36:L$40,L$48:L$52),1))))),"")</f>
        <v>W208</v>
      </c>
      <c r="N48" s="5" t="str">
        <f ca="1">Bracket!Q48</f>
        <v>Test76 Test76</v>
      </c>
      <c r="O48" s="5">
        <f ca="1">Bracket!R48</f>
        <v>7.9282407407408294E-3</v>
      </c>
      <c r="Q48" s="463" t="s">
        <v>62</v>
      </c>
      <c r="R48" s="466" t="s">
        <v>578</v>
      </c>
      <c r="S48" s="84" t="s">
        <v>329</v>
      </c>
      <c r="T48" s="443" t="str">
        <f ca="1">IF(CELL("type",W48)="v",IF(W48=MIN($W$48:$W$52),"W308",_xlfn.RANK.AVG(W48,($W$24:$W$28,$W$48:$W$52),1)),"")</f>
        <v>W308</v>
      </c>
      <c r="U48" t="str">
        <f ca="1">IFERROR(IF(AND(COUNT((T$24:T$28,T$48:T$52))&lt;7,VALUE(RIGHT(IF(T48="W304","W304",IF(T48="W308","W308",CONCATENATE(RIGHT(Q$24,3),"/",RIGHT(Q$48,3),"-Q",_xlfn.RANK.AVG(T48,(T$24:T$28,T$48:T$52),1)))),1))&gt;2,LEFT(T48,1)&lt;&gt;"W"),CONCATENATE(LEFT(IF(T48="W304","W304",IF(T48="W308","W308",CONCATENATE(RIGHT(Q$24,3),"/",RIGHT(Q$48,3),"-Q",_xlfn.RANK.AVG(T48,(T$24:T$28,T$48:T$52),1)))),9),VALUE(RIGHT(IF(T48="W304","W304",IF(T48="W308","W308",CONCATENATE(RIGHT(Q$24,3),"/",RIGHT(Q$48,3),"-Q",_xlfn.RANK.AVG(T48,(T$24:T$28,T$48:T$52),1)))),1))+1),IF(T48="W304","W304",IF(T48="W308","W308",CONCATENATE(RIGHT(Q$24,3),"/",RIGHT(Q$48,3),"-Q",_xlfn.RANK.AVG(T48,(T$24:T$28,T$48:T$52),1))))),"")</f>
        <v>W308</v>
      </c>
      <c r="V48" s="201" t="str">
        <f ca="1">Bracket!AA48</f>
        <v>Test21 Test21</v>
      </c>
      <c r="W48" s="201">
        <f ca="1">Bracket!AB48</f>
        <v>8.6805555555555507E-3</v>
      </c>
      <c r="Y48" s="487" t="s">
        <v>79</v>
      </c>
      <c r="Z48" s="490" t="s">
        <v>147</v>
      </c>
      <c r="AA48" s="32" t="s">
        <v>393</v>
      </c>
      <c r="AB48" s="443" t="str">
        <f ca="1">IF(CELL("type",AE48)="v",IF(AE48=MIN($AE$48:$AE$52),"W409",_xlfn.RANK.AVG(AE48,($AE$42:$AE$46,$AE$48:$AE$52),1)),"")</f>
        <v>W409</v>
      </c>
      <c r="AC48" t="str">
        <f ca="1">IFERROR(IF(AND(COUNT((AB$42:AB$46,AB$48:AB$52))&lt;7,VALUE(RIGHT(IF(AB48="W410","W410",IF(AB48="W409","W409",CONCATENATE(RIGHT(Y$42,3),"/",RIGHT(Y$48,3),"-Q",_xlfn.RANK.AVG(AB48,(AB$42:AB$46,AB$48:AB$52),1)))),1))&gt;2,LEFT(AB48,1)&lt;&gt;"W"),CONCATENATE(LEFT(IF(AB48="W410","W410",IF(AB48="W409","W409",CONCATENATE(RIGHT(Y$42,3),"/",RIGHT(Y$48,3),"-Q",_xlfn.RANK.AVG(AB48,(AB$42:AB$46,AB$48:AB$52),1)))),9),VALUE(RIGHT(IF(AB48="W410","W410",IF(AB48="W409","W409",CONCATENATE(RIGHT(Y$42,3),"/",RIGHT(Y$48,3),"-Q",_xlfn.RANK.AVG(AB48,(AB$42:AB$46,AB$48:AB$52),1)))),1))+1),IF(AB48="W410","W410",IF(AB48="W409","W409",CONCATENATE(RIGHT(Y$42,3),"/",RIGHT(Y$48,3),"-Q",_xlfn.RANK.AVG(AB48,(AB$42:AB$46,AB$48:AB$52),1))))),"")</f>
        <v>W409</v>
      </c>
      <c r="AD48" s="201" t="str">
        <f ca="1">Bracket!BA48</f>
        <v>Test47 Test47</v>
      </c>
      <c r="AE48" s="201">
        <f ca="1">Bracket!BB48</f>
        <v>7.5925925925926499E-3</v>
      </c>
      <c r="AG48" s="513" t="s">
        <v>95</v>
      </c>
      <c r="AH48" s="516" t="s">
        <v>24</v>
      </c>
      <c r="AI48" s="282" t="s">
        <v>457</v>
      </c>
      <c r="AJ48" s="375">
        <v>509</v>
      </c>
      <c r="AK48" s="201">
        <f ca="1">IFERROR(VALUE(IF(AM48=MIN($AM$48:$AM$52),"36",IF(AND(AM48&lt;MEDIAN($AM$48:$AM$52),AM48&gt;MIN($AM$48:$AM$52)),"37",IF(AM48=MEDIAN($AM$48:$AM$52),"38",IF(AND(AM48&gt;MEDIAN($AM$48:$AM$52),AM48&lt;MAX($AM$48:$AM$52)),"39",IF(AM48=MAX($AM$48:$AM$52),"40")))))),"")</f>
        <v>36</v>
      </c>
      <c r="AL48" s="201" t="str">
        <f ca="1">Bracket!BJ48</f>
        <v>Test69 Test69</v>
      </c>
      <c r="AM48" s="201">
        <f ca="1">Bracket!BK48</f>
        <v>7.8472222222223092E-3</v>
      </c>
    </row>
    <row r="49" spans="1:39" ht="14.25" thickTop="1" thickBot="1" x14ac:dyDescent="0.25">
      <c r="A49" s="498"/>
      <c r="B49" s="449"/>
      <c r="C49" s="9">
        <v>21</v>
      </c>
      <c r="D49" s="440">
        <f t="shared" ref="D49:D52" ca="1" si="18">IF(CELL("type",G49)="v",IF(G49=MIN($G$48:$G$52),"W108",_xlfn.RANK.AVG(G49,$G$42:$G$52,1)),"")</f>
        <v>8</v>
      </c>
      <c r="E49" t="str">
        <f t="shared" ca="1" si="16"/>
        <v>107/108-Q6</v>
      </c>
      <c r="F49" s="5" t="str">
        <f>Bracket!I49</f>
        <v>Test21 Test21</v>
      </c>
      <c r="G49" s="5">
        <f>Bracket!J49</f>
        <v>8.6805555555555507E-3</v>
      </c>
      <c r="I49" s="509"/>
      <c r="J49" s="480"/>
      <c r="K49" s="9" t="s">
        <v>273</v>
      </c>
      <c r="L49" s="440">
        <f ca="1">IF(CELL("type",O49)="v",IF(O49=MIN($O$48:$O$52),"W208",_xlfn.RANK.AVG(O49,($O$36:$O$40,$O$48:$O$52),1)),"")</f>
        <v>3</v>
      </c>
      <c r="M49" t="str">
        <f ca="1">IFERROR(IF(AND(COUNT((L$36:L$40,L$48:L$52))&lt;7,VALUE(RIGHT(IF(L49="W206","W206",IF(L49="W208","W208",CONCATENATE(RIGHT(I$36,3),"/",RIGHT(I$48,3),"-Q",_xlfn.RANK.AVG(L49,(L$36:L$40,L$48:L$52),1)))),1))&gt;2,LEFT(L49,1)&lt;&gt;"W"),CONCATENATE(LEFT(IF(L49="W206","W206",IF(L49="W208","W208",CONCATENATE(RIGHT(I$36,3),"/",RIGHT(I$48,3),"-Q",_xlfn.RANK.AVG(L49,(L$36:L$40,L$48:L$52),1)))),9),VALUE(RIGHT(IF(L49="W206","W206",IF(L49="W208","W208",CONCATENATE(RIGHT(I$36,3),"/",RIGHT(I$48,3),"-Q",_xlfn.RANK.AVG(L49,(L$36:L$40,L$48:L$52),1)))),1))+1),IF(L49="W206","W206",IF(L49="W208","W208",CONCATENATE(RIGHT(I$36,3),"/",RIGHT(I$48,3),"-Q",_xlfn.RANK.AVG(L49,(L$36:L$40,L$48:L$52),1))))),"")</f>
        <v>206/208-Q1</v>
      </c>
      <c r="N49" s="5" t="str">
        <f ca="1">Bracket!Q49</f>
        <v>Test12 Test12</v>
      </c>
      <c r="O49" s="5">
        <f ca="1">Bracket!R49</f>
        <v>8.5763888888888903E-3</v>
      </c>
      <c r="Q49" s="464"/>
      <c r="R49" s="449"/>
      <c r="S49" s="9" t="s">
        <v>330</v>
      </c>
      <c r="T49" s="443">
        <f ca="1">IF(CELL("type",W49)="v",IF(W49=MIN($W$48:$W$52),"W308",_xlfn.RANK.AVG(W49,($W$24:$W$28,$W$48:$W$52),1)),"")</f>
        <v>4</v>
      </c>
      <c r="U49" t="str">
        <f ca="1">IFERROR(IF(AND(COUNT((T$24:T$28,T$48:T$52))&lt;7,VALUE(RIGHT(IF(T49="W304","W304",IF(T49="W308","W308",CONCATENATE(RIGHT(Q$24,3),"/",RIGHT(Q$48,3),"-Q",_xlfn.RANK.AVG(T49,(T$24:T$28,T$48:T$52),1)))),1))&gt;2,LEFT(T49,1)&lt;&gt;"W"),CONCATENATE(LEFT(IF(T49="W304","W304",IF(T49="W308","W308",CONCATENATE(RIGHT(Q$24,3),"/",RIGHT(Q$48,3),"-Q",_xlfn.RANK.AVG(T49,(T$24:T$28,T$48:T$52),1)))),9),VALUE(RIGHT(IF(T49="W304","W304",IF(T49="W308","W308",CONCATENATE(RIGHT(Q$24,3),"/",RIGHT(Q$48,3),"-Q",_xlfn.RANK.AVG(T49,(T$24:T$28,T$48:T$52),1)))),1))+1),IF(T49="W304","W304",IF(T49="W308","W308",CONCATENATE(RIGHT(Q$24,3),"/",RIGHT(Q$48,3),"-Q",_xlfn.RANK.AVG(T49,(T$24:T$28,T$48:T$52),1))))),"")</f>
        <v>304/308-Q2</v>
      </c>
      <c r="V49" s="201" t="str">
        <f ca="1">Bracket!AA49</f>
        <v>Test52 Test52</v>
      </c>
      <c r="W49" s="201">
        <f ca="1">Bracket!AB49</f>
        <v>9.7337962962962907E-3</v>
      </c>
      <c r="Y49" s="488"/>
      <c r="Z49" s="480"/>
      <c r="AA49" s="9" t="s">
        <v>394</v>
      </c>
      <c r="AB49" s="443">
        <f ca="1">IF(CELL("type",AE49)="v",IF(AE49=MIN($AE$48:$AE$52),"W409",_xlfn.RANK.AVG(AE49,($AE$42:$AE$46,$AE$48:$AE$52),1)),"")</f>
        <v>3</v>
      </c>
      <c r="AC49" t="str">
        <f ca="1">IFERROR(IF(AND(COUNT((AB$42:AB$46,AB$48:AB$52))&lt;7,VALUE(RIGHT(IF(AB49="W410","W410",IF(AB49="W409","W409",CONCATENATE(RIGHT(Y$42,3),"/",RIGHT(Y$48,3),"-Q",_xlfn.RANK.AVG(AB49,(AB$42:AB$46,AB$48:AB$52),1)))),1))&gt;2,LEFT(AB49,1)&lt;&gt;"W"),CONCATENATE(LEFT(IF(AB49="W410","W410",IF(AB49="W409","W409",CONCATENATE(RIGHT(Y$42,3),"/",RIGHT(Y$48,3),"-Q",_xlfn.RANK.AVG(AB49,(AB$42:AB$46,AB$48:AB$52),1)))),9),VALUE(RIGHT(IF(AB49="W410","W410",IF(AB49="W409","W409",CONCATENATE(RIGHT(Y$42,3),"/",RIGHT(Y$48,3),"-Q",_xlfn.RANK.AVG(AB49,(AB$42:AB$46,AB$48:AB$52),1)))),1))+1),IF(AB49="W410","W410",IF(AB49="W409","W409",CONCATENATE(RIGHT(Y$42,3),"/",RIGHT(Y$48,3),"-Q",_xlfn.RANK.AVG(AB49,(AB$42:AB$46,AB$48:AB$52),1))))),"")</f>
        <v>410/409-Q1</v>
      </c>
      <c r="AD49" s="201" t="str">
        <f ca="1">Bracket!BA49</f>
        <v>Test62 Test62</v>
      </c>
      <c r="AE49" s="201">
        <f ca="1">Bracket!BB49</f>
        <v>7.7662037037037803E-3</v>
      </c>
      <c r="AG49" s="514"/>
      <c r="AH49" s="480"/>
      <c r="AI49" s="9" t="s">
        <v>458</v>
      </c>
      <c r="AJ49" s="375">
        <v>509</v>
      </c>
      <c r="AK49" s="201">
        <f t="shared" ref="AK49:AK52" ca="1" si="19">IFERROR(VALUE(IF(AM49=MIN($AM$48:$AM$52),"36",IF(AND(AM49&lt;MEDIAN($AM$48:$AM$52),AM49&gt;MIN($AM$48:$AM$52)),"37",IF(AM49=MEDIAN($AM$48:$AM$52),"38",IF(AND(AM49&gt;MEDIAN($AM$48:$AM$52),AM49&lt;MAX($AM$48:$AM$52)),"39",IF(AM49=MAX($AM$48:$AM$52),"40")))))),"")</f>
        <v>37</v>
      </c>
      <c r="AL49" s="201" t="str">
        <f ca="1">Bracket!BJ49</f>
        <v>Test70 Test70</v>
      </c>
      <c r="AM49" s="201">
        <f ca="1">Bracket!BK49</f>
        <v>7.8587962962963793E-3</v>
      </c>
    </row>
    <row r="50" spans="1:39" ht="14.25" thickTop="1" thickBot="1" x14ac:dyDescent="0.25">
      <c r="A50" s="498"/>
      <c r="B50" s="449"/>
      <c r="C50" s="9">
        <v>44</v>
      </c>
      <c r="D50" s="440" t="str">
        <f t="shared" ca="1" si="18"/>
        <v>W108</v>
      </c>
      <c r="E50" t="str">
        <f t="shared" ca="1" si="16"/>
        <v>W108</v>
      </c>
      <c r="F50" s="5" t="str">
        <f>Bracket!I50</f>
        <v>Test44 Test44</v>
      </c>
      <c r="G50" s="5">
        <f>Bracket!J50</f>
        <v>7.5578703703704196E-3</v>
      </c>
      <c r="I50" s="509"/>
      <c r="J50" s="480"/>
      <c r="K50" s="9" t="s">
        <v>274</v>
      </c>
      <c r="L50" s="440">
        <f ca="1">IF(CELL("type",O50)="v",IF(O50=MIN($O$48:$O$52),"W208",_xlfn.RANK.AVG(O50,($O$36:$O$40,$O$48:$O$52),1)),"")</f>
        <v>6</v>
      </c>
      <c r="M50" t="str">
        <f ca="1">IFERROR(IF(AND(COUNT((L$36:L$40,L$48:L$52))&lt;7,VALUE(RIGHT(IF(L50="W206","W206",IF(L50="W208","W208",CONCATENATE(RIGHT(I$36,3),"/",RIGHT(I$48,3),"-Q",_xlfn.RANK.AVG(L50,(L$36:L$40,L$48:L$52),1)))),1))&gt;2,LEFT(L50,1)&lt;&gt;"W"),CONCATENATE(LEFT(IF(L50="W206","W206",IF(L50="W208","W208",CONCATENATE(RIGHT(I$36,3),"/",RIGHT(I$48,3),"-Q",_xlfn.RANK.AVG(L50,(L$36:L$40,L$48:L$52),1)))),9),VALUE(RIGHT(IF(L50="W206","W206",IF(L50="W208","W208",CONCATENATE(RIGHT(I$36,3),"/",RIGHT(I$48,3),"-Q",_xlfn.RANK.AVG(L50,(L$36:L$40,L$48:L$52),1)))),1))+1),IF(L50="W206","W206",IF(L50="W208","W208",CONCATENATE(RIGHT(I$36,3),"/",RIGHT(I$48,3),"-Q",_xlfn.RANK.AVG(L50,(L$36:L$40,L$48:L$52),1))))),"")</f>
        <v>206/208-Q4</v>
      </c>
      <c r="N50" s="5" t="str">
        <f ca="1">Bracket!Q50</f>
        <v>Test21 Test21</v>
      </c>
      <c r="O50" s="5">
        <f ca="1">Bracket!R50</f>
        <v>8.6805555555555507E-3</v>
      </c>
      <c r="Q50" s="464"/>
      <c r="R50" s="449"/>
      <c r="S50" s="9" t="s">
        <v>331</v>
      </c>
      <c r="T50" s="443">
        <f ca="1">IF(CELL("type",W50)="v",IF(W50=MIN($W$48:$W$52),"W308",_xlfn.RANK.AVG(W50,($W$24:$W$28,$W$48:$W$52),1)),"")</f>
        <v>5</v>
      </c>
      <c r="U50" t="str">
        <f ca="1">IFERROR(IF(AND(COUNT((T$24:T$28,T$48:T$52))&lt;7,VALUE(RIGHT(IF(T50="W304","W304",IF(T50="W308","W308",CONCATENATE(RIGHT(Q$24,3),"/",RIGHT(Q$48,3),"-Q",_xlfn.RANK.AVG(T50,(T$24:T$28,T$48:T$52),1)))),1))&gt;2,LEFT(T50,1)&lt;&gt;"W"),CONCATENATE(LEFT(IF(T50="W304","W304",IF(T50="W308","W308",CONCATENATE(RIGHT(Q$24,3),"/",RIGHT(Q$48,3),"-Q",_xlfn.RANK.AVG(T50,(T$24:T$28,T$48:T$52),1)))),9),VALUE(RIGHT(IF(T50="W304","W304",IF(T50="W308","W308",CONCATENATE(RIGHT(Q$24,3),"/",RIGHT(Q$48,3),"-Q",_xlfn.RANK.AVG(T50,(T$24:T$28,T$48:T$52),1)))),1))+1),IF(T50="W304","W304",IF(T50="W308","W308",CONCATENATE(RIGHT(Q$24,3),"/",RIGHT(Q$48,3),"-Q",_xlfn.RANK.AVG(T50,(T$24:T$28,T$48:T$52),1))))),"")</f>
        <v>304/308-Q4</v>
      </c>
      <c r="V50" s="201" t="str">
        <f ca="1">Bracket!AA50</f>
        <v>Test53 Test53</v>
      </c>
      <c r="W50" s="201">
        <f ca="1">Bracket!AB50</f>
        <v>9.7453703703703695E-3</v>
      </c>
      <c r="Y50" s="488"/>
      <c r="Z50" s="480"/>
      <c r="AA50" s="9" t="s">
        <v>395</v>
      </c>
      <c r="AB50" s="443">
        <f ca="1">IF(CELL("type",AE50)="v",IF(AE50=MIN($AE$48:$AE$52),"W409",_xlfn.RANK.AVG(AE50,($AE$42:$AE$46,$AE$48:$AE$52),1)),"")</f>
        <v>4</v>
      </c>
      <c r="AC50" t="str">
        <f ca="1">IFERROR(IF(AND(COUNT((AB$42:AB$46,AB$48:AB$52))&lt;7,VALUE(RIGHT(IF(AB50="W410","W410",IF(AB50="W409","W409",CONCATENATE(RIGHT(Y$42,3),"/",RIGHT(Y$48,3),"-Q",_xlfn.RANK.AVG(AB50,(AB$42:AB$46,AB$48:AB$52),1)))),1))&gt;2,LEFT(AB50,1)&lt;&gt;"W"),CONCATENATE(LEFT(IF(AB50="W410","W410",IF(AB50="W409","W409",CONCATENATE(RIGHT(Y$42,3),"/",RIGHT(Y$48,3),"-Q",_xlfn.RANK.AVG(AB50,(AB$42:AB$46,AB$48:AB$52),1)))),9),VALUE(RIGHT(IF(AB50="W410","W410",IF(AB50="W409","W409",CONCATENATE(RIGHT(Y$42,3),"/",RIGHT(Y$48,3),"-Q",_xlfn.RANK.AVG(AB50,(AB$42:AB$46,AB$48:AB$52),1)))),1))+1),IF(AB50="W410","W410",IF(AB50="W409","W409",CONCATENATE(RIGHT(Y$42,3),"/",RIGHT(Y$48,3),"-Q",_xlfn.RANK.AVG(AB50,(AB$42:AB$46,AB$48:AB$52),1))))),"")</f>
        <v>410/409-Q2</v>
      </c>
      <c r="AD50" s="201" t="str">
        <f ca="1">Bracket!BA50</f>
        <v>Test63 Test63</v>
      </c>
      <c r="AE50" s="201">
        <f ca="1">Bracket!BB50</f>
        <v>7.7777777777778504E-3</v>
      </c>
      <c r="AG50" s="514"/>
      <c r="AH50" s="480"/>
      <c r="AI50" s="9" t="s">
        <v>459</v>
      </c>
      <c r="AJ50" s="375">
        <v>509</v>
      </c>
      <c r="AK50" s="201">
        <f t="shared" ca="1" si="19"/>
        <v>38</v>
      </c>
      <c r="AL50" s="201" t="str">
        <f ca="1">Bracket!BJ50</f>
        <v>Test71 Test71</v>
      </c>
      <c r="AM50" s="201">
        <f ca="1">Bracket!BK50</f>
        <v>7.8703703703704494E-3</v>
      </c>
    </row>
    <row r="51" spans="1:39" ht="14.25" thickTop="1" thickBot="1" x14ac:dyDescent="0.25">
      <c r="A51" s="498"/>
      <c r="B51" s="449"/>
      <c r="C51" s="9">
        <v>53</v>
      </c>
      <c r="D51" s="440">
        <f t="shared" ca="1" si="18"/>
        <v>9</v>
      </c>
      <c r="E51" t="str">
        <f t="shared" ca="1" si="16"/>
        <v>107/108-Q7</v>
      </c>
      <c r="F51" s="5" t="str">
        <f>Bracket!I51</f>
        <v>Test53 Test53</v>
      </c>
      <c r="G51" s="5">
        <f>Bracket!J51</f>
        <v>9.7453703703703695E-3</v>
      </c>
      <c r="I51" s="509"/>
      <c r="J51" s="480"/>
      <c r="K51" s="9" t="s">
        <v>275</v>
      </c>
      <c r="L51" s="440">
        <f ca="1">IF(CELL("type",O51)="v",IF(O51=MIN($O$48:$O$52),"W208",_xlfn.RANK.AVG(O51,($O$36:$O$40,$O$48:$O$52),1)),"")</f>
        <v>8</v>
      </c>
      <c r="M51" t="str">
        <f ca="1">IFERROR(IF(AND(COUNT((L$36:L$40,L$48:L$52))&lt;7,VALUE(RIGHT(IF(L51="W206","W206",IF(L51="W208","W208",CONCATENATE(RIGHT(I$36,3),"/",RIGHT(I$48,3),"-Q",_xlfn.RANK.AVG(L51,(L$36:L$40,L$48:L$52),1)))),1))&gt;2,LEFT(L51,1)&lt;&gt;"W"),CONCATENATE(LEFT(IF(L51="W206","W206",IF(L51="W208","W208",CONCATENATE(RIGHT(I$36,3),"/",RIGHT(I$48,3),"-Q",_xlfn.RANK.AVG(L51,(L$36:L$40,L$48:L$52),1)))),9),VALUE(RIGHT(IF(L51="W206","W206",IF(L51="W208","W208",CONCATENATE(RIGHT(I$36,3),"/",RIGHT(I$48,3),"-Q",_xlfn.RANK.AVG(L51,(L$36:L$40,L$48:L$52),1)))),1))+1),IF(L51="W206","W206",IF(L51="W208","W208",CONCATENATE(RIGHT(I$36,3),"/",RIGHT(I$48,3),"-Q",_xlfn.RANK.AVG(L51,(L$36:L$40,L$48:L$52),1))))),"")</f>
        <v>206/208-Q6</v>
      </c>
      <c r="N51" s="5" t="str">
        <f ca="1">Bracket!Q51</f>
        <v>Test53 Test53</v>
      </c>
      <c r="O51" s="5">
        <f ca="1">Bracket!R51</f>
        <v>9.7453703703703695E-3</v>
      </c>
      <c r="Q51" s="464"/>
      <c r="R51" s="449"/>
      <c r="S51" s="9" t="s">
        <v>332</v>
      </c>
      <c r="T51" s="443">
        <f ca="1">IF(CELL("type",W51)="v",IF(W51=MIN($W$48:$W$52),"W308",_xlfn.RANK.AVG(W51,($W$24:$W$28,$W$48:$W$52),1)),"")</f>
        <v>8</v>
      </c>
      <c r="U51" t="str">
        <f ca="1">IFERROR(IF(AND(COUNT((T$24:T$28,T$48:T$52))&lt;7,VALUE(RIGHT(IF(T51="W304","W304",IF(T51="W308","W308",CONCATENATE(RIGHT(Q$24,3),"/",RIGHT(Q$48,3),"-Q",_xlfn.RANK.AVG(T51,(T$24:T$28,T$48:T$52),1)))),1))&gt;2,LEFT(T51,1)&lt;&gt;"W"),CONCATENATE(LEFT(IF(T51="W304","W304",IF(T51="W308","W308",CONCATENATE(RIGHT(Q$24,3),"/",RIGHT(Q$48,3),"-Q",_xlfn.RANK.AVG(T51,(T$24:T$28,T$48:T$52),1)))),9),VALUE(RIGHT(IF(T51="W304","W304",IF(T51="W308","W308",CONCATENATE(RIGHT(Q$24,3),"/",RIGHT(Q$48,3),"-Q",_xlfn.RANK.AVG(T51,(T$24:T$28,T$48:T$52),1)))),1))+1),IF(T51="W304","W304",IF(T51="W308","W308",CONCATENATE(RIGHT(Q$24,3),"/",RIGHT(Q$48,3),"-Q",_xlfn.RANK.AVG(T51,(T$24:T$28,T$48:T$52),1))))),"")</f>
        <v>304/308-Q7</v>
      </c>
      <c r="V51" s="201" t="str">
        <f ca="1">Bracket!AA51</f>
        <v>Test60 Test60</v>
      </c>
      <c r="W51" s="201">
        <f ca="1">Bracket!AB51</f>
        <v>9.8263888888888793E-3</v>
      </c>
      <c r="Y51" s="488"/>
      <c r="Z51" s="480"/>
      <c r="AA51" s="9" t="s">
        <v>396</v>
      </c>
      <c r="AB51" s="443">
        <f ca="1">IF(CELL("type",AE51)="v",IF(AE51=MIN($AE$48:$AE$52),"W409",_xlfn.RANK.AVG(AE51,($AE$42:$AE$46,$AE$48:$AE$52),1)),"")</f>
        <v>7</v>
      </c>
      <c r="AC51" t="str">
        <f ca="1">IFERROR(IF(AND(COUNT((AB$42:AB$46,AB$48:AB$52))&lt;7,VALUE(RIGHT(IF(AB51="W410","W410",IF(AB51="W409","W409",CONCATENATE(RIGHT(Y$42,3),"/",RIGHT(Y$48,3),"-Q",_xlfn.RANK.AVG(AB51,(AB$42:AB$46,AB$48:AB$52),1)))),1))&gt;2,LEFT(AB51,1)&lt;&gt;"W"),CONCATENATE(LEFT(IF(AB51="W410","W410",IF(AB51="W409","W409",CONCATENATE(RIGHT(Y$42,3),"/",RIGHT(Y$48,3),"-Q",_xlfn.RANK.AVG(AB51,(AB$42:AB$46,AB$48:AB$52),1)))),9),VALUE(RIGHT(IF(AB51="W410","W410",IF(AB51="W409","W409",CONCATENATE(RIGHT(Y$42,3),"/",RIGHT(Y$48,3),"-Q",_xlfn.RANK.AVG(AB51,(AB$42:AB$46,AB$48:AB$52),1)))),1))+1),IF(AB51="W410","W410",IF(AB51="W409","W409",CONCATENATE(RIGHT(Y$42,3),"/",RIGHT(Y$48,3),"-Q",_xlfn.RANK.AVG(AB51,(AB$42:AB$46,AB$48:AB$52),1))))),"")</f>
        <v>410/409-Q5</v>
      </c>
      <c r="AD51" s="201" t="str">
        <f ca="1">Bracket!BA51</f>
        <v>Test70 Test70</v>
      </c>
      <c r="AE51" s="201">
        <f ca="1">Bracket!BB51</f>
        <v>7.8587962962963793E-3</v>
      </c>
      <c r="AG51" s="514"/>
      <c r="AH51" s="480"/>
      <c r="AI51" s="9" t="s">
        <v>460</v>
      </c>
      <c r="AJ51" s="375">
        <v>509</v>
      </c>
      <c r="AK51" s="201">
        <f t="shared" ca="1" si="19"/>
        <v>39</v>
      </c>
      <c r="AL51" s="201" t="str">
        <f ca="1">Bracket!BJ51</f>
        <v>Test72 Test72</v>
      </c>
      <c r="AM51" s="201">
        <f ca="1">Bracket!BK51</f>
        <v>7.8819444444445299E-3</v>
      </c>
    </row>
    <row r="52" spans="1:39" ht="14.25" thickTop="1" thickBot="1" x14ac:dyDescent="0.25">
      <c r="A52" s="499"/>
      <c r="B52" s="501"/>
      <c r="C52" s="18">
        <v>76</v>
      </c>
      <c r="D52" s="440">
        <f t="shared" ca="1" si="18"/>
        <v>6</v>
      </c>
      <c r="E52" t="str">
        <f t="shared" ca="1" si="16"/>
        <v>107/108-Q4</v>
      </c>
      <c r="F52" s="5" t="str">
        <f>Bracket!I52</f>
        <v>Test76 Test76</v>
      </c>
      <c r="G52" s="5">
        <f>Bracket!J52</f>
        <v>7.9282407407408294E-3</v>
      </c>
      <c r="I52" s="510"/>
      <c r="J52" s="519"/>
      <c r="K52" s="52" t="s">
        <v>276</v>
      </c>
      <c r="L52" s="440">
        <f ca="1">IF(CELL("type",O52)="v",IF(O52=MIN($O$48:$O$52),"W208",_xlfn.RANK.AVG(O52,($O$36:$O$40,$O$48:$O$52),1)),"")</f>
        <v>9</v>
      </c>
      <c r="M52" t="str">
        <f ca="1">IFERROR(IF(AND(COUNT((L$36:L$40,L$48:L$52))&lt;7,VALUE(RIGHT(IF(L52="W206","W206",IF(L52="W208","W208",CONCATENATE(RIGHT(I$36,3),"/",RIGHT(I$48,3),"-Q",_xlfn.RANK.AVG(L52,(L$36:L$40,L$48:L$52),1)))),1))&gt;2,LEFT(L52,1)&lt;&gt;"W"),CONCATENATE(LEFT(IF(L52="W206","W206",IF(L52="W208","W208",CONCATENATE(RIGHT(I$36,3),"/",RIGHT(I$48,3),"-Q",_xlfn.RANK.AVG(L52,(L$36:L$40,L$48:L$52),1)))),9),VALUE(RIGHT(IF(L52="W206","W206",IF(L52="W208","W208",CONCATENATE(RIGHT(I$36,3),"/",RIGHT(I$48,3),"-Q",_xlfn.RANK.AVG(L52,(L$36:L$40,L$48:L$52),1)))),1))+1),IF(L52="W206","W206",IF(L52="W208","W208",CONCATENATE(RIGHT(I$36,3),"/",RIGHT(I$48,3),"-Q",_xlfn.RANK.AVG(L52,(L$36:L$40,L$48:L$52),1))))),"")</f>
        <v>206/208-Q7</v>
      </c>
      <c r="N52" s="5" t="str">
        <f ca="1">Bracket!Q52</f>
        <v>Test60 Test60</v>
      </c>
      <c r="O52" s="5">
        <f ca="1">Bracket!R52</f>
        <v>9.8263888888888793E-3</v>
      </c>
      <c r="Q52" s="465"/>
      <c r="R52" s="467"/>
      <c r="S52" s="101" t="s">
        <v>333</v>
      </c>
      <c r="T52" s="443" t="str">
        <f ca="1">IF(CELL("type",W52)="v",IF(W52=MIN($W$48:$W$52),"W308",_xlfn.RANK.AVG(W52,($W$24:$W$28,$W$48:$W$52),1)),"")</f>
        <v/>
      </c>
      <c r="U52" t="str">
        <f ca="1">IFERROR(IF(AND(COUNT((T$24:T$28,T$48:T$52))&lt;7,VALUE(RIGHT(IF(T52="W304","W304",IF(T52="W308","W308",CONCATENATE(RIGHT(Q$24,3),"/",RIGHT(Q$48,3),"-Q",_xlfn.RANK.AVG(T52,(T$24:T$28,T$48:T$52),1)))),1))&gt;2,LEFT(T52,1)&lt;&gt;"W"),CONCATENATE(LEFT(IF(T52="W304","W304",IF(T52="W308","W308",CONCATENATE(RIGHT(Q$24,3),"/",RIGHT(Q$48,3),"-Q",_xlfn.RANK.AVG(T52,(T$24:T$28,T$48:T$52),1)))),9),VALUE(RIGHT(IF(T52="W304","W304",IF(T52="W308","W308",CONCATENATE(RIGHT(Q$24,3),"/",RIGHT(Q$48,3),"-Q",_xlfn.RANK.AVG(T52,(T$24:T$28,T$48:T$52),1)))),1))+1),IF(T52="W304","W304",IF(T52="W308","W308",CONCATENATE(RIGHT(Q$24,3),"/",RIGHT(Q$48,3),"-Q",_xlfn.RANK.AVG(T52,(T$24:T$28,T$48:T$52),1))))),"")</f>
        <v/>
      </c>
      <c r="V52" s="201" t="str">
        <f ca="1">Bracket!AA52</f>
        <v/>
      </c>
      <c r="W52" s="201" t="str">
        <f ca="1">Bracket!AB52</f>
        <v/>
      </c>
      <c r="Y52" s="489"/>
      <c r="Z52" s="491"/>
      <c r="AA52" s="55" t="s">
        <v>397</v>
      </c>
      <c r="AB52" s="443">
        <f ca="1">IF(CELL("type",AE52)="v",IF(AE52=MIN($AE$48:$AE$52),"W409",_xlfn.RANK.AVG(AE52,($AE$42:$AE$46,$AE$48:$AE$52),1)),"")</f>
        <v>8</v>
      </c>
      <c r="AC52" t="str">
        <f ca="1">IFERROR(IF(AND(COUNT((AB$42:AB$46,AB$48:AB$52))&lt;7,VALUE(RIGHT(IF(AB52="W410","W410",IF(AB52="W409","W409",CONCATENATE(RIGHT(Y$42,3),"/",RIGHT(Y$48,3),"-Q",_xlfn.RANK.AVG(AB52,(AB$42:AB$46,AB$48:AB$52),1)))),1))&gt;2,LEFT(AB52,1)&lt;&gt;"W"),CONCATENATE(LEFT(IF(AB52="W410","W410",IF(AB52="W409","W409",CONCATENATE(RIGHT(Y$42,3),"/",RIGHT(Y$48,3),"-Q",_xlfn.RANK.AVG(AB52,(AB$42:AB$46,AB$48:AB$52),1)))),9),VALUE(RIGHT(IF(AB52="W410","W410",IF(AB52="W409","W409",CONCATENATE(RIGHT(Y$42,3),"/",RIGHT(Y$48,3),"-Q",_xlfn.RANK.AVG(AB52,(AB$42:AB$46,AB$48:AB$52),1)))),1))+1),IF(AB52="W410","W410",IF(AB52="W409","W409",CONCATENATE(RIGHT(Y$42,3),"/",RIGHT(Y$48,3),"-Q",_xlfn.RANK.AVG(AB52,(AB$42:AB$46,AB$48:AB$52),1))))),"")</f>
        <v>410/409-Q6</v>
      </c>
      <c r="AD52" s="201" t="str">
        <f ca="1">Bracket!BA52</f>
        <v>Test71 Test71</v>
      </c>
      <c r="AE52" s="201">
        <f ca="1">Bracket!BB52</f>
        <v>7.8703703703704494E-3</v>
      </c>
      <c r="AG52" s="515"/>
      <c r="AH52" s="517"/>
      <c r="AI52" s="284" t="s">
        <v>461</v>
      </c>
      <c r="AJ52" s="375">
        <v>509</v>
      </c>
      <c r="AK52" s="201">
        <f t="shared" ca="1" si="19"/>
        <v>40</v>
      </c>
      <c r="AL52" s="201" t="str">
        <f ca="1">Bracket!BJ52</f>
        <v>Test16 Test16</v>
      </c>
      <c r="AM52" s="201">
        <f ca="1">Bracket!BK52</f>
        <v>8.6226851851851794E-3</v>
      </c>
    </row>
    <row r="53" spans="1:39" ht="14.25" thickTop="1" thickBot="1" x14ac:dyDescent="0.25">
      <c r="E53"/>
      <c r="F53" s="5"/>
      <c r="G53" s="5"/>
      <c r="I53" s="1"/>
      <c r="J53" s="1"/>
      <c r="K53" s="1"/>
      <c r="L53" s="1"/>
      <c r="M53" s="1"/>
      <c r="N53" s="5" t="str">
        <f ca="1">Bracket!Q53</f>
        <v/>
      </c>
      <c r="O53" s="5" t="str">
        <f ca="1">Bracket!R53</f>
        <v/>
      </c>
      <c r="Q53" s="1"/>
      <c r="R53" s="1"/>
      <c r="S53" s="1"/>
      <c r="T53" s="444"/>
      <c r="U53" s="444"/>
      <c r="V53" s="201" t="str">
        <f ca="1">Bracket!AA53</f>
        <v/>
      </c>
      <c r="W53" s="201" t="str">
        <f ca="1">Bracket!AB53</f>
        <v/>
      </c>
      <c r="Y53" s="1"/>
      <c r="Z53" s="1"/>
      <c r="AA53" s="1"/>
      <c r="AB53" s="444"/>
      <c r="AC53" s="444"/>
      <c r="AD53" s="201" t="str">
        <f ca="1">Bracket!BA53</f>
        <v/>
      </c>
      <c r="AE53" s="201" t="str">
        <f ca="1">Bracket!BB53</f>
        <v/>
      </c>
      <c r="AG53" s="1"/>
      <c r="AH53" s="1"/>
      <c r="AI53" s="1"/>
      <c r="AJ53" s="1"/>
      <c r="AK53" s="1"/>
      <c r="AL53" s="201" t="str">
        <f ca="1">Bracket!BJ53</f>
        <v/>
      </c>
      <c r="AM53" s="201" t="str">
        <f ca="1">Bracket!BK53</f>
        <v/>
      </c>
    </row>
    <row r="54" spans="1:39" ht="14.25" customHeight="1" thickTop="1" thickBot="1" x14ac:dyDescent="0.25">
      <c r="A54" s="497" t="s">
        <v>8</v>
      </c>
      <c r="B54" s="500" t="s">
        <v>24</v>
      </c>
      <c r="C54" s="5">
        <v>2</v>
      </c>
      <c r="D54" s="440" t="str">
        <f ca="1">IF(CELL("type",G54)="v",IF(G54=MIN($G$54:$G$58),"W109",_xlfn.RANK.AVG(G54,$G$54:$G$64,1)),"")</f>
        <v>W109</v>
      </c>
      <c r="E54" t="str">
        <f ca="1">IFERROR(IF(AND(COUNT($D$54:$D$64)&lt;7,VALUE(RIGHT(IF(D54="W109","W109",IF(D54="W110","W110",CONCATENATE(RIGHT($A$54,3),"/",RIGHT($A$60,3),"-Q",_xlfn.RANK.AVG(D54,$D$54:$D$64,1)))),1))&gt;2,LEFT(D54,1)&lt;&gt;"W"),CONCATENATE(LEFT(IF(D54="W109","W109",IF(D54="W110","W110",CONCATENATE(RIGHT($A$54,3),"/",RIGHT($A$60,3),"-Q",_xlfn.RANK.AVG(D54,$D$54:$D$64,1)))),9),VALUE(RIGHT(IF(D54="W109","W109",IF(D54="W110","W110",CONCATENATE(RIGHT($A$54,3),"/",RIGHT($A$60,3),"-Q",_xlfn.RANK.AVG(D54,$D$54:$D$64,1)))),1))+1),IF(D54="W109","W109",IF(D54="W110","W110",CONCATENATE(RIGHT($A$54,3),"/",RIGHT($A$60,3),"-Q",_xlfn.RANK.AVG(D54,$D$54:$D$64,1))))),"")</f>
        <v>W109</v>
      </c>
      <c r="F54" s="5" t="str">
        <f>Bracket!I54</f>
        <v>Test2 Test2</v>
      </c>
      <c r="G54" s="5">
        <f>Bracket!J54</f>
        <v>7.0717592592592594E-3</v>
      </c>
      <c r="I54" s="497" t="s">
        <v>40</v>
      </c>
      <c r="J54" s="520" t="s">
        <v>121</v>
      </c>
      <c r="K54" s="5" t="s">
        <v>183</v>
      </c>
      <c r="L54" s="440" t="str">
        <f ca="1">IF(CELL("type",O54)="v",IF(O54=MIN($O$54:$O$58),"W209",_xlfn.RANK.AVG(O54,($O$54:$O$58,$O$66:$O$70),1)),"")</f>
        <v>W209</v>
      </c>
      <c r="M54" t="str">
        <f ca="1">IFERROR(IF(AND(COUNT((L$54:L$58,L$66:L$70))&lt;7,VALUE(RIGHT(IF(L54="W209","W209",IF(L54="W211","W211",CONCATENATE(RIGHT(I$54,3),"/",RIGHT(I$66,3),"-Q",_xlfn.RANK.AVG(L54,(L$54:L$58,L$66:L$70),1)))),1))&gt;2,LEFT(L54,1)&lt;&gt;"W"),CONCATENATE(LEFT(IF(L54="W209","W209",IF(L54="W211","W211",CONCATENATE(RIGHT(I$54,3),"/",RIGHT(I$66,3),"-Q",_xlfn.RANK.AVG(L54,(L$54:L$58,L$66:L$70),1)))),9),VALUE(RIGHT(IF(L54="W209","W209",IF(L54="W211","W211",CONCATENATE(RIGHT(I$54,3),"/",RIGHT(I$66,3),"-Q",_xlfn.RANK.AVG(L54,(L$54:L$58,L$66:L$70),1)))),1))+1),IF(L54="W209","W209",IF(L54="W211","W211",CONCATENATE(RIGHT(I$54,3),"/",RIGHT(I$66,3),"-Q",_xlfn.RANK.AVG(L54,(L$54:L$58,L$66:L$70),1))))),"")</f>
        <v>W209</v>
      </c>
      <c r="N54" s="5" t="str">
        <f ca="1">Bracket!Q54</f>
        <v>Test2 Test2</v>
      </c>
      <c r="O54" s="5">
        <f ca="1">Bracket!R54</f>
        <v>7.0717592592592594E-3</v>
      </c>
      <c r="Q54" s="497" t="s">
        <v>63</v>
      </c>
      <c r="R54" s="500" t="s">
        <v>579</v>
      </c>
      <c r="S54" s="5" t="s">
        <v>206</v>
      </c>
      <c r="T54" s="443" t="str">
        <f ca="1">IF(CELL("type",W54)="v",IF(W54=MIN($W$54:$W$58),"W309",_xlfn.RANK.AVG(W54,($W$54:$W$58,$W$78:$W$82),1)),"")</f>
        <v>W309</v>
      </c>
      <c r="U54" t="str">
        <f ca="1">IFERROR(IF(AND(COUNT((T$54:T$58,T$78:T$82))&lt;7,VALUE(RIGHT(IF(T54="W309","W309",IF(T54="W313","W313",CONCATENATE(RIGHT(Q$54,3),"/",RIGHT(Q$78,3),"-Q",_xlfn.RANK.AVG(T54,(T$54:T$58,T$78:T$82),1)))),1))&gt;2,LEFT(T54,1)&lt;&gt;"W"),CONCATENATE(LEFT(IF(T54="W309","W309",IF(T54="W313","W313",CONCATENATE(RIGHT(Q$54,3),"/",RIGHT(Q$78,3),"-Q",_xlfn.RANK.AVG(T54,(T$54:T$58,T$78:T$82),1)))),9),VALUE(RIGHT(IF(T54="W309","W309",IF(T54="W313","W313",CONCATENATE(RIGHT(Q$54,3),"/",RIGHT(Q$78,3),"-Q",_xlfn.RANK.AVG(T54,(T$54:T$58,T$78:T$82),1)))),1))+1),IF(T54="W309","W309",IF(T54="W313","W313",CONCATENATE(RIGHT(Q$54,3),"/",RIGHT(Q$78,3),"-Q",_xlfn.RANK.AVG(T54,(T$54:T$58,T$78:T$82),1))))),"")</f>
        <v>W309</v>
      </c>
      <c r="V54" s="201" t="str">
        <f ca="1">Bracket!AA54</f>
        <v>Test2 Test2</v>
      </c>
      <c r="W54" s="201">
        <f ca="1">Bracket!AB54</f>
        <v>7.0717592592592594E-3</v>
      </c>
      <c r="Y54" s="508" t="s">
        <v>78</v>
      </c>
      <c r="Z54" s="511" t="s">
        <v>146</v>
      </c>
      <c r="AA54" s="30" t="s">
        <v>221</v>
      </c>
      <c r="AB54" s="443" t="str">
        <f ca="1">IF(CELL("type",AE54)="v",IF(AE54=MIN($AE$54:$AE$58),"W408",_xlfn.RANK.AVG(AE54,($AE$54:$AE$58,$AE$60:$AE$64),1)),"")</f>
        <v>W408</v>
      </c>
      <c r="AC54" t="str">
        <f ca="1">IFERROR(IF(AND(COUNT((AB$54:AB$58,AB$60:AB$64))&lt;7,VALUE(RIGHT(IF(AB54="W408","W408",IF(AB54="W407","W407",CONCATENATE(RIGHT(Y$54,3),"/",RIGHT(Y$60,3),"-Q",_xlfn.RANK.AVG(AB54,(AB$54:AB$58,AB$60:AB$64),1)))),1))&gt;2,LEFT(AB54,1)&lt;&gt;"W"),CONCATENATE(LEFT(IF(AB54="W408","W408",IF(AB54="W407","W407",CONCATENATE(RIGHT(Y$54,3),"/",RIGHT(Y$60,3),"-Q",_xlfn.RANK.AVG(AB54,(AB$54:AB$58,AB$60:AB$64),1)))),9),VALUE(RIGHT(IF(AB54="W408","W408",IF(AB54="W407","W407",CONCATENATE(RIGHT(Y$54,3),"/",RIGHT(Y$60,3),"-Q",_xlfn.RANK.AVG(AB54,(AB$54:AB$58,AB$60:AB$64),1)))),1))+1),IF(AB54="W408","W408",IF(AB54="W407","W407",CONCATENATE(RIGHT(Y$54,3),"/",RIGHT(Y$60,3),"-Q",_xlfn.RANK.AVG(AB54,(AB$54:AB$58,AB$60:AB$64),1))))),"")</f>
        <v>W408</v>
      </c>
      <c r="AD54" s="201" t="str">
        <f ca="1">Bracket!BA54</f>
        <v>Test65 Test65</v>
      </c>
      <c r="AE54" s="201">
        <f ca="1">Bracket!BB54</f>
        <v>7.8009259259260002E-3</v>
      </c>
      <c r="AG54" s="508" t="s">
        <v>94</v>
      </c>
      <c r="AH54" s="511" t="s">
        <v>23</v>
      </c>
      <c r="AI54" s="30" t="s">
        <v>237</v>
      </c>
      <c r="AJ54" s="375">
        <v>508</v>
      </c>
      <c r="AK54" s="201">
        <f ca="1">IFERROR(VALUE(IF(AM54=MIN($AM$54:$AM$58),"41",IF(AND(AM54&lt;MEDIAN($AM$54:$AM$58),AM54&gt;MIN($AM$54:$AM$58)),"42",IF(AM54=MEDIAN($AM$54:$AM$58),"43",IF(AND(AM54&gt;MEDIAN($AM$54:$AM$58),AM54&lt;MAX($AM$54:$AM$58)),"44",IF(AM54=MAX($AM$54:$AM$58),"45")))))),"")</f>
        <v>41</v>
      </c>
      <c r="AL54" s="201" t="str">
        <f ca="1">Bracket!BJ54</f>
        <v>Test65 Test65</v>
      </c>
      <c r="AM54" s="201">
        <f ca="1">Bracket!BK54</f>
        <v>7.8009259259260002E-3</v>
      </c>
    </row>
    <row r="55" spans="1:39" ht="14.25" thickTop="1" thickBot="1" x14ac:dyDescent="0.25">
      <c r="A55" s="498"/>
      <c r="B55" s="449"/>
      <c r="C55" s="9">
        <v>31</v>
      </c>
      <c r="D55" s="440">
        <f t="shared" ref="D55:D58" ca="1" si="20">IF(CELL("type",G55)="v",IF(G55=MIN($G$54:$G$58),"W109",_xlfn.RANK.AVG(G55,$G$54:$G$64,1)),"")</f>
        <v>2</v>
      </c>
      <c r="E55" t="str">
        <f t="shared" ref="E55:E64" ca="1" si="21">IFERROR(IF(AND(COUNT($D$54:$D$64)&lt;7,VALUE(RIGHT(IF(D55="W109","W109",IF(D55="W110","W110",CONCATENATE(RIGHT($A$54,3),"/",RIGHT($A$60,3),"-Q",_xlfn.RANK.AVG(D55,$D$54:$D$64,1)))),1))&gt;2,LEFT(D55,1)&lt;&gt;"W"),CONCATENATE(LEFT(IF(D55="W109","W109",IF(D55="W110","W110",CONCATENATE(RIGHT($A$54,3),"/",RIGHT($A$60,3),"-Q",_xlfn.RANK.AVG(D55,$D$54:$D$64,1)))),9),VALUE(RIGHT(IF(D55="W109","W109",IF(D55="W110","W110",CONCATENATE(RIGHT($A$54,3),"/",RIGHT($A$60,3),"-Q",_xlfn.RANK.AVG(D55,$D$54:$D$64,1)))),1))+1),IF(D55="W109","W109",IF(D55="W110","W110",CONCATENATE(RIGHT($A$54,3),"/",RIGHT($A$60,3),"-Q",_xlfn.RANK.AVG(D55,$D$54:$D$64,1))))),"")</f>
        <v>109/110-Q1</v>
      </c>
      <c r="F55" s="5" t="str">
        <f>Bracket!I55</f>
        <v>Test31 Test31</v>
      </c>
      <c r="G55" s="5">
        <f>Bracket!J55</f>
        <v>7.4074074074074398E-3</v>
      </c>
      <c r="I55" s="498"/>
      <c r="J55" s="480"/>
      <c r="K55" s="9" t="s">
        <v>184</v>
      </c>
      <c r="L55" s="440">
        <f ca="1">IF(CELL("type",O55)="v",IF(O55=MIN($O$54:$O$58),"W209",_xlfn.RANK.AVG(O55,($O$54:$O$58,$O$66:$O$70),1)),"")</f>
        <v>8</v>
      </c>
      <c r="M55" t="str">
        <f ca="1">IFERROR(IF(AND(COUNT((L$54:L$58,L$66:L$70))&lt;7,VALUE(RIGHT(IF(L55="W209","W209",IF(L55="W211","W211",CONCATENATE(RIGHT(I$54,3),"/",RIGHT(I$66,3),"-Q",_xlfn.RANK.AVG(L55,(L$54:L$58,L$66:L$70),1)))),1))&gt;2,LEFT(L55,1)&lt;&gt;"W"),CONCATENATE(LEFT(IF(L55="W209","W209",IF(L55="W211","W211",CONCATENATE(RIGHT(I$54,3),"/",RIGHT(I$66,3),"-Q",_xlfn.RANK.AVG(L55,(L$54:L$58,L$66:L$70),1)))),9),VALUE(RIGHT(IF(L55="W209","W209",IF(L55="W211","W211",CONCATENATE(RIGHT(I$54,3),"/",RIGHT(I$66,3),"-Q",_xlfn.RANK.AVG(L55,(L$54:L$58,L$66:L$70),1)))),1))+1),IF(L55="W209","W209",IF(L55="W211","W211",CONCATENATE(RIGHT(I$54,3),"/",RIGHT(I$66,3),"-Q",_xlfn.RANK.AVG(L55,(L$54:L$58,L$66:L$70),1))))),"")</f>
        <v>209/211-Q6</v>
      </c>
      <c r="N55" s="5" t="str">
        <f ca="1">Bracket!Q55</f>
        <v>Test47 Test47</v>
      </c>
      <c r="O55" s="5">
        <f ca="1">Bracket!R55</f>
        <v>7.5925925925926499E-3</v>
      </c>
      <c r="Q55" s="498"/>
      <c r="R55" s="449"/>
      <c r="S55" s="9" t="s">
        <v>207</v>
      </c>
      <c r="T55" s="443">
        <f ca="1">IF(CELL("type",W55)="v",IF(W55=MIN($W$54:$W$58),"W309",_xlfn.RANK.AVG(W55,($W$54:$W$58,$W$78:$W$82),1)),"")</f>
        <v>4</v>
      </c>
      <c r="U55" t="str">
        <f ca="1">IFERROR(IF(AND(COUNT((T$54:T$58,T$78:T$82))&lt;7,VALUE(RIGHT(IF(T55="W309","W309",IF(T55="W313","W313",CONCATENATE(RIGHT(Q$54,3),"/",RIGHT(Q$78,3),"-Q",_xlfn.RANK.AVG(T55,(T$54:T$58,T$78:T$82),1)))),1))&gt;2,LEFT(T55,1)&lt;&gt;"W"),CONCATENATE(LEFT(IF(T55="W309","W309",IF(T55="W313","W313",CONCATENATE(RIGHT(Q$54,3),"/",RIGHT(Q$78,3),"-Q",_xlfn.RANK.AVG(T55,(T$54:T$58,T$78:T$82),1)))),9),VALUE(RIGHT(IF(T55="W309","W309",IF(T55="W313","W313",CONCATENATE(RIGHT(Q$54,3),"/",RIGHT(Q$78,3),"-Q",_xlfn.RANK.AVG(T55,(T$54:T$58,T$78:T$82),1)))),1))+1),IF(T55="W309","W309",IF(T55="W313","W313",CONCATENATE(RIGHT(Q$54,3),"/",RIGHT(Q$78,3),"-Q",_xlfn.RANK.AVG(T55,(T$54:T$58,T$78:T$82),1))))),"")</f>
        <v>309/313-Q2</v>
      </c>
      <c r="V55" s="201" t="str">
        <f ca="1">Bracket!AA55</f>
        <v>Test7 Test7</v>
      </c>
      <c r="W55" s="201">
        <f ca="1">Bracket!AB55</f>
        <v>7.1296296296296403E-3</v>
      </c>
      <c r="Y55" s="509"/>
      <c r="Z55" s="449"/>
      <c r="AA55" s="9" t="s">
        <v>222</v>
      </c>
      <c r="AB55" s="443">
        <f ca="1">IF(CELL("type",AE55)="v",IF(AE55=MIN($AE$54:$AE$58),"W408",_xlfn.RANK.AVG(AE55,($AE$54:$AE$58,$AE$60:$AE$64),1)),"")</f>
        <v>4</v>
      </c>
      <c r="AC55" t="str">
        <f ca="1">IFERROR(IF(AND(COUNT((AB$54:AB$58,AB$60:AB$64))&lt;7,VALUE(RIGHT(IF(AB55="W408","W408",IF(AB55="W407","W407",CONCATENATE(RIGHT(Y$54,3),"/",RIGHT(Y$60,3),"-Q",_xlfn.RANK.AVG(AB55,(AB$54:AB$58,AB$60:AB$64),1)))),1))&gt;2,LEFT(AB55,1)&lt;&gt;"W"),CONCATENATE(LEFT(IF(AB55="W408","W408",IF(AB55="W407","W407",CONCATENATE(RIGHT(Y$54,3),"/",RIGHT(Y$60,3),"-Q",_xlfn.RANK.AVG(AB55,(AB$54:AB$58,AB$60:AB$64),1)))),9),VALUE(RIGHT(IF(AB55="W408","W408",IF(AB55="W407","W407",CONCATENATE(RIGHT(Y$54,3),"/",RIGHT(Y$60,3),"-Q",_xlfn.RANK.AVG(AB55,(AB$54:AB$58,AB$60:AB$64),1)))),1))+1),IF(AB55="W408","W408",IF(AB55="W407","W407",CONCATENATE(RIGHT(Y$54,3),"/",RIGHT(Y$60,3),"-Q",_xlfn.RANK.AVG(AB55,(AB$54:AB$58,AB$60:AB$64),1))))),"")</f>
        <v>408/407-Q2</v>
      </c>
      <c r="AD55" s="201" t="str">
        <f ca="1">Bracket!BA55</f>
        <v>Test68 Test68</v>
      </c>
      <c r="AE55" s="201">
        <f ca="1">Bracket!BB55</f>
        <v>7.8356481481482304E-3</v>
      </c>
      <c r="AG55" s="509"/>
      <c r="AH55" s="449"/>
      <c r="AI55" s="9" t="s">
        <v>238</v>
      </c>
      <c r="AJ55" s="375">
        <v>508</v>
      </c>
      <c r="AK55" s="201">
        <f t="shared" ref="AK55:AK58" ca="1" si="22">IFERROR(VALUE(IF(AM55=MIN($AM$54:$AM$58),"41",IF(AND(AM55&lt;MEDIAN($AM$54:$AM$58),AM55&gt;MIN($AM$54:$AM$58)),"42",IF(AM55=MEDIAN($AM$54:$AM$58),"43",IF(AND(AM55&gt;MEDIAN($AM$54:$AM$58),AM55&lt;MAX($AM$54:$AM$58)),"44",IF(AM55=MAX($AM$54:$AM$58),"45")))))),"")</f>
        <v>42</v>
      </c>
      <c r="AL55" s="201" t="str">
        <f ca="1">Bracket!BJ55</f>
        <v>Test66 Test66</v>
      </c>
      <c r="AM55" s="201">
        <f ca="1">Bracket!BK55</f>
        <v>7.8125000000000798E-3</v>
      </c>
    </row>
    <row r="56" spans="1:39" ht="14.25" thickTop="1" thickBot="1" x14ac:dyDescent="0.25">
      <c r="A56" s="498"/>
      <c r="B56" s="449"/>
      <c r="C56" s="9">
        <v>34</v>
      </c>
      <c r="D56" s="440">
        <f t="shared" ca="1" si="20"/>
        <v>3</v>
      </c>
      <c r="E56" t="str">
        <f t="shared" ca="1" si="21"/>
        <v>109/110-Q2</v>
      </c>
      <c r="F56" s="5" t="str">
        <f>Bracket!I56</f>
        <v>Test34 Test34</v>
      </c>
      <c r="G56" s="5">
        <f>Bracket!J56</f>
        <v>7.44212962962967E-3</v>
      </c>
      <c r="I56" s="498"/>
      <c r="J56" s="480"/>
      <c r="K56" s="9" t="s">
        <v>277</v>
      </c>
      <c r="L56" s="440">
        <f ca="1">IF(CELL("type",O56)="v",IF(O56=MIN($O$54:$O$58),"W209",_xlfn.RANK.AVG(O56,($O$54:$O$58,$O$66:$O$70),1)),"")</f>
        <v>4</v>
      </c>
      <c r="M56" t="str">
        <f ca="1">IFERROR(IF(AND(COUNT((L$54:L$58,L$66:L$70))&lt;7,VALUE(RIGHT(IF(L56="W209","W209",IF(L56="W211","W211",CONCATENATE(RIGHT(I$54,3),"/",RIGHT(I$66,3),"-Q",_xlfn.RANK.AVG(L56,(L$54:L$58,L$66:L$70),1)))),1))&gt;2,LEFT(L56,1)&lt;&gt;"W"),CONCATENATE(LEFT(IF(L56="W209","W209",IF(L56="W211","W211",CONCATENATE(RIGHT(I$54,3),"/",RIGHT(I$66,3),"-Q",_xlfn.RANK.AVG(L56,(L$54:L$58,L$66:L$70),1)))),9),VALUE(RIGHT(IF(L56="W209","W209",IF(L56="W211","W211",CONCATENATE(RIGHT(I$54,3),"/",RIGHT(I$66,3),"-Q",_xlfn.RANK.AVG(L56,(L$54:L$58,L$66:L$70),1)))),1))+1),IF(L56="W209","W209",IF(L56="W211","W211",CONCATENATE(RIGHT(I$54,3),"/",RIGHT(I$66,3),"-Q",_xlfn.RANK.AVG(L56,(L$54:L$58,L$66:L$70),1))))),"")</f>
        <v>209/211-Q2</v>
      </c>
      <c r="N56" s="5" t="str">
        <f ca="1">Bracket!Q56</f>
        <v>Test31 Test31</v>
      </c>
      <c r="O56" s="5">
        <f ca="1">Bracket!R56</f>
        <v>7.4074074074074398E-3</v>
      </c>
      <c r="Q56" s="498"/>
      <c r="R56" s="449"/>
      <c r="S56" s="9" t="s">
        <v>334</v>
      </c>
      <c r="T56" s="443">
        <f ca="1">IF(CELL("type",W56)="v",IF(W56=MIN($W$54:$W$58),"W309",_xlfn.RANK.AVG(W56,($W$54:$W$58,$W$78:$W$82),1)),"")</f>
        <v>5</v>
      </c>
      <c r="U56" t="str">
        <f ca="1">IFERROR(IF(AND(COUNT((T$54:T$58,T$78:T$82))&lt;7,VALUE(RIGHT(IF(T56="W309","W309",IF(T56="W313","W313",CONCATENATE(RIGHT(Q$54,3),"/",RIGHT(Q$78,3),"-Q",_xlfn.RANK.AVG(T56,(T$54:T$58,T$78:T$82),1)))),1))&gt;2,LEFT(T56,1)&lt;&gt;"W"),CONCATENATE(LEFT(IF(T56="W309","W309",IF(T56="W313","W313",CONCATENATE(RIGHT(Q$54,3),"/",RIGHT(Q$78,3),"-Q",_xlfn.RANK.AVG(T56,(T$54:T$58,T$78:T$82),1)))),9),VALUE(RIGHT(IF(T56="W309","W309",IF(T56="W313","W313",CONCATENATE(RIGHT(Q$54,3),"/",RIGHT(Q$78,3),"-Q",_xlfn.RANK.AVG(T56,(T$54:T$58,T$78:T$82),1)))),1))+1),IF(T56="W309","W309",IF(T56="W313","W313",CONCATENATE(RIGHT(Q$54,3),"/",RIGHT(Q$78,3),"-Q",_xlfn.RANK.AVG(T56,(T$54:T$58,T$78:T$82),1))))),"")</f>
        <v>309/313-Q3</v>
      </c>
      <c r="V56" s="201" t="str">
        <f ca="1">Bracket!AA56</f>
        <v>Test26 Test26</v>
      </c>
      <c r="W56" s="201">
        <f ca="1">Bracket!AB56</f>
        <v>7.3495370370370702E-3</v>
      </c>
      <c r="Y56" s="509"/>
      <c r="Z56" s="449"/>
      <c r="AA56" s="9" t="s">
        <v>398</v>
      </c>
      <c r="AB56" s="443" t="str">
        <f ca="1">IF(CELL("type",AE56)="v",IF(AE56=MIN($AE$54:$AE$58),"W408",_xlfn.RANK.AVG(AE56,($AE$54:$AE$58,$AE$60:$AE$64),1)),"")</f>
        <v/>
      </c>
      <c r="AC56" t="str">
        <f ca="1">IFERROR(IF(AND(COUNT((AB$54:AB$58,AB$60:AB$64))&lt;7,VALUE(RIGHT(IF(AB56="W408","W408",IF(AB56="W407","W407",CONCATENATE(RIGHT(Y$54,3),"/",RIGHT(Y$60,3),"-Q",_xlfn.RANK.AVG(AB56,(AB$54:AB$58,AB$60:AB$64),1)))),1))&gt;2,LEFT(AB56,1)&lt;&gt;"W"),CONCATENATE(LEFT(IF(AB56="W408","W408",IF(AB56="W407","W407",CONCATENATE(RIGHT(Y$54,3),"/",RIGHT(Y$60,3),"-Q",_xlfn.RANK.AVG(AB56,(AB$54:AB$58,AB$60:AB$64),1)))),9),VALUE(RIGHT(IF(AB56="W408","W408",IF(AB56="W407","W407",CONCATENATE(RIGHT(Y$54,3),"/",RIGHT(Y$60,3),"-Q",_xlfn.RANK.AVG(AB56,(AB$54:AB$58,AB$60:AB$64),1)))),1))+1),IF(AB56="W408","W408",IF(AB56="W407","W407",CONCATENATE(RIGHT(Y$54,3),"/",RIGHT(Y$60,3),"-Q",_xlfn.RANK.AVG(AB56,(AB$54:AB$58,AB$60:AB$64),1))))),"")</f>
        <v/>
      </c>
      <c r="AD56" s="201" t="str">
        <f ca="1">Bracket!BA56</f>
        <v>Test73 Test73</v>
      </c>
      <c r="AE56" s="201" t="str">
        <f ca="1">Bracket!BB56</f>
        <v/>
      </c>
      <c r="AG56" s="509"/>
      <c r="AH56" s="449"/>
      <c r="AI56" s="9" t="s">
        <v>462</v>
      </c>
      <c r="AJ56" s="375">
        <v>508</v>
      </c>
      <c r="AK56" s="201">
        <f t="shared" ca="1" si="22"/>
        <v>43</v>
      </c>
      <c r="AL56" s="201" t="str">
        <f ca="1">Bracket!BJ56</f>
        <v>Test67 Test67</v>
      </c>
      <c r="AM56" s="201">
        <f ca="1">Bracket!BK56</f>
        <v>7.8240740740741499E-3</v>
      </c>
    </row>
    <row r="57" spans="1:39" ht="14.25" thickTop="1" thickBot="1" x14ac:dyDescent="0.25">
      <c r="A57" s="498"/>
      <c r="B57" s="449"/>
      <c r="C57" s="9">
        <v>63</v>
      </c>
      <c r="D57" s="440">
        <f t="shared" ca="1" si="20"/>
        <v>5</v>
      </c>
      <c r="E57" t="str">
        <f t="shared" ca="1" si="21"/>
        <v>109/110-Q3</v>
      </c>
      <c r="F57" s="5" t="str">
        <f>Bracket!I57</f>
        <v>Test63 Test63</v>
      </c>
      <c r="G57" s="5">
        <f>Bracket!J57</f>
        <v>7.7777777777778504E-3</v>
      </c>
      <c r="I57" s="498"/>
      <c r="J57" s="480"/>
      <c r="K57" s="9" t="s">
        <v>278</v>
      </c>
      <c r="L57" s="440">
        <f ca="1">IF(CELL("type",O57)="v",IF(O57=MIN($O$54:$O$58),"W209",_xlfn.RANK.AVG(O57,($O$54:$O$58,$O$66:$O$70),1)),"")</f>
        <v>5</v>
      </c>
      <c r="M57" t="str">
        <f ca="1">IFERROR(IF(AND(COUNT((L$54:L$58,L$66:L$70))&lt;7,VALUE(RIGHT(IF(L57="W209","W209",IF(L57="W211","W211",CONCATENATE(RIGHT(I$54,3),"/",RIGHT(I$66,3),"-Q",_xlfn.RANK.AVG(L57,(L$54:L$58,L$66:L$70),1)))),1))&gt;2,LEFT(L57,1)&lt;&gt;"W"),CONCATENATE(LEFT(IF(L57="W209","W209",IF(L57="W211","W211",CONCATENATE(RIGHT(I$54,3),"/",RIGHT(I$66,3),"-Q",_xlfn.RANK.AVG(L57,(L$54:L$58,L$66:L$70),1)))),9),VALUE(RIGHT(IF(L57="W209","W209",IF(L57="W211","W211",CONCATENATE(RIGHT(I$54,3),"/",RIGHT(I$66,3),"-Q",_xlfn.RANK.AVG(L57,(L$54:L$58,L$66:L$70),1)))),1))+1),IF(L57="W209","W209",IF(L57="W211","W211",CONCATENATE(RIGHT(I$54,3),"/",RIGHT(I$66,3),"-Q",_xlfn.RANK.AVG(L57,(L$54:L$58,L$66:L$70),1))))),"")</f>
        <v>209/211-Q3</v>
      </c>
      <c r="N57" s="5" t="str">
        <f ca="1">Bracket!Q57</f>
        <v>Test34 Test34</v>
      </c>
      <c r="O57" s="5">
        <f ca="1">Bracket!R57</f>
        <v>7.44212962962967E-3</v>
      </c>
      <c r="Q57" s="498"/>
      <c r="R57" s="449"/>
      <c r="S57" s="9" t="s">
        <v>335</v>
      </c>
      <c r="T57" s="443">
        <f ca="1">IF(CELL("type",W57)="v",IF(W57=MIN($W$54:$W$58),"W309",_xlfn.RANK.AVG(W57,($W$54:$W$58,$W$78:$W$82),1)),"")</f>
        <v>8</v>
      </c>
      <c r="U57" t="str">
        <f ca="1">IFERROR(IF(AND(COUNT((T$54:T$58,T$78:T$82))&lt;7,VALUE(RIGHT(IF(T57="W309","W309",IF(T57="W313","W313",CONCATENATE(RIGHT(Q$54,3),"/",RIGHT(Q$78,3),"-Q",_xlfn.RANK.AVG(T57,(T$54:T$58,T$78:T$82),1)))),1))&gt;2,LEFT(T57,1)&lt;&gt;"W"),CONCATENATE(LEFT(IF(T57="W309","W309",IF(T57="W313","W313",CONCATENATE(RIGHT(Q$54,3),"/",RIGHT(Q$78,3),"-Q",_xlfn.RANK.AVG(T57,(T$54:T$58,T$78:T$82),1)))),9),VALUE(RIGHT(IF(T57="W309","W309",IF(T57="W313","W313",CONCATENATE(RIGHT(Q$54,3),"/",RIGHT(Q$78,3),"-Q",_xlfn.RANK.AVG(T57,(T$54:T$58,T$78:T$82),1)))),1))+1),IF(T57="W309","W309",IF(T57="W313","W313",CONCATENATE(RIGHT(Q$54,3),"/",RIGHT(Q$78,3),"-Q",_xlfn.RANK.AVG(T57,(T$54:T$58,T$78:T$82),1))))),"")</f>
        <v>309/313-Q6</v>
      </c>
      <c r="V57" s="201" t="str">
        <f ca="1">Bracket!AA57</f>
        <v>Test31 Test31</v>
      </c>
      <c r="W57" s="201">
        <f ca="1">Bracket!AB57</f>
        <v>7.4074074074074398E-3</v>
      </c>
      <c r="Y57" s="509"/>
      <c r="Z57" s="449"/>
      <c r="AA57" s="9" t="s">
        <v>399</v>
      </c>
      <c r="AB57" s="443">
        <f ca="1">IF(CELL("type",AE57)="v",IF(AE57=MIN($AE$54:$AE$58),"W408",_xlfn.RANK.AVG(AE57,($AE$54:$AE$58,$AE$60:$AE$64),1)),"")</f>
        <v>7</v>
      </c>
      <c r="AC57" t="str">
        <f ca="1">IFERROR(IF(AND(COUNT((AB$54:AB$58,AB$60:AB$64))&lt;7,VALUE(RIGHT(IF(AB57="W408","W408",IF(AB57="W407","W407",CONCATENATE(RIGHT(Y$54,3),"/",RIGHT(Y$60,3),"-Q",_xlfn.RANK.AVG(AB57,(AB$54:AB$58,AB$60:AB$64),1)))),1))&gt;2,LEFT(AB57,1)&lt;&gt;"W"),CONCATENATE(LEFT(IF(AB57="W408","W408",IF(AB57="W407","W407",CONCATENATE(RIGHT(Y$54,3),"/",RIGHT(Y$60,3),"-Q",_xlfn.RANK.AVG(AB57,(AB$54:AB$58,AB$60:AB$64),1)))),9),VALUE(RIGHT(IF(AB57="W408","W408",IF(AB57="W407","W407",CONCATENATE(RIGHT(Y$54,3),"/",RIGHT(Y$60,3),"-Q",_xlfn.RANK.AVG(AB57,(AB$54:AB$58,AB$60:AB$64),1)))),1))+1),IF(AB57="W408","W408",IF(AB57="W407","W407",CONCATENATE(RIGHT(Y$54,3),"/",RIGHT(Y$60,3),"-Q",_xlfn.RANK.AVG(AB57,(AB$54:AB$58,AB$60:AB$64),1))))),"")</f>
        <v>408/407-Q5</v>
      </c>
      <c r="AD57" s="201" t="str">
        <f ca="1">Bracket!BA57</f>
        <v>Test76 Test76</v>
      </c>
      <c r="AE57" s="201">
        <f ca="1">Bracket!BB57</f>
        <v>7.9282407407408294E-3</v>
      </c>
      <c r="AG57" s="509"/>
      <c r="AH57" s="449"/>
      <c r="AI57" s="9" t="s">
        <v>463</v>
      </c>
      <c r="AJ57" s="375">
        <v>508</v>
      </c>
      <c r="AK57" s="201">
        <f t="shared" ca="1" si="22"/>
        <v>44</v>
      </c>
      <c r="AL57" s="201" t="str">
        <f ca="1">Bracket!BJ57</f>
        <v>Test68 Test68</v>
      </c>
      <c r="AM57" s="201">
        <f ca="1">Bracket!BK57</f>
        <v>7.8356481481482304E-3</v>
      </c>
    </row>
    <row r="58" spans="1:39" ht="14.25" thickTop="1" thickBot="1" x14ac:dyDescent="0.25">
      <c r="A58" s="499"/>
      <c r="B58" s="501"/>
      <c r="C58" s="18">
        <v>66</v>
      </c>
      <c r="D58" s="440">
        <f t="shared" ca="1" si="20"/>
        <v>6</v>
      </c>
      <c r="E58" t="str">
        <f t="shared" ca="1" si="21"/>
        <v>109/110-Q4</v>
      </c>
      <c r="F58" s="5" t="str">
        <f>Bracket!I58</f>
        <v>Test66 Test66</v>
      </c>
      <c r="G58" s="5">
        <f>Bracket!J58</f>
        <v>7.8125000000000798E-3</v>
      </c>
      <c r="I58" s="499"/>
      <c r="J58" s="521"/>
      <c r="K58" s="18" t="s">
        <v>279</v>
      </c>
      <c r="L58" s="440">
        <f ca="1">IF(CELL("type",O58)="v",IF(O58=MIN($O$54:$O$58),"W209",_xlfn.RANK.AVG(O58,($O$54:$O$58,$O$66:$O$70),1)),"")</f>
        <v>9</v>
      </c>
      <c r="M58" t="str">
        <f ca="1">IFERROR(IF(AND(COUNT((L$54:L$58,L$66:L$70))&lt;7,VALUE(RIGHT(IF(L58="W209","W209",IF(L58="W211","W211",CONCATENATE(RIGHT(I$54,3),"/",RIGHT(I$66,3),"-Q",_xlfn.RANK.AVG(L58,(L$54:L$58,L$66:L$70),1)))),1))&gt;2,LEFT(L58,1)&lt;&gt;"W"),CONCATENATE(LEFT(IF(L58="W209","W209",IF(L58="W211","W211",CONCATENATE(RIGHT(I$54,3),"/",RIGHT(I$66,3),"-Q",_xlfn.RANK.AVG(L58,(L$54:L$58,L$66:L$70),1)))),9),VALUE(RIGHT(IF(L58="W209","W209",IF(L58="W211","W211",CONCATENATE(RIGHT(I$54,3),"/",RIGHT(I$66,3),"-Q",_xlfn.RANK.AVG(L58,(L$54:L$58,L$66:L$70),1)))),1))+1),IF(L58="W209","W209",IF(L58="W211","W211",CONCATENATE(RIGHT(I$54,3),"/",RIGHT(I$66,3),"-Q",_xlfn.RANK.AVG(L58,(L$54:L$58,L$66:L$70),1))))),"")</f>
        <v>209/211-Q7</v>
      </c>
      <c r="N58" s="5" t="str">
        <f ca="1">Bracket!Q58</f>
        <v>Test63 Test63</v>
      </c>
      <c r="O58" s="5">
        <f ca="1">Bracket!R58</f>
        <v>7.7777777777778504E-3</v>
      </c>
      <c r="Q58" s="499"/>
      <c r="R58" s="501"/>
      <c r="S58" s="18" t="s">
        <v>336</v>
      </c>
      <c r="T58" s="443">
        <f ca="1">IF(CELL("type",W58)="v",IF(W58=MIN($W$54:$W$58),"W309",_xlfn.RANK.AVG(W58,($W$54:$W$58,$W$78:$W$82),1)),"")</f>
        <v>9</v>
      </c>
      <c r="U58" t="str">
        <f ca="1">IFERROR(IF(AND(COUNT((T$54:T$58,T$78:T$82))&lt;7,VALUE(RIGHT(IF(T58="W309","W309",IF(T58="W313","W313",CONCATENATE(RIGHT(Q$54,3),"/",RIGHT(Q$78,3),"-Q",_xlfn.RANK.AVG(T58,(T$54:T$58,T$78:T$82),1)))),1))&gt;2,LEFT(T58,1)&lt;&gt;"W"),CONCATENATE(LEFT(IF(T58="W309","W309",IF(T58="W313","W313",CONCATENATE(RIGHT(Q$54,3),"/",RIGHT(Q$78,3),"-Q",_xlfn.RANK.AVG(T58,(T$54:T$58,T$78:T$82),1)))),9),VALUE(RIGHT(IF(T58="W309","W309",IF(T58="W313","W313",CONCATENATE(RIGHT(Q$54,3),"/",RIGHT(Q$78,3),"-Q",_xlfn.RANK.AVG(T58,(T$54:T$58,T$78:T$82),1)))),1))+1),IF(T58="W309","W309",IF(T58="W313","W313",CONCATENATE(RIGHT(Q$54,3),"/",RIGHT(Q$78,3),"-Q",_xlfn.RANK.AVG(T58,(T$54:T$58,T$78:T$82),1))))),"")</f>
        <v>309/313-Q7</v>
      </c>
      <c r="V58" s="201" t="str">
        <f ca="1">Bracket!AA58</f>
        <v>Test34 Test34</v>
      </c>
      <c r="W58" s="201">
        <f ca="1">Bracket!AB58</f>
        <v>7.44212962962967E-3</v>
      </c>
      <c r="Y58" s="510"/>
      <c r="Z58" s="512"/>
      <c r="AA58" s="52" t="s">
        <v>400</v>
      </c>
      <c r="AB58" s="443">
        <f ca="1">IF(CELL("type",AE58)="v",IF(AE58=MIN($AE$54:$AE$58),"W408",_xlfn.RANK.AVG(AE58,($AE$54:$AE$58,$AE$60:$AE$64),1)),"")</f>
        <v>9</v>
      </c>
      <c r="AC58" t="str">
        <f ca="1">IFERROR(IF(AND(COUNT((AB$54:AB$58,AB$60:AB$64))&lt;7,VALUE(RIGHT(IF(AB58="W408","W408",IF(AB58="W407","W407",CONCATENATE(RIGHT(Y$54,3),"/",RIGHT(Y$60,3),"-Q",_xlfn.RANK.AVG(AB58,(AB$54:AB$58,AB$60:AB$64),1)))),1))&gt;2,LEFT(AB58,1)&lt;&gt;"W"),CONCATENATE(LEFT(IF(AB58="W408","W408",IF(AB58="W407","W407",CONCATENATE(RIGHT(Y$54,3),"/",RIGHT(Y$60,3),"-Q",_xlfn.RANK.AVG(AB58,(AB$54:AB$58,AB$60:AB$64),1)))),9),VALUE(RIGHT(IF(AB58="W408","W408",IF(AB58="W407","W407",CONCATENATE(RIGHT(Y$54,3),"/",RIGHT(Y$60,3),"-Q",_xlfn.RANK.AVG(AB58,(AB$54:AB$58,AB$60:AB$64),1)))),1))+1),IF(AB58="W408","W408",IF(AB58="W407","W407",CONCATENATE(RIGHT(Y$54,3),"/",RIGHT(Y$60,3),"-Q",_xlfn.RANK.AVG(AB58,(AB$54:AB$58,AB$60:AB$64),1))))),"")</f>
        <v>408/407-Q7</v>
      </c>
      <c r="AD58" s="201" t="str">
        <f ca="1">Bracket!BA58</f>
        <v>Test12 Test12</v>
      </c>
      <c r="AE58" s="201">
        <f ca="1">Bracket!BB58</f>
        <v>8.5763888888888903E-3</v>
      </c>
      <c r="AG58" s="510"/>
      <c r="AH58" s="512"/>
      <c r="AI58" s="336" t="s">
        <v>464</v>
      </c>
      <c r="AJ58" s="375">
        <v>508</v>
      </c>
      <c r="AK58" s="201">
        <f t="shared" ca="1" si="22"/>
        <v>45</v>
      </c>
      <c r="AL58" s="201" t="str">
        <f ca="1">Bracket!BJ58</f>
        <v>Test74 Test74</v>
      </c>
      <c r="AM58" s="201">
        <f ca="1">Bracket!BK58</f>
        <v>7.9050925925926805E-3</v>
      </c>
    </row>
    <row r="59" spans="1:39" ht="14.25" thickTop="1" thickBot="1" x14ac:dyDescent="0.25">
      <c r="D59" s="440"/>
      <c r="E59" t="str">
        <f t="shared" ca="1" si="21"/>
        <v/>
      </c>
      <c r="F59" s="5"/>
      <c r="G59" s="5"/>
      <c r="I59" s="1"/>
      <c r="J59" s="1"/>
      <c r="K59" s="1"/>
      <c r="L59" s="440"/>
      <c r="N59" s="5" t="str">
        <f ca="1">Bracket!Q59</f>
        <v/>
      </c>
      <c r="O59" s="5" t="str">
        <f ca="1">Bracket!R59</f>
        <v/>
      </c>
      <c r="Q59" s="1"/>
      <c r="R59" s="1"/>
      <c r="S59" s="1"/>
      <c r="T59" s="444"/>
      <c r="U59" s="444"/>
      <c r="V59" s="201" t="str">
        <f ca="1">Bracket!AA59</f>
        <v/>
      </c>
      <c r="W59" s="201" t="str">
        <f ca="1">Bracket!AB59</f>
        <v/>
      </c>
      <c r="Y59" s="1"/>
      <c r="Z59" s="1"/>
      <c r="AA59" s="1"/>
      <c r="AB59" s="444"/>
      <c r="AD59" s="201" t="str">
        <f ca="1">Bracket!BA59</f>
        <v/>
      </c>
      <c r="AE59" s="201" t="str">
        <f ca="1">Bracket!BB59</f>
        <v/>
      </c>
      <c r="AG59" s="1"/>
      <c r="AH59" s="1"/>
      <c r="AI59" s="1"/>
      <c r="AJ59" s="1"/>
      <c r="AK59" s="1"/>
      <c r="AL59" s="201" t="str">
        <f ca="1">Bracket!BJ59</f>
        <v/>
      </c>
      <c r="AM59" s="201" t="str">
        <f ca="1">Bracket!BK59</f>
        <v/>
      </c>
    </row>
    <row r="60" spans="1:39" ht="14.25" customHeight="1" thickTop="1" thickBot="1" x14ac:dyDescent="0.25">
      <c r="A60" s="497" t="s">
        <v>9</v>
      </c>
      <c r="B60" s="500" t="s">
        <v>25</v>
      </c>
      <c r="C60" s="5">
        <v>15</v>
      </c>
      <c r="D60" s="440">
        <f ca="1">IF(CELL("type",G60)="v",IF(G60=MIN($G$60:$G$64),"W110",_xlfn.RANK.AVG(G60,$G$54:$G$64,1)),"")</f>
        <v>7</v>
      </c>
      <c r="E60" t="str">
        <f t="shared" ca="1" si="21"/>
        <v>109/110-Q5</v>
      </c>
      <c r="F60" s="5" t="str">
        <f>Bracket!I60</f>
        <v>Test15 Test15</v>
      </c>
      <c r="G60" s="5">
        <f>Bracket!J60</f>
        <v>8.6111111111111093E-3</v>
      </c>
      <c r="I60" s="508" t="s">
        <v>41</v>
      </c>
      <c r="J60" s="518" t="s">
        <v>122</v>
      </c>
      <c r="K60" s="30" t="s">
        <v>280</v>
      </c>
      <c r="L60" s="440" t="str">
        <f ca="1">IF(CELL("type",O60)="v",IF(O60=MIN($O$60:$O$64),"W210",_xlfn.RANK.AVG(O60,($O$60:$O$64,$O$72:$O$76),1)),"")</f>
        <v>W210</v>
      </c>
      <c r="M60" t="str">
        <f ca="1">IFERROR(IF(AND(COUNT((L$60:L$64,L$72:L$76))&lt;7,VALUE(RIGHT(IF(L60="W210","W210",IF(L60="W212","W212",CONCATENATE(RIGHT(I$60,3),"/",RIGHT(I$72,3),"-Q",_xlfn.RANK.AVG(L60,(L$60:L$64,L$72:L$76),1)))),1))&gt;2,LEFT(L60,1)&lt;&gt;"W"),CONCATENATE(LEFT(IF(L60="W210","W210",IF(L60="W212","W212",CONCATENATE(RIGHT(I$60,3),"/",RIGHT(I$72,3),"-Q",_xlfn.RANK.AVG(L60,(L$60:L$64,L$72:L$76),1)))),9),VALUE(RIGHT(IF(L60="W210","W210",IF(L60="W212","W212",CONCATENATE(RIGHT(I$60,3),"/",RIGHT(I$72,3),"-Q",_xlfn.RANK.AVG(L60,(L$60:L$64,L$72:L$76),1)))),1))+1),IF(L60="W210","W210",IF(L60="W212","W212",CONCATENATE(RIGHT(I$60,3),"/",RIGHT(I$72,3),"-Q",_xlfn.RANK.AVG(L60,(L$60:L$64,L$72:L$76),1))))),"")</f>
        <v>W210</v>
      </c>
      <c r="N60" s="5" t="str">
        <f ca="1">Bracket!Q60</f>
        <v>Test66 Test66</v>
      </c>
      <c r="O60" s="5">
        <f ca="1">Bracket!R60</f>
        <v>7.8125000000000798E-3</v>
      </c>
      <c r="Q60" s="503" t="s">
        <v>64</v>
      </c>
      <c r="R60" s="506" t="s">
        <v>580</v>
      </c>
      <c r="S60" s="32" t="s">
        <v>337</v>
      </c>
      <c r="T60" s="443" t="str">
        <f ca="1">IF(CELL("type",W60)="v",IF(W60=MIN($W$60:$W$64),"W310",_xlfn.RANK.AVG(W60,($W$60:$W$64,$W$84:$W$88),1)),"")</f>
        <v>W310</v>
      </c>
      <c r="U60" t="str">
        <f ca="1">IFERROR(IF(AND(COUNT((T$60:T$64,T$84:T$88))&lt;7,VALUE(RIGHT(IF(T60="W310","W310",IF(T60="W314","W314",CONCATENATE(RIGHT(Q$60,3),"/",RIGHT(Q$84,3),"-Q",_xlfn.RANK.AVG(T60,(T$60:T$64,T$84:T$88),1)))),1))&gt;2,LEFT(T60,1)&lt;&gt;"W"),CONCATENATE(LEFT(IF(T60="W310","W310",IF(T60="W314","W314",CONCATENATE(RIGHT(Q$60,3),"/",RIGHT(Q$84,3),"-Q",_xlfn.RANK.AVG(T60,(T$60:T$64,T$84:T$88),1)))),9),VALUE(RIGHT(IF(T60="W310","W310",IF(T60="W314","W314",CONCATENATE(RIGHT(Q$60,3),"/",RIGHT(Q$84,3),"-Q",_xlfn.RANK.AVG(T60,(T$60:T$64,T$84:T$88),1)))),1))+1),IF(T60="W310","W310",IF(T60="W314","W314",CONCATENATE(RIGHT(Q$60,3),"/",RIGHT(Q$84,3),"-Q",_xlfn.RANK.AVG(T60,(T$60:T$64,T$84:T$88),1))))),"")</f>
        <v>W310</v>
      </c>
      <c r="V60" s="201" t="str">
        <f ca="1">Bracket!AA60</f>
        <v>Test39 Test39</v>
      </c>
      <c r="W60" s="201">
        <f ca="1">Bracket!AB60</f>
        <v>7.50000000000005E-3</v>
      </c>
      <c r="Y60" s="532" t="s">
        <v>77</v>
      </c>
      <c r="Z60" s="518" t="s">
        <v>145</v>
      </c>
      <c r="AA60" s="30" t="s">
        <v>223</v>
      </c>
      <c r="AB60" s="443" t="str">
        <f ca="1">IF(CELL("type",AE60)="v",IF(AE60=MIN($AE$60:$AE$64),"W407",_xlfn.RANK.AVG(AE60,($AE$54:$AE$58,$AE$60:$AE$64),1)),"")</f>
        <v>W407</v>
      </c>
      <c r="AC60" t="str">
        <f ca="1">IFERROR(IF(AND(COUNT((AB$54:AB$58,AB$60:AB$64))&lt;7,VALUE(RIGHT(IF(AB60="W408","W408",IF(AB60="W407","W407",CONCATENATE(RIGHT(Y$54,3),"/",RIGHT(Y$60,3),"-Q",_xlfn.RANK.AVG(AB60,(AB$54:AB$58,AB$60:AB$64),1)))),1))&gt;2,LEFT(AB60,1)&lt;&gt;"W"),CONCATENATE(LEFT(IF(AB60="W408","W408",IF(AB60="W407","W407",CONCATENATE(RIGHT(Y$54,3),"/",RIGHT(Y$60,3),"-Q",_xlfn.RANK.AVG(AB60,(AB$54:AB$58,AB$60:AB$64),1)))),9),VALUE(RIGHT(IF(AB60="W408","W408",IF(AB60="W407","W407",CONCATENATE(RIGHT(Y$54,3),"/",RIGHT(Y$60,3),"-Q",_xlfn.RANK.AVG(AB60,(AB$54:AB$58,AB$60:AB$64),1)))),1))+1),IF(AB60="W408","W408",IF(AB60="W407","W407",CONCATENATE(RIGHT(Y$54,3),"/",RIGHT(Y$60,3),"-Q",_xlfn.RANK.AVG(AB60,(AB$54:AB$58,AB$60:AB$64),1))))),"")</f>
        <v>W407</v>
      </c>
      <c r="AD60" s="201" t="str">
        <f ca="1">Bracket!BA60</f>
        <v>Test66 Test66</v>
      </c>
      <c r="AE60" s="201">
        <f ca="1">Bracket!BB60</f>
        <v>7.8125000000000798E-3</v>
      </c>
      <c r="AG60" s="522" t="s">
        <v>93</v>
      </c>
      <c r="AH60" s="528" t="s">
        <v>22</v>
      </c>
      <c r="AI60" s="286" t="s">
        <v>465</v>
      </c>
      <c r="AJ60" s="375">
        <v>507</v>
      </c>
      <c r="AK60" s="201">
        <f ca="1">IFERROR(VALUE(IF(AM60=MIN($AM$60:$AM$64),"46",IF(AND(AM60&lt;MEDIAN($AM$60:$AM$64),AM60&gt;MIN($AM$60:$AM$64)),"47",IF(AM60=MEDIAN($AM$60:$AM$64),"48",IF(AND(AM60&gt;MEDIAN($AM$60:$AM$64),AM60&lt;MAX($AM$60:$AM$64)),"49",IF(AM60=MAX($AM$60:$AM$64),"50")))))),"")</f>
        <v>46</v>
      </c>
      <c r="AL60" s="201" t="str">
        <f ca="1">Bracket!BJ60</f>
        <v>Test75 Test75</v>
      </c>
      <c r="AM60" s="201">
        <f ca="1">Bracket!BK60</f>
        <v>7.9166666666667593E-3</v>
      </c>
    </row>
    <row r="61" spans="1:39" ht="14.25" thickTop="1" thickBot="1" x14ac:dyDescent="0.25">
      <c r="A61" s="498"/>
      <c r="B61" s="449"/>
      <c r="C61" s="9">
        <v>18</v>
      </c>
      <c r="D61" s="440">
        <f t="shared" ref="D61:D64" ca="1" si="23">IF(CELL("type",G61)="v",IF(G61=MIN($G$60:$G$64),"W110",_xlfn.RANK.AVG(G61,$G$54:$G$64,1)),"")</f>
        <v>8</v>
      </c>
      <c r="E61" t="str">
        <f t="shared" ca="1" si="21"/>
        <v>109/110-Q6</v>
      </c>
      <c r="F61" s="5" t="str">
        <f>Bracket!I61</f>
        <v>Test18 Test18</v>
      </c>
      <c r="G61" s="5">
        <f>Bracket!J61</f>
        <v>8.64583333333333E-3</v>
      </c>
      <c r="I61" s="509"/>
      <c r="J61" s="480"/>
      <c r="K61" s="9" t="s">
        <v>281</v>
      </c>
      <c r="L61" s="440">
        <f ca="1">IF(CELL("type",O61)="v",IF(O61=MIN($O$60:$O$64),"W210",_xlfn.RANK.AVG(O61,($O$60:$O$64,$O$72:$O$76),1)),"")</f>
        <v>4</v>
      </c>
      <c r="M61" t="str">
        <f ca="1">IFERROR(IF(AND(COUNT((L$60:L$64,L$72:L$76))&lt;7,VALUE(RIGHT(IF(L61="W210","W210",IF(L61="W212","W212",CONCATENATE(RIGHT(I$60,3),"/",RIGHT(I$72,3),"-Q",_xlfn.RANK.AVG(L61,(L$60:L$64,L$72:L$76),1)))),1))&gt;2,LEFT(L61,1)&lt;&gt;"W"),CONCATENATE(LEFT(IF(L61="W210","W210",IF(L61="W212","W212",CONCATENATE(RIGHT(I$60,3),"/",RIGHT(I$72,3),"-Q",_xlfn.RANK.AVG(L61,(L$60:L$64,L$72:L$76),1)))),9),VALUE(RIGHT(IF(L61="W210","W210",IF(L61="W212","W212",CONCATENATE(RIGHT(I$60,3),"/",RIGHT(I$72,3),"-Q",_xlfn.RANK.AVG(L61,(L$60:L$64,L$72:L$76),1)))),1))+1),IF(L61="W210","W210",IF(L61="W212","W212",CONCATENATE(RIGHT(I$60,3),"/",RIGHT(I$72,3),"-Q",_xlfn.RANK.AVG(L61,(L$60:L$64,L$72:L$76),1))))),"")</f>
        <v>210/212-Q2</v>
      </c>
      <c r="N61" s="5" t="str">
        <f ca="1">Bracket!Q61</f>
        <v>Test15 Test15</v>
      </c>
      <c r="O61" s="5">
        <f ca="1">Bracket!R61</f>
        <v>8.6111111111111093E-3</v>
      </c>
      <c r="Q61" s="504"/>
      <c r="R61" s="449"/>
      <c r="S61" s="9" t="s">
        <v>338</v>
      </c>
      <c r="T61" s="443">
        <f ca="1">IF(CELL("type",W61)="v",IF(W61=MIN($W$60:$W$64),"W310",_xlfn.RANK.AVG(W61,($W$60:$W$64,$W$84:$W$88),1)),"")</f>
        <v>3</v>
      </c>
      <c r="U61" t="str">
        <f ca="1">IFERROR(IF(AND(COUNT((T$60:T$64,T$84:T$88))&lt;7,VALUE(RIGHT(IF(T61="W310","W310",IF(T61="W314","W314",CONCATENATE(RIGHT(Q$60,3),"/",RIGHT(Q$84,3),"-Q",_xlfn.RANK.AVG(T61,(T$60:T$64,T$84:T$88),1)))),1))&gt;2,LEFT(T61,1)&lt;&gt;"W"),CONCATENATE(LEFT(IF(T61="W310","W310",IF(T61="W314","W314",CONCATENATE(RIGHT(Q$60,3),"/",RIGHT(Q$84,3),"-Q",_xlfn.RANK.AVG(T61,(T$60:T$64,T$84:T$88),1)))),9),VALUE(RIGHT(IF(T61="W310","W310",IF(T61="W314","W314",CONCATENATE(RIGHT(Q$60,3),"/",RIGHT(Q$84,3),"-Q",_xlfn.RANK.AVG(T61,(T$60:T$64,T$84:T$88),1)))),1))+1),IF(T61="W310","W310",IF(T61="W314","W314",CONCATENATE(RIGHT(Q$60,3),"/",RIGHT(Q$84,3),"-Q",_xlfn.RANK.AVG(T61,(T$60:T$64,T$84:T$88),1))))),"")</f>
        <v>310/314-Q1</v>
      </c>
      <c r="V61" s="201" t="str">
        <f ca="1">Bracket!AA61</f>
        <v>Test42 Test42</v>
      </c>
      <c r="W61" s="201">
        <f ca="1">Bracket!AB61</f>
        <v>7.5347222222222699E-3</v>
      </c>
      <c r="Y61" s="533"/>
      <c r="Z61" s="480"/>
      <c r="AA61" s="9" t="s">
        <v>224</v>
      </c>
      <c r="AB61" s="443">
        <f ca="1">IF(CELL("type",AE61)="v",IF(AE61=MIN($AE$60:$AE$64),"W407",_xlfn.RANK.AVG(AE61,($AE$54:$AE$58,$AE$60:$AE$64),1)),"")</f>
        <v>3</v>
      </c>
      <c r="AC61" t="str">
        <f ca="1">IFERROR(IF(AND(COUNT((AB$54:AB$58,AB$60:AB$64))&lt;7,VALUE(RIGHT(IF(AB61="W408","W408",IF(AB61="W407","W407",CONCATENATE(RIGHT(Y$54,3),"/",RIGHT(Y$60,3),"-Q",_xlfn.RANK.AVG(AB61,(AB$54:AB$58,AB$60:AB$64),1)))),1))&gt;2,LEFT(AB61,1)&lt;&gt;"W"),CONCATENATE(LEFT(IF(AB61="W408","W408",IF(AB61="W407","W407",CONCATENATE(RIGHT(Y$54,3),"/",RIGHT(Y$60,3),"-Q",_xlfn.RANK.AVG(AB61,(AB$54:AB$58,AB$60:AB$64),1)))),9),VALUE(RIGHT(IF(AB61="W408","W408",IF(AB61="W407","W407",CONCATENATE(RIGHT(Y$54,3),"/",RIGHT(Y$60,3),"-Q",_xlfn.RANK.AVG(AB61,(AB$54:AB$58,AB$60:AB$64),1)))),1))+1),IF(AB61="W408","W408",IF(AB61="W407","W407",CONCATENATE(RIGHT(Y$54,3),"/",RIGHT(Y$60,3),"-Q",_xlfn.RANK.AVG(AB61,(AB$54:AB$58,AB$60:AB$64),1))))),"")</f>
        <v>408/407-Q1</v>
      </c>
      <c r="AD61" s="201" t="str">
        <f ca="1">Bracket!BA61</f>
        <v>Test67 Test67</v>
      </c>
      <c r="AE61" s="201">
        <f ca="1">Bracket!BB61</f>
        <v>7.8240740740741499E-3</v>
      </c>
      <c r="AG61" s="523"/>
      <c r="AH61" s="480"/>
      <c r="AI61" s="9" t="s">
        <v>466</v>
      </c>
      <c r="AJ61" s="375">
        <v>507</v>
      </c>
      <c r="AK61" s="201">
        <f t="shared" ref="AK61:AK64" ca="1" si="24">IFERROR(VALUE(IF(AM61=MIN($AM$60:$AM$64),"46",IF(AND(AM61&lt;MEDIAN($AM$60:$AM$64),AM61&gt;MIN($AM$60:$AM$64)),"47",IF(AM61=MEDIAN($AM$60:$AM$64),"48",IF(AND(AM61&gt;MEDIAN($AM$60:$AM$64),AM61&lt;MAX($AM$60:$AM$64)),"49",IF(AM61=MAX($AM$60:$AM$64),"50")))))),"")</f>
        <v>47</v>
      </c>
      <c r="AL61" s="201" t="str">
        <f ca="1">Bracket!BJ61</f>
        <v>Test76 Test76</v>
      </c>
      <c r="AM61" s="201">
        <f ca="1">Bracket!BK61</f>
        <v>7.9282407407408294E-3</v>
      </c>
    </row>
    <row r="62" spans="1:39" ht="14.25" thickTop="1" thickBot="1" x14ac:dyDescent="0.25">
      <c r="A62" s="498"/>
      <c r="B62" s="449"/>
      <c r="C62" s="9">
        <v>47</v>
      </c>
      <c r="D62" s="440" t="str">
        <f t="shared" ca="1" si="23"/>
        <v>W110</v>
      </c>
      <c r="E62" t="str">
        <f t="shared" ca="1" si="21"/>
        <v>W110</v>
      </c>
      <c r="F62" s="5" t="str">
        <f>Bracket!I62</f>
        <v>Test47 Test47</v>
      </c>
      <c r="G62" s="5">
        <f>Bracket!J62</f>
        <v>7.5925925925926499E-3</v>
      </c>
      <c r="I62" s="509"/>
      <c r="J62" s="480"/>
      <c r="K62" s="9" t="s">
        <v>282</v>
      </c>
      <c r="L62" s="440">
        <f ca="1">IF(CELL("type",O62)="v",IF(O62=MIN($O$60:$O$64),"W210",_xlfn.RANK.AVG(O62,($O$60:$O$64,$O$72:$O$76),1)),"")</f>
        <v>5</v>
      </c>
      <c r="M62" t="str">
        <f ca="1">IFERROR(IF(AND(COUNT((L$60:L$64,L$72:L$76))&lt;7,VALUE(RIGHT(IF(L62="W210","W210",IF(L62="W212","W212",CONCATENATE(RIGHT(I$60,3),"/",RIGHT(I$72,3),"-Q",_xlfn.RANK.AVG(L62,(L$60:L$64,L$72:L$76),1)))),1))&gt;2,LEFT(L62,1)&lt;&gt;"W"),CONCATENATE(LEFT(IF(L62="W210","W210",IF(L62="W212","W212",CONCATENATE(RIGHT(I$60,3),"/",RIGHT(I$72,3),"-Q",_xlfn.RANK.AVG(L62,(L$60:L$64,L$72:L$76),1)))),9),VALUE(RIGHT(IF(L62="W210","W210",IF(L62="W212","W212",CONCATENATE(RIGHT(I$60,3),"/",RIGHT(I$72,3),"-Q",_xlfn.RANK.AVG(L62,(L$60:L$64,L$72:L$76),1)))),1))+1),IF(L62="W210","W210",IF(L62="W212","W212",CONCATENATE(RIGHT(I$60,3),"/",RIGHT(I$72,3),"-Q",_xlfn.RANK.AVG(L62,(L$60:L$64,L$72:L$76),1))))),"")</f>
        <v>210/212-Q3</v>
      </c>
      <c r="N62" s="5" t="str">
        <f ca="1">Bracket!Q62</f>
        <v>Test18 Test18</v>
      </c>
      <c r="O62" s="5">
        <f ca="1">Bracket!R62</f>
        <v>8.64583333333333E-3</v>
      </c>
      <c r="Q62" s="504"/>
      <c r="R62" s="449"/>
      <c r="S62" s="9" t="s">
        <v>339</v>
      </c>
      <c r="T62" s="443">
        <f ca="1">IF(CELL("type",W62)="v",IF(W62=MIN($W$60:$W$64),"W310",_xlfn.RANK.AVG(W62,($W$60:$W$64,$W$84:$W$88),1)),"")</f>
        <v>6</v>
      </c>
      <c r="U62" t="str">
        <f ca="1">IFERROR(IF(AND(COUNT((T$60:T$64,T$84:T$88))&lt;7,VALUE(RIGHT(IF(T62="W310","W310",IF(T62="W314","W314",CONCATENATE(RIGHT(Q$60,3),"/",RIGHT(Q$84,3),"-Q",_xlfn.RANK.AVG(T62,(T$60:T$64,T$84:T$88),1)))),1))&gt;2,LEFT(T62,1)&lt;&gt;"W"),CONCATENATE(LEFT(IF(T62="W310","W310",IF(T62="W314","W314",CONCATENATE(RIGHT(Q$60,3),"/",RIGHT(Q$84,3),"-Q",_xlfn.RANK.AVG(T62,(T$60:T$64,T$84:T$88),1)))),9),VALUE(RIGHT(IF(T62="W310","W310",IF(T62="W314","W314",CONCATENATE(RIGHT(Q$60,3),"/",RIGHT(Q$84,3),"-Q",_xlfn.RANK.AVG(T62,(T$60:T$64,T$84:T$88),1)))),1))+1),IF(T62="W310","W310",IF(T62="W314","W314",CONCATENATE(RIGHT(Q$60,3),"/",RIGHT(Q$84,3),"-Q",_xlfn.RANK.AVG(T62,(T$60:T$64,T$84:T$88),1))))),"")</f>
        <v>310/314-Q4</v>
      </c>
      <c r="V62" s="201" t="str">
        <f ca="1">Bracket!AA62</f>
        <v>Test47 Test47</v>
      </c>
      <c r="W62" s="201">
        <f ca="1">Bracket!AB62</f>
        <v>7.5925925925926499E-3</v>
      </c>
      <c r="Y62" s="533"/>
      <c r="Z62" s="480"/>
      <c r="AA62" s="9" t="s">
        <v>406</v>
      </c>
      <c r="AB62" s="443">
        <f ca="1">IF(CELL("type",AE62)="v",IF(AE62=MIN($AE$60:$AE$64),"W407",_xlfn.RANK.AVG(AE62,($AE$54:$AE$58,$AE$60:$AE$64),1)),"")</f>
        <v>5</v>
      </c>
      <c r="AC62" t="str">
        <f ca="1">IFERROR(IF(AND(COUNT((AB$54:AB$58,AB$60:AB$64))&lt;7,VALUE(RIGHT(IF(AB62="W408","W408",IF(AB62="W407","W407",CONCATENATE(RIGHT(Y$54,3),"/",RIGHT(Y$60,3),"-Q",_xlfn.RANK.AVG(AB62,(AB$54:AB$58,AB$60:AB$64),1)))),1))&gt;2,LEFT(AB62,1)&lt;&gt;"W"),CONCATENATE(LEFT(IF(AB62="W408","W408",IF(AB62="W407","W407",CONCATENATE(RIGHT(Y$54,3),"/",RIGHT(Y$60,3),"-Q",_xlfn.RANK.AVG(AB62,(AB$54:AB$58,AB$60:AB$64),1)))),9),VALUE(RIGHT(IF(AB62="W408","W408",IF(AB62="W407","W407",CONCATENATE(RIGHT(Y$54,3),"/",RIGHT(Y$60,3),"-Q",_xlfn.RANK.AVG(AB62,(AB$54:AB$58,AB$60:AB$64),1)))),1))+1),IF(AB62="W408","W408",IF(AB62="W407","W407",CONCATENATE(RIGHT(Y$54,3),"/",RIGHT(Y$60,3),"-Q",_xlfn.RANK.AVG(AB62,(AB$54:AB$58,AB$60:AB$64),1))))),"")</f>
        <v>408/407-Q3</v>
      </c>
      <c r="AD62" s="201" t="str">
        <f ca="1">Bracket!BA62</f>
        <v>Test74 Test74</v>
      </c>
      <c r="AE62" s="201">
        <f ca="1">Bracket!BB62</f>
        <v>7.9050925925926805E-3</v>
      </c>
      <c r="AG62" s="523"/>
      <c r="AH62" s="480"/>
      <c r="AI62" s="9" t="s">
        <v>467</v>
      </c>
      <c r="AJ62" s="375">
        <v>507</v>
      </c>
      <c r="AK62" s="201">
        <f t="shared" ca="1" si="24"/>
        <v>49</v>
      </c>
      <c r="AL62" s="201" t="str">
        <f ca="1">Bracket!BJ62</f>
        <v>Test10 Test10</v>
      </c>
      <c r="AM62" s="201">
        <f ca="1">Bracket!BK62</f>
        <v>8.5532407407407415E-3</v>
      </c>
    </row>
    <row r="63" spans="1:39" ht="14.25" thickTop="1" thickBot="1" x14ac:dyDescent="0.25">
      <c r="A63" s="498"/>
      <c r="B63" s="449"/>
      <c r="C63" s="9">
        <v>50</v>
      </c>
      <c r="D63" s="440">
        <f t="shared" ca="1" si="23"/>
        <v>9</v>
      </c>
      <c r="E63" t="str">
        <f t="shared" ca="1" si="21"/>
        <v>109/110-Q7</v>
      </c>
      <c r="F63" s="5" t="str">
        <f>Bracket!I63</f>
        <v>Test50 Test50</v>
      </c>
      <c r="G63" s="5">
        <f>Bracket!J63</f>
        <v>9.7106481481481505E-3</v>
      </c>
      <c r="I63" s="509"/>
      <c r="J63" s="480"/>
      <c r="K63" s="9" t="s">
        <v>283</v>
      </c>
      <c r="L63" s="440">
        <f ca="1">IF(CELL("type",O63)="v",IF(O63=MIN($O$60:$O$64),"W210",_xlfn.RANK.AVG(O63,($O$60:$O$64,$O$72:$O$76),1)),"")</f>
        <v>7</v>
      </c>
      <c r="M63" t="str">
        <f ca="1">IFERROR(IF(AND(COUNT((L$60:L$64,L$72:L$76))&lt;7,VALUE(RIGHT(IF(L63="W210","W210",IF(L63="W212","W212",CONCATENATE(RIGHT(I$60,3),"/",RIGHT(I$72,3),"-Q",_xlfn.RANK.AVG(L63,(L$60:L$64,L$72:L$76),1)))),1))&gt;2,LEFT(L63,1)&lt;&gt;"W"),CONCATENATE(LEFT(IF(L63="W210","W210",IF(L63="W212","W212",CONCATENATE(RIGHT(I$60,3),"/",RIGHT(I$72,3),"-Q",_xlfn.RANK.AVG(L63,(L$60:L$64,L$72:L$76),1)))),9),VALUE(RIGHT(IF(L63="W210","W210",IF(L63="W212","W212",CONCATENATE(RIGHT(I$60,3),"/",RIGHT(I$72,3),"-Q",_xlfn.RANK.AVG(L63,(L$60:L$64,L$72:L$76),1)))),1))+1),IF(L63="W210","W210",IF(L63="W212","W212",CONCATENATE(RIGHT(I$60,3),"/",RIGHT(I$72,3),"-Q",_xlfn.RANK.AVG(L63,(L$60:L$64,L$72:L$76),1))))),"")</f>
        <v>210/212-Q5</v>
      </c>
      <c r="N63" s="5" t="str">
        <f ca="1">Bracket!Q63</f>
        <v>Test50 Test50</v>
      </c>
      <c r="O63" s="5">
        <f ca="1">Bracket!R63</f>
        <v>9.7106481481481505E-3</v>
      </c>
      <c r="Q63" s="504"/>
      <c r="R63" s="449"/>
      <c r="S63" s="9" t="s">
        <v>340</v>
      </c>
      <c r="T63" s="443">
        <f ca="1">IF(CELL("type",W63)="v",IF(W63=MIN($W$60:$W$64),"W310",_xlfn.RANK.AVG(W63,($W$60:$W$64,$W$84:$W$88),1)),"")</f>
        <v>8</v>
      </c>
      <c r="U63" t="str">
        <f ca="1">IFERROR(IF(AND(COUNT((T$60:T$64,T$84:T$88))&lt;7,VALUE(RIGHT(IF(T63="W310","W310",IF(T63="W314","W314",CONCATENATE(RIGHT(Q$60,3),"/",RIGHT(Q$84,3),"-Q",_xlfn.RANK.AVG(T63,(T$60:T$64,T$84:T$88),1)))),1))&gt;2,LEFT(T63,1)&lt;&gt;"W"),CONCATENATE(LEFT(IF(T63="W310","W310",IF(T63="W314","W314",CONCATENATE(RIGHT(Q$60,3),"/",RIGHT(Q$84,3),"-Q",_xlfn.RANK.AVG(T63,(T$60:T$64,T$84:T$88),1)))),9),VALUE(RIGHT(IF(T63="W310","W310",IF(T63="W314","W314",CONCATENATE(RIGHT(Q$60,3),"/",RIGHT(Q$84,3),"-Q",_xlfn.RANK.AVG(T63,(T$60:T$64,T$84:T$88),1)))),1))+1),IF(T63="W310","W310",IF(T63="W314","W314",CONCATENATE(RIGHT(Q$60,3),"/",RIGHT(Q$84,3),"-Q",_xlfn.RANK.AVG(T63,(T$60:T$64,T$84:T$88),1))))),"")</f>
        <v>310/314-Q6</v>
      </c>
      <c r="V63" s="201" t="str">
        <f ca="1">Bracket!AA63</f>
        <v>Test63 Test63</v>
      </c>
      <c r="W63" s="201">
        <f ca="1">Bracket!AB63</f>
        <v>7.7777777777778504E-3</v>
      </c>
      <c r="Y63" s="533"/>
      <c r="Z63" s="480"/>
      <c r="AA63" s="9" t="s">
        <v>407</v>
      </c>
      <c r="AB63" s="443">
        <f ca="1">IF(CELL("type",AE63)="v",IF(AE63=MIN($AE$60:$AE$64),"W407",_xlfn.RANK.AVG(AE63,($AE$54:$AE$58,$AE$60:$AE$64),1)),"")</f>
        <v>6</v>
      </c>
      <c r="AC63" t="str">
        <f ca="1">IFERROR(IF(AND(COUNT((AB$54:AB$58,AB$60:AB$64))&lt;7,VALUE(RIGHT(IF(AB63="W408","W408",IF(AB63="W407","W407",CONCATENATE(RIGHT(Y$54,3),"/",RIGHT(Y$60,3),"-Q",_xlfn.RANK.AVG(AB63,(AB$54:AB$58,AB$60:AB$64),1)))),1))&gt;2,LEFT(AB63,1)&lt;&gt;"W"),CONCATENATE(LEFT(IF(AB63="W408","W408",IF(AB63="W407","W407",CONCATENATE(RIGHT(Y$54,3),"/",RIGHT(Y$60,3),"-Q",_xlfn.RANK.AVG(AB63,(AB$54:AB$58,AB$60:AB$64),1)))),9),VALUE(RIGHT(IF(AB63="W408","W408",IF(AB63="W407","W407",CONCATENATE(RIGHT(Y$54,3),"/",RIGHT(Y$60,3),"-Q",_xlfn.RANK.AVG(AB63,(AB$54:AB$58,AB$60:AB$64),1)))),1))+1),IF(AB63="W408","W408",IF(AB63="W407","W407",CONCATENATE(RIGHT(Y$54,3),"/",RIGHT(Y$60,3),"-Q",_xlfn.RANK.AVG(AB63,(AB$54:AB$58,AB$60:AB$64),1))))),"")</f>
        <v>408/407-Q4</v>
      </c>
      <c r="AD63" s="201" t="str">
        <f ca="1">Bracket!BA63</f>
        <v>Test75 Test75</v>
      </c>
      <c r="AE63" s="201">
        <f ca="1">Bracket!BB63</f>
        <v>7.9166666666667593E-3</v>
      </c>
      <c r="AG63" s="523"/>
      <c r="AH63" s="480"/>
      <c r="AI63" s="9" t="s">
        <v>468</v>
      </c>
      <c r="AJ63" s="375">
        <v>507</v>
      </c>
      <c r="AK63" s="201">
        <f t="shared" ca="1" si="24"/>
        <v>50</v>
      </c>
      <c r="AL63" s="201" t="str">
        <f ca="1">Bracket!BJ63</f>
        <v>Test12 Test12</v>
      </c>
      <c r="AM63" s="201">
        <f ca="1">Bracket!BK63</f>
        <v>8.5763888888888903E-3</v>
      </c>
    </row>
    <row r="64" spans="1:39" ht="14.25" thickTop="1" thickBot="1" x14ac:dyDescent="0.25">
      <c r="A64" s="499"/>
      <c r="B64" s="501"/>
      <c r="C64" s="18">
        <v>79</v>
      </c>
      <c r="D64" s="440" t="str">
        <f t="shared" ca="1" si="23"/>
        <v/>
      </c>
      <c r="E64" t="str">
        <f t="shared" ca="1" si="21"/>
        <v/>
      </c>
      <c r="F64" s="5" t="str">
        <f>Bracket!I64</f>
        <v/>
      </c>
      <c r="G64" s="5" t="str">
        <f>Bracket!J64</f>
        <v/>
      </c>
      <c r="I64" s="510"/>
      <c r="J64" s="519"/>
      <c r="K64" s="52" t="s">
        <v>284</v>
      </c>
      <c r="L64" s="440" t="str">
        <f ca="1">IF(CELL("type",O64)="v",IF(O64=MIN($O$60:$O$64),"W210",_xlfn.RANK.AVG(O64,($O$60:$O$64,$O$72:$O$76),1)),"")</f>
        <v/>
      </c>
      <c r="M64" t="str">
        <f ca="1">IFERROR(IF(AND(COUNT((L$60:L$64,L$72:L$76))&lt;7,VALUE(RIGHT(IF(L64="W210","W210",IF(L64="W212","W212",CONCATENATE(RIGHT(I$60,3),"/",RIGHT(I$72,3),"-Q",_xlfn.RANK.AVG(L64,(L$60:L$64,L$72:L$76),1)))),1))&gt;2,LEFT(L64,1)&lt;&gt;"W"),CONCATENATE(LEFT(IF(L64="W210","W210",IF(L64="W212","W212",CONCATENATE(RIGHT(I$60,3),"/",RIGHT(I$72,3),"-Q",_xlfn.RANK.AVG(L64,(L$60:L$64,L$72:L$76),1)))),9),VALUE(RIGHT(IF(L64="W210","W210",IF(L64="W212","W212",CONCATENATE(RIGHT(I$60,3),"/",RIGHT(I$72,3),"-Q",_xlfn.RANK.AVG(L64,(L$60:L$64,L$72:L$76),1)))),1))+1),IF(L64="W210","W210",IF(L64="W212","W212",CONCATENATE(RIGHT(I$60,3),"/",RIGHT(I$72,3),"-Q",_xlfn.RANK.AVG(L64,(L$60:L$64,L$72:L$76),1))))),"")</f>
        <v/>
      </c>
      <c r="N64" s="5" t="str">
        <f ca="1">Bracket!Q64</f>
        <v/>
      </c>
      <c r="O64" s="5" t="str">
        <f ca="1">Bracket!R64</f>
        <v/>
      </c>
      <c r="Q64" s="505"/>
      <c r="R64" s="507"/>
      <c r="S64" s="55" t="s">
        <v>341</v>
      </c>
      <c r="T64" s="443">
        <f ca="1">IF(CELL("type",W64)="v",IF(W64=MIN($W$60:$W$64),"W310",_xlfn.RANK.AVG(W64,($W$60:$W$64,$W$84:$W$88),1)),"")</f>
        <v>10</v>
      </c>
      <c r="U64" t="str">
        <f ca="1">IFERROR(IF(AND(COUNT((T$60:T$64,T$84:T$88))&lt;7,VALUE(RIGHT(IF(T64="W310","W310",IF(T64="W314","W314",CONCATENATE(RIGHT(Q$60,3),"/",RIGHT(Q$84,3),"-Q",_xlfn.RANK.AVG(T64,(T$60:T$64,T$84:T$88),1)))),1))&gt;2,LEFT(T64,1)&lt;&gt;"W"),CONCATENATE(LEFT(IF(T64="W310","W310",IF(T64="W314","W314",CONCATENATE(RIGHT(Q$60,3),"/",RIGHT(Q$84,3),"-Q",_xlfn.RANK.AVG(T64,(T$60:T$64,T$84:T$88),1)))),9),VALUE(RIGHT(IF(T64="W310","W310",IF(T64="W314","W314",CONCATENATE(RIGHT(Q$60,3),"/",RIGHT(Q$84,3),"-Q",_xlfn.RANK.AVG(T64,(T$60:T$64,T$84:T$88),1)))),1))+1),IF(T64="W310","W310",IF(T64="W314","W314",CONCATENATE(RIGHT(Q$60,3),"/",RIGHT(Q$84,3),"-Q",_xlfn.RANK.AVG(T64,(T$60:T$64,T$84:T$88),1))))),"")</f>
        <v>310/314-Q8</v>
      </c>
      <c r="V64" s="201" t="str">
        <f ca="1">Bracket!AA64</f>
        <v>Test71 Test71</v>
      </c>
      <c r="W64" s="201">
        <f ca="1">Bracket!AB64</f>
        <v>7.8703703703704494E-3</v>
      </c>
      <c r="Y64" s="534"/>
      <c r="Z64" s="519"/>
      <c r="AA64" s="52" t="s">
        <v>408</v>
      </c>
      <c r="AB64" s="443">
        <f ca="1">IF(CELL("type",AE64)="v",IF(AE64=MIN($AE$60:$AE$64),"W407",_xlfn.RANK.AVG(AE64,($AE$54:$AE$58,$AE$60:$AE$64),1)),"")</f>
        <v>8</v>
      </c>
      <c r="AC64" t="str">
        <f ca="1">IFERROR(IF(AND(COUNT((AB$54:AB$58,AB$60:AB$64))&lt;7,VALUE(RIGHT(IF(AB64="W408","W408",IF(AB64="W407","W407",CONCATENATE(RIGHT(Y$54,3),"/",RIGHT(Y$60,3),"-Q",_xlfn.RANK.AVG(AB64,(AB$54:AB$58,AB$60:AB$64),1)))),1))&gt;2,LEFT(AB64,1)&lt;&gt;"W"),CONCATENATE(LEFT(IF(AB64="W408","W408",IF(AB64="W407","W407",CONCATENATE(RIGHT(Y$54,3),"/",RIGHT(Y$60,3),"-Q",_xlfn.RANK.AVG(AB64,(AB$54:AB$58,AB$60:AB$64),1)))),9),VALUE(RIGHT(IF(AB64="W408","W408",IF(AB64="W407","W407",CONCATENATE(RIGHT(Y$54,3),"/",RIGHT(Y$60,3),"-Q",_xlfn.RANK.AVG(AB64,(AB$54:AB$58,AB$60:AB$64),1)))),1))+1),IF(AB64="W408","W408",IF(AB64="W407","W407",CONCATENATE(RIGHT(Y$54,3),"/",RIGHT(Y$60,3),"-Q",_xlfn.RANK.AVG(AB64,(AB$54:AB$58,AB$60:AB$64),1))))),"")</f>
        <v>408/407-Q6</v>
      </c>
      <c r="AD64" s="201" t="str">
        <f ca="1">Bracket!BA64</f>
        <v>Test10 Test10</v>
      </c>
      <c r="AE64" s="201">
        <f ca="1">Bracket!BB64</f>
        <v>8.5532407407407415E-3</v>
      </c>
      <c r="AG64" s="524"/>
      <c r="AH64" s="529"/>
      <c r="AI64" s="291" t="s">
        <v>469</v>
      </c>
      <c r="AJ64" s="375">
        <v>507</v>
      </c>
      <c r="AK64" s="201" t="str">
        <f t="shared" ca="1" si="24"/>
        <v/>
      </c>
      <c r="AL64" s="201" t="str">
        <f ca="1">Bracket!BJ64</f>
        <v/>
      </c>
      <c r="AM64" s="201" t="str">
        <f ca="1">Bracket!BK64</f>
        <v/>
      </c>
    </row>
    <row r="65" spans="1:39" ht="14.25" thickTop="1" thickBot="1" x14ac:dyDescent="0.25">
      <c r="E65"/>
      <c r="F65" s="5"/>
      <c r="G65" s="5"/>
      <c r="I65" s="1"/>
      <c r="J65" s="1"/>
      <c r="K65" s="1"/>
      <c r="L65" s="440"/>
      <c r="N65" s="5" t="str">
        <f ca="1">Bracket!Q65</f>
        <v/>
      </c>
      <c r="O65" s="5" t="str">
        <f ca="1">Bracket!R65</f>
        <v/>
      </c>
      <c r="Q65" s="1"/>
      <c r="R65" s="1"/>
      <c r="S65" s="1"/>
      <c r="T65" s="444"/>
      <c r="U65" s="444"/>
      <c r="V65" s="201" t="str">
        <f ca="1">Bracket!AA65</f>
        <v/>
      </c>
      <c r="W65" s="201" t="str">
        <f ca="1">Bracket!AB65</f>
        <v/>
      </c>
      <c r="Y65" s="1"/>
      <c r="Z65" s="1"/>
      <c r="AA65" s="1"/>
      <c r="AB65" s="444"/>
      <c r="AC65" s="444"/>
      <c r="AD65" s="201" t="str">
        <f ca="1">Bracket!BA65</f>
        <v/>
      </c>
      <c r="AE65" s="201" t="str">
        <f ca="1">Bracket!BB65</f>
        <v/>
      </c>
      <c r="AG65" s="1"/>
      <c r="AH65" s="1"/>
      <c r="AI65" s="1"/>
      <c r="AJ65" s="1"/>
      <c r="AK65" s="1"/>
      <c r="AL65" s="201" t="str">
        <f ca="1">Bracket!BJ65</f>
        <v/>
      </c>
      <c r="AM65" s="201" t="str">
        <f ca="1">Bracket!BK65</f>
        <v/>
      </c>
    </row>
    <row r="66" spans="1:39" ht="14.25" customHeight="1" thickTop="1" thickBot="1" x14ac:dyDescent="0.25">
      <c r="A66" s="497" t="s">
        <v>10</v>
      </c>
      <c r="B66" s="500" t="s">
        <v>26</v>
      </c>
      <c r="C66" s="5">
        <v>7</v>
      </c>
      <c r="D66" s="440" t="str">
        <f ca="1">IF(CELL("type",G66)="v",IF(G66=MIN($G$66:$G$70),"W111",_xlfn.RANK.AVG(G66,$G$66:$G$76,1)),"")</f>
        <v>W111</v>
      </c>
      <c r="E66" t="str">
        <f ca="1">IFERROR(IF(AND(COUNT($D$66:$D$76)&lt;7,VALUE(RIGHT(IF(D66="W111","W111",IF(D66="W112","W112",CONCATENATE(RIGHT($A$66,3),"/",RIGHT($A$72,3),"-Q",_xlfn.RANK.AVG(D66,$D$66:$D$76,1)))),1))&gt;2,LEFT(D66,1)&lt;&gt;"W"),CONCATENATE(LEFT(IF(D66="W111","W111",IF(D66="W112","W112",CONCATENATE(RIGHT($A$66,3),"/",RIGHT($A$72,3),"-Q",_xlfn.RANK.AVG(D66,$D$66:$D$76,1)))),9),VALUE(RIGHT(IF(D66="W111","W111",IF(D66="W112","W112",CONCATENATE(RIGHT($A$66,3),"/",RIGHT($A$72,3),"-Q",_xlfn.RANK.AVG(D66,$D$66:$D$76,1)))),1))+1),IF(D66="W111","W111",IF(D66="W112","W112",CONCATENATE(RIGHT($A$66,3),"/",RIGHT($A$72,3),"-Q",_xlfn.RANK.AVG(D66,$D$66:$D$76,1))))),"")</f>
        <v>W111</v>
      </c>
      <c r="F66" s="5" t="str">
        <f>Bracket!I66</f>
        <v>Test7 Test7</v>
      </c>
      <c r="G66" s="5">
        <f>Bracket!J66</f>
        <v>7.1296296296296403E-3</v>
      </c>
      <c r="I66" s="497" t="s">
        <v>42</v>
      </c>
      <c r="J66" s="520" t="s">
        <v>123</v>
      </c>
      <c r="K66" s="5" t="s">
        <v>185</v>
      </c>
      <c r="L66" s="440" t="str">
        <f ca="1">IF(CELL("type",O66)="v",IF(O66=MIN($O$66:$O$70),"W211",_xlfn.RANK.AVG(O66,($O$54:$O$58,$O$66:$O$70),1)),"")</f>
        <v>W211</v>
      </c>
      <c r="M66" t="str">
        <f ca="1">IFERROR(IF(AND(COUNT((L$54:L$58,L$66:L$70))&lt;7,VALUE(RIGHT(IF(L66="W209","W209",IF(L66="W211","W211",CONCATENATE(RIGHT(I$54,3),"/",RIGHT(I$66,3),"-Q",_xlfn.RANK.AVG(L66,(L$54:L$58,L$66:L$70),1)))),1))&gt;2,LEFT(L66,1)&lt;&gt;"W"),CONCATENATE(LEFT(IF(L66="W209","W209",IF(L66="W211","W211",CONCATENATE(RIGHT(I$54,3),"/",RIGHT(I$66,3),"-Q",_xlfn.RANK.AVG(L66,(L$54:L$58,L$66:L$70),1)))),9),VALUE(RIGHT(IF(L66="W209","W209",IF(L66="W211","W211",CONCATENATE(RIGHT(I$54,3),"/",RIGHT(I$66,3),"-Q",_xlfn.RANK.AVG(L66,(L$54:L$58,L$66:L$70),1)))),1))+1),IF(L66="W209","W209",IF(L66="W211","W211",CONCATENATE(RIGHT(I$54,3),"/",RIGHT(I$66,3),"-Q",_xlfn.RANK.AVG(L66,(L$54:L$58,L$66:L$70),1))))),"")</f>
        <v>W211</v>
      </c>
      <c r="N66" s="5" t="str">
        <f ca="1">Bracket!Q66</f>
        <v>Test7 Test7</v>
      </c>
      <c r="O66" s="5">
        <f ca="1">Bracket!R66</f>
        <v>7.1296296296296403E-3</v>
      </c>
      <c r="Q66" s="508" t="s">
        <v>65</v>
      </c>
      <c r="R66" s="511" t="s">
        <v>581</v>
      </c>
      <c r="S66" s="30" t="s">
        <v>208</v>
      </c>
      <c r="T66" s="443" t="str">
        <f ca="1">IF(CELL("type",W66)="v",IF(W66=MIN($W$66:$W$70),"W311",_xlfn.RANK.AVG(W66,($W$66:$W$70,$W$90:$W$94),1)),"")</f>
        <v>W311</v>
      </c>
      <c r="U66" t="str">
        <f ca="1">IFERROR(IF(AND(COUNT((T$66:T$70,T$90:T$94))&lt;7,VALUE(RIGHT(IF(T66="W311","W311",IF(T66="W315","W315",CONCATENATE(RIGHT(Q$66,3),"/",RIGHT(Q$90,3),"-Q",_xlfn.RANK.AVG(T66,(T$66:T$70,T$90:T$94),1)))),1))&gt;2,LEFT(T66,1)&lt;&gt;"W"),CONCATENATE(LEFT(IF(T66="W311","W311",IF(T66="W315","W315",CONCATENATE(RIGHT(Q$66,3),"/",RIGHT(Q$90,3),"-Q",_xlfn.RANK.AVG(T66,(T$66:T$70,T$90:T$94),1)))),9),VALUE(RIGHT(IF(T66="W311","W311",IF(T66="W315","W315",CONCATENATE(RIGHT(Q$66,3),"/",RIGHT(Q$90,3),"-Q",_xlfn.RANK.AVG(T66,(T$66:T$70,T$90:T$94),1)))),1))+1),IF(T66="W311","W311",IF(T66="W315","W315",CONCATENATE(RIGHT(Q$66,3),"/",RIGHT(Q$90,3),"-Q",_xlfn.RANK.AVG(T66,(T$66:T$70,T$90:T$94),1))))),"")</f>
        <v>W311</v>
      </c>
      <c r="V66" s="201" t="str">
        <f ca="1">Bracket!AA66</f>
        <v>Test66 Test66</v>
      </c>
      <c r="W66" s="201">
        <f ca="1">Bracket!AB66</f>
        <v>7.8125000000000798E-3</v>
      </c>
      <c r="Y66" s="445" t="s">
        <v>76</v>
      </c>
      <c r="Z66" s="448" t="s">
        <v>144</v>
      </c>
      <c r="AA66" s="158" t="s">
        <v>401</v>
      </c>
      <c r="AB66" s="443" t="str">
        <f ca="1">IF(CELL("type",AE66)="v",IF(AE66=MIN($AE$66:$AE$70),"W406",_xlfn.RANK.AVG(AE66,($AE$66:$AE$70,$AE$72:$AE$76),1)),"")</f>
        <v>W406</v>
      </c>
      <c r="AC66" t="str">
        <f ca="1">IFERROR(IF(AND(COUNT((AB$66:AB$70,AB$72:AB$76))&lt;7,VALUE(RIGHT(IF(AB66="W406","W406",IF(AB66="W405","W405",CONCATENATE(RIGHT(Y$66,3),"/",RIGHT(Y$72,3),"-Q",_xlfn.RANK.AVG(AB66,(AB$66:AB$70,AB$72:AB$76),1)))),1))&gt;2,LEFT(AB66,1)&lt;&gt;"W"),CONCATENATE(LEFT(IF(AB66="W406","W406",IF(AB66="W405","W405",CONCATENATE(RIGHT(Y$66,3),"/",RIGHT(Y$72,3),"-Q",_xlfn.RANK.AVG(AB66,(AB$66:AB$70,AB$72:AB$76),1)))),9),VALUE(RIGHT(IF(AB66="W406","W406",IF(AB66="W405","W405",CONCATENATE(RIGHT(Y$66,3),"/",RIGHT(Y$72,3),"-Q",_xlfn.RANK.AVG(AB66,(AB$66:AB$70,AB$72:AB$76),1)))),1))+1),IF(AB66="W406","W406",IF(AB66="W405","W405",CONCATENATE(RIGHT(Y$66,3),"/",RIGHT(Y$72,3),"-Q",_xlfn.RANK.AVG(AB66,(AB$66:AB$70,AB$72:AB$76),1))))),"")</f>
        <v>W406</v>
      </c>
      <c r="AD66" s="201" t="str">
        <f ca="1">Bracket!BA66</f>
        <v>Test13 Test13</v>
      </c>
      <c r="AE66" s="201">
        <f ca="1">Bracket!BB66</f>
        <v>8.5879629629629604E-3</v>
      </c>
      <c r="AG66" s="445" t="s">
        <v>92</v>
      </c>
      <c r="AH66" s="448" t="s">
        <v>21</v>
      </c>
      <c r="AI66" s="158" t="s">
        <v>239</v>
      </c>
      <c r="AJ66" s="375">
        <v>506</v>
      </c>
      <c r="AK66" s="201">
        <f ca="1">IFERROR(VALUE(IF(AM66=MIN($AM$66:$AM$70),"51",IF(AND(AM66&lt;MEDIAN($AM$66:$AM$70),AM66&gt;MIN($AM$66:$AM$70)),"52",IF(AM66=MEDIAN($AM$66:$AM$70),"53",IF(AND(AM66&gt;MEDIAN($AM$66:$AM$70),AM66&lt;MAX($AM$66:$AM$70)),"54",IF(AM66=MAX($AM$66:$AM$70),"55")))))),"")</f>
        <v>52</v>
      </c>
      <c r="AL66" s="201" t="str">
        <f ca="1">Bracket!BJ66</f>
        <v>Test13 Test13</v>
      </c>
      <c r="AM66" s="201">
        <f ca="1">Bracket!BK66</f>
        <v>8.5879629629629604E-3</v>
      </c>
    </row>
    <row r="67" spans="1:39" ht="14.25" thickTop="1" thickBot="1" x14ac:dyDescent="0.25">
      <c r="A67" s="498"/>
      <c r="B67" s="449"/>
      <c r="C67" s="9">
        <v>26</v>
      </c>
      <c r="D67" s="440">
        <f t="shared" ref="D67:D70" ca="1" si="25">IF(CELL("type",G67)="v",IF(G67=MIN($G$66:$G$70),"W111",_xlfn.RANK.AVG(G67,$G$66:$G$76,1)),"")</f>
        <v>2</v>
      </c>
      <c r="E67" t="str">
        <f t="shared" ref="E67:E76" ca="1" si="26">IFERROR(IF(AND(COUNT($D$66:$D$76)&lt;7,VALUE(RIGHT(IF(D67="W111","W111",IF(D67="W112","W112",CONCATENATE(RIGHT($A$66,3),"/",RIGHT($A$72,3),"-Q",_xlfn.RANK.AVG(D67,$D$66:$D$76,1)))),1))&gt;2,LEFT(D67,1)&lt;&gt;"W"),CONCATENATE(LEFT(IF(D67="W111","W111",IF(D67="W112","W112",CONCATENATE(RIGHT($A$66,3),"/",RIGHT($A$72,3),"-Q",_xlfn.RANK.AVG(D67,$D$66:$D$76,1)))),9),VALUE(RIGHT(IF(D67="W111","W111",IF(D67="W112","W112",CONCATENATE(RIGHT($A$66,3),"/",RIGHT($A$72,3),"-Q",_xlfn.RANK.AVG(D67,$D$66:$D$76,1)))),1))+1),IF(D67="W111","W111",IF(D67="W112","W112",CONCATENATE(RIGHT($A$66,3),"/",RIGHT($A$72,3),"-Q",_xlfn.RANK.AVG(D67,$D$66:$D$76,1))))),"")</f>
        <v>111/112-Q1</v>
      </c>
      <c r="F67" s="5" t="str">
        <f>Bracket!I67</f>
        <v>Test26 Test26</v>
      </c>
      <c r="G67" s="5">
        <f>Bracket!J67</f>
        <v>7.3495370370370702E-3</v>
      </c>
      <c r="I67" s="498"/>
      <c r="J67" s="480"/>
      <c r="K67" s="9" t="s">
        <v>186</v>
      </c>
      <c r="L67" s="440">
        <f ca="1">IF(CELL("type",O67)="v",IF(O67=MIN($O$66:$O$70),"W211",_xlfn.RANK.AVG(O67,($O$54:$O$58,$O$66:$O$70),1)),"")</f>
        <v>7</v>
      </c>
      <c r="M67" t="str">
        <f ca="1">IFERROR(IF(AND(COUNT((L$54:L$58,L$66:L$70))&lt;7,VALUE(RIGHT(IF(L67="W209","W209",IF(L67="W211","W211",CONCATENATE(RIGHT(I$54,3),"/",RIGHT(I$66,3),"-Q",_xlfn.RANK.AVG(L67,(L$54:L$58,L$66:L$70),1)))),1))&gt;2,LEFT(L67,1)&lt;&gt;"W"),CONCATENATE(LEFT(IF(L67="W209","W209",IF(L67="W211","W211",CONCATENATE(RIGHT(I$54,3),"/",RIGHT(I$66,3),"-Q",_xlfn.RANK.AVG(L67,(L$54:L$58,L$66:L$70),1)))),9),VALUE(RIGHT(IF(L67="W209","W209",IF(L67="W211","W211",CONCATENATE(RIGHT(I$54,3),"/",RIGHT(I$66,3),"-Q",_xlfn.RANK.AVG(L67,(L$54:L$58,L$66:L$70),1)))),1))+1),IF(L67="W209","W209",IF(L67="W211","W211",CONCATENATE(RIGHT(I$54,3),"/",RIGHT(I$66,3),"-Q",_xlfn.RANK.AVG(L67,(L$54:L$58,L$66:L$70),1))))),"")</f>
        <v>209/211-Q5</v>
      </c>
      <c r="N67" s="5" t="str">
        <f ca="1">Bracket!Q67</f>
        <v>Test42 Test42</v>
      </c>
      <c r="O67" s="5">
        <f ca="1">Bracket!R67</f>
        <v>7.5347222222222699E-3</v>
      </c>
      <c r="Q67" s="509"/>
      <c r="R67" s="449"/>
      <c r="S67" s="9" t="s">
        <v>574</v>
      </c>
      <c r="T67" s="443">
        <f ca="1">IF(CELL("type",W67)="v",IF(W67=MIN($W$66:$W$70),"W311",_xlfn.RANK.AVG(W67,($W$66:$W$70,$W$90:$W$94),1)),"")</f>
        <v>3</v>
      </c>
      <c r="U67" t="str">
        <f ca="1">IFERROR(IF(AND(COUNT((T$66:T$70,T$90:T$94))&lt;7,VALUE(RIGHT(IF(T67="W311","W311",IF(T67="W315","W315",CONCATENATE(RIGHT(Q$66,3),"/",RIGHT(Q$90,3),"-Q",_xlfn.RANK.AVG(T67,(T$66:T$70,T$90:T$94),1)))),1))&gt;2,LEFT(T67,1)&lt;&gt;"W"),CONCATENATE(LEFT(IF(T67="W311","W311",IF(T67="W315","W315",CONCATENATE(RIGHT(Q$66,3),"/",RIGHT(Q$90,3),"-Q",_xlfn.RANK.AVG(T67,(T$66:T$70,T$90:T$94),1)))),9),VALUE(RIGHT(IF(T67="W311","W311",IF(T67="W315","W315",CONCATENATE(RIGHT(Q$66,3),"/",RIGHT(Q$90,3),"-Q",_xlfn.RANK.AVG(T67,(T$66:T$70,T$90:T$94),1)))),1))+1),IF(T67="W311","W311",IF(T67="W315","W315",CONCATENATE(RIGHT(Q$66,3),"/",RIGHT(Q$90,3),"-Q",_xlfn.RANK.AVG(T67,(T$66:T$70,T$90:T$94),1))))),"")</f>
        <v>311/315-Q1</v>
      </c>
      <c r="V67" s="201" t="str">
        <f ca="1">Bracket!AA67</f>
        <v>Test74 Test74</v>
      </c>
      <c r="W67" s="201">
        <f ca="1">Bracket!AB67</f>
        <v>7.9050925925926805E-3</v>
      </c>
      <c r="Y67" s="446"/>
      <c r="Z67" s="449"/>
      <c r="AA67" s="9" t="s">
        <v>402</v>
      </c>
      <c r="AB67" s="443">
        <f ca="1">IF(CELL("type",AE67)="v",IF(AE67=MIN($AE$66:$AE$70),"W406",_xlfn.RANK.AVG(AE67,($AE$66:$AE$70,$AE$72:$AE$76),1)),"")</f>
        <v>5</v>
      </c>
      <c r="AC67" t="str">
        <f ca="1">IFERROR(IF(AND(COUNT((AB$66:AB$70,AB$72:AB$76))&lt;7,VALUE(RIGHT(IF(AB67="W406","W406",IF(AB67="W405","W405",CONCATENATE(RIGHT(Y$66,3),"/",RIGHT(Y$72,3),"-Q",_xlfn.RANK.AVG(AB67,(AB$66:AB$70,AB$72:AB$76),1)))),1))&gt;2,LEFT(AB67,1)&lt;&gt;"W"),CONCATENATE(LEFT(IF(AB67="W406","W406",IF(AB67="W405","W405",CONCATENATE(RIGHT(Y$66,3),"/",RIGHT(Y$72,3),"-Q",_xlfn.RANK.AVG(AB67,(AB$66:AB$70,AB$72:AB$76),1)))),9),VALUE(RIGHT(IF(AB67="W406","W406",IF(AB67="W405","W405",CONCATENATE(RIGHT(Y$66,3),"/",RIGHT(Y$72,3),"-Q",_xlfn.RANK.AVG(AB67,(AB$66:AB$70,AB$72:AB$76),1)))),1))+1),IF(AB67="W406","W406",IF(AB67="W405","W405",CONCATENATE(RIGHT(Y$66,3),"/",RIGHT(Y$72,3),"-Q",_xlfn.RANK.AVG(AB67,(AB$66:AB$70,AB$72:AB$76),1))))),"")</f>
        <v>406/405-Q3</v>
      </c>
      <c r="AD67" s="201" t="str">
        <f ca="1">Bracket!BA67</f>
        <v>Test17 Test17</v>
      </c>
      <c r="AE67" s="201">
        <f ca="1">Bracket!BB67</f>
        <v>8.6342592592592599E-3</v>
      </c>
      <c r="AG67" s="446"/>
      <c r="AH67" s="449"/>
      <c r="AI67" s="9" t="s">
        <v>240</v>
      </c>
      <c r="AJ67" s="375">
        <v>506</v>
      </c>
      <c r="AK67" s="201">
        <f t="shared" ref="AK67:AK70" ca="1" si="27">IFERROR(VALUE(IF(AM67=MIN($AM$66:$AM$70),"51",IF(AND(AM67&lt;MEDIAN($AM$66:$AM$70),AM67&gt;MIN($AM$66:$AM$70)),"52",IF(AM67=MEDIAN($AM$66:$AM$70),"53",IF(AND(AM67&gt;MEDIAN($AM$66:$AM$70),AM67&lt;MAX($AM$66:$AM$70)),"54",IF(AM67=MAX($AM$66:$AM$70),"55")))))),"")</f>
        <v>51</v>
      </c>
      <c r="AL67" s="201" t="str">
        <f ca="1">Bracket!BJ67</f>
        <v>Test11 Test11</v>
      </c>
      <c r="AM67" s="201">
        <f ca="1">Bracket!BK67</f>
        <v>8.564814814814815E-3</v>
      </c>
    </row>
    <row r="68" spans="1:39" ht="14.25" thickTop="1" thickBot="1" x14ac:dyDescent="0.25">
      <c r="A68" s="498"/>
      <c r="B68" s="449"/>
      <c r="C68" s="9">
        <v>39</v>
      </c>
      <c r="D68" s="440">
        <f t="shared" ca="1" si="25"/>
        <v>3</v>
      </c>
      <c r="E68" t="str">
        <f t="shared" ca="1" si="26"/>
        <v>111/112-Q2</v>
      </c>
      <c r="F68" s="5" t="str">
        <f>Bracket!I68</f>
        <v>Test39 Test39</v>
      </c>
      <c r="G68" s="5">
        <f>Bracket!J68</f>
        <v>7.50000000000005E-3</v>
      </c>
      <c r="I68" s="498"/>
      <c r="J68" s="480"/>
      <c r="K68" s="9" t="s">
        <v>285</v>
      </c>
      <c r="L68" s="440">
        <f ca="1">IF(CELL("type",O68)="v",IF(O68=MIN($O$66:$O$70),"W211",_xlfn.RANK.AVG(O68,($O$54:$O$58,$O$66:$O$70),1)),"")</f>
        <v>3</v>
      </c>
      <c r="M68" t="str">
        <f ca="1">IFERROR(IF(AND(COUNT((L$54:L$58,L$66:L$70))&lt;7,VALUE(RIGHT(IF(L68="W209","W209",IF(L68="W211","W211",CONCATENATE(RIGHT(I$54,3),"/",RIGHT(I$66,3),"-Q",_xlfn.RANK.AVG(L68,(L$54:L$58,L$66:L$70),1)))),1))&gt;2,LEFT(L68,1)&lt;&gt;"W"),CONCATENATE(LEFT(IF(L68="W209","W209",IF(L68="W211","W211",CONCATENATE(RIGHT(I$54,3),"/",RIGHT(I$66,3),"-Q",_xlfn.RANK.AVG(L68,(L$54:L$58,L$66:L$70),1)))),9),VALUE(RIGHT(IF(L68="W209","W209",IF(L68="W211","W211",CONCATENATE(RIGHT(I$54,3),"/",RIGHT(I$66,3),"-Q",_xlfn.RANK.AVG(L68,(L$54:L$58,L$66:L$70),1)))),1))+1),IF(L68="W209","W209",IF(L68="W211","W211",CONCATENATE(RIGHT(I$54,3),"/",RIGHT(I$66,3),"-Q",_xlfn.RANK.AVG(L68,(L$54:L$58,L$66:L$70),1))))),"")</f>
        <v>209/211-Q1</v>
      </c>
      <c r="N68" s="5" t="str">
        <f ca="1">Bracket!Q68</f>
        <v>Test26 Test26</v>
      </c>
      <c r="O68" s="5">
        <f ca="1">Bracket!R68</f>
        <v>7.3495370370370702E-3</v>
      </c>
      <c r="Q68" s="509"/>
      <c r="R68" s="449"/>
      <c r="S68" s="9" t="s">
        <v>342</v>
      </c>
      <c r="T68" s="443">
        <f ca="1">IF(CELL("type",W68)="v",IF(W68=MIN($W$66:$W$70),"W311",_xlfn.RANK.AVG(W68,($W$66:$W$70,$W$90:$W$94),1)),"")</f>
        <v>5</v>
      </c>
      <c r="U68" t="str">
        <f ca="1">IFERROR(IF(AND(COUNT((T$66:T$70,T$90:T$94))&lt;7,VALUE(RIGHT(IF(T68="W311","W311",IF(T68="W315","W315",CONCATENATE(RIGHT(Q$66,3),"/",RIGHT(Q$90,3),"-Q",_xlfn.RANK.AVG(T68,(T$66:T$70,T$90:T$94),1)))),1))&gt;2,LEFT(T68,1)&lt;&gt;"W"),CONCATENATE(LEFT(IF(T68="W311","W311",IF(T68="W315","W315",CONCATENATE(RIGHT(Q$66,3),"/",RIGHT(Q$90,3),"-Q",_xlfn.RANK.AVG(T68,(T$66:T$70,T$90:T$94),1)))),9),VALUE(RIGHT(IF(T68="W311","W311",IF(T68="W315","W315",CONCATENATE(RIGHT(Q$66,3),"/",RIGHT(Q$90,3),"-Q",_xlfn.RANK.AVG(T68,(T$66:T$70,T$90:T$94),1)))),1))+1),IF(T68="W311","W311",IF(T68="W315","W315",CONCATENATE(RIGHT(Q$66,3),"/",RIGHT(Q$90,3),"-Q",_xlfn.RANK.AVG(T68,(T$66:T$70,T$90:T$94),1))))),"")</f>
        <v>311/315-Q3</v>
      </c>
      <c r="V68" s="201" t="str">
        <f ca="1">Bracket!AA68</f>
        <v>Test10 Test10</v>
      </c>
      <c r="W68" s="201">
        <f ca="1">Bracket!AB68</f>
        <v>8.5532407407407415E-3</v>
      </c>
      <c r="Y68" s="446"/>
      <c r="Z68" s="449"/>
      <c r="AA68" s="9" t="s">
        <v>403</v>
      </c>
      <c r="AB68" s="443">
        <f ca="1">IF(CELL("type",AE68)="v",IF(AE68=MIN($AE$66:$AE$70),"W406",_xlfn.RANK.AVG(AE68,($AE$66:$AE$70,$AE$72:$AE$76),1)),"")</f>
        <v>8</v>
      </c>
      <c r="AC68" t="str">
        <f ca="1">IFERROR(IF(AND(COUNT((AB$66:AB$70,AB$72:AB$76))&lt;7,VALUE(RIGHT(IF(AB68="W406","W406",IF(AB68="W405","W405",CONCATENATE(RIGHT(Y$66,3),"/",RIGHT(Y$72,3),"-Q",_xlfn.RANK.AVG(AB68,(AB$66:AB$70,AB$72:AB$76),1)))),1))&gt;2,LEFT(AB68,1)&lt;&gt;"W"),CONCATENATE(LEFT(IF(AB68="W406","W406",IF(AB68="W405","W405",CONCATENATE(RIGHT(Y$66,3),"/",RIGHT(Y$72,3),"-Q",_xlfn.RANK.AVG(AB68,(AB$66:AB$70,AB$72:AB$76),1)))),9),VALUE(RIGHT(IF(AB68="W406","W406",IF(AB68="W405","W405",CONCATENATE(RIGHT(Y$66,3),"/",RIGHT(Y$72,3),"-Q",_xlfn.RANK.AVG(AB68,(AB$66:AB$70,AB$72:AB$76),1)))),1))+1),IF(AB68="W406","W406",IF(AB68="W405","W405",CONCATENATE(RIGHT(Y$66,3),"/",RIGHT(Y$72,3),"-Q",_xlfn.RANK.AVG(AB68,(AB$66:AB$70,AB$72:AB$76),1))))),"")</f>
        <v>406/405-Q6</v>
      </c>
      <c r="AD68" s="201" t="str">
        <f ca="1">Bracket!BA68</f>
        <v>Test20 Test20</v>
      </c>
      <c r="AE68" s="201">
        <f ca="1">Bracket!BB68</f>
        <v>8.6689814814814806E-3</v>
      </c>
      <c r="AG68" s="446"/>
      <c r="AH68" s="449"/>
      <c r="AI68" s="9" t="s">
        <v>470</v>
      </c>
      <c r="AJ68" s="375">
        <v>506</v>
      </c>
      <c r="AK68" s="201">
        <f t="shared" ca="1" si="27"/>
        <v>53</v>
      </c>
      <c r="AL68" s="201" t="str">
        <f ca="1">Bracket!BJ68</f>
        <v>Test14 Test14</v>
      </c>
      <c r="AM68" s="201">
        <f ca="1">Bracket!BK68</f>
        <v>8.5995370370370392E-3</v>
      </c>
    </row>
    <row r="69" spans="1:39" ht="14.25" thickTop="1" thickBot="1" x14ac:dyDescent="0.25">
      <c r="A69" s="498"/>
      <c r="B69" s="449"/>
      <c r="C69" s="9">
        <v>58</v>
      </c>
      <c r="D69" s="440">
        <f t="shared" ca="1" si="25"/>
        <v>10</v>
      </c>
      <c r="E69" t="str">
        <f t="shared" ca="1" si="26"/>
        <v>111/112-Q8</v>
      </c>
      <c r="F69" s="5" t="str">
        <f>Bracket!I69</f>
        <v>Test58 Test58</v>
      </c>
      <c r="G69" s="5">
        <f>Bracket!J69</f>
        <v>9.8032407407407408E-3</v>
      </c>
      <c r="I69" s="498"/>
      <c r="J69" s="480"/>
      <c r="K69" s="9" t="s">
        <v>187</v>
      </c>
      <c r="L69" s="440">
        <f ca="1">IF(CELL("type",O69)="v",IF(O69=MIN($O$66:$O$70),"W211",_xlfn.RANK.AVG(O69,($O$54:$O$58,$O$66:$O$70),1)),"")</f>
        <v>6</v>
      </c>
      <c r="M69" t="str">
        <f ca="1">IFERROR(IF(AND(COUNT((L$54:L$58,L$66:L$70))&lt;7,VALUE(RIGHT(IF(L69="W209","W209",IF(L69="W211","W211",CONCATENATE(RIGHT(I$54,3),"/",RIGHT(I$66,3),"-Q",_xlfn.RANK.AVG(L69,(L$54:L$58,L$66:L$70),1)))),1))&gt;2,LEFT(L69,1)&lt;&gt;"W"),CONCATENATE(LEFT(IF(L69="W209","W209",IF(L69="W211","W211",CONCATENATE(RIGHT(I$54,3),"/",RIGHT(I$66,3),"-Q",_xlfn.RANK.AVG(L69,(L$54:L$58,L$66:L$70),1)))),9),VALUE(RIGHT(IF(L69="W209","W209",IF(L69="W211","W211",CONCATENATE(RIGHT(I$54,3),"/",RIGHT(I$66,3),"-Q",_xlfn.RANK.AVG(L69,(L$54:L$58,L$66:L$70),1)))),1))+1),IF(L69="W209","W209",IF(L69="W211","W211",CONCATENATE(RIGHT(I$54,3),"/",RIGHT(I$66,3),"-Q",_xlfn.RANK.AVG(L69,(L$54:L$58,L$66:L$70),1))))),"")</f>
        <v>209/211-Q4</v>
      </c>
      <c r="N69" s="5" t="str">
        <f ca="1">Bracket!Q69</f>
        <v>Test39 Test39</v>
      </c>
      <c r="O69" s="5">
        <f ca="1">Bracket!R69</f>
        <v>7.50000000000005E-3</v>
      </c>
      <c r="Q69" s="509"/>
      <c r="R69" s="449"/>
      <c r="S69" s="9" t="s">
        <v>343</v>
      </c>
      <c r="T69" s="443">
        <f ca="1">IF(CELL("type",W69)="v",IF(W69=MIN($W$66:$W$70),"W311",_xlfn.RANK.AVG(W69,($W$66:$W$70,$W$90:$W$94),1)),"")</f>
        <v>8</v>
      </c>
      <c r="U69" t="str">
        <f ca="1">IFERROR(IF(AND(COUNT((T$66:T$70,T$90:T$94))&lt;7,VALUE(RIGHT(IF(T69="W311","W311",IF(T69="W315","W315",CONCATENATE(RIGHT(Q$66,3),"/",RIGHT(Q$90,3),"-Q",_xlfn.RANK.AVG(T69,(T$66:T$70,T$90:T$94),1)))),1))&gt;2,LEFT(T69,1)&lt;&gt;"W"),CONCATENATE(LEFT(IF(T69="W311","W311",IF(T69="W315","W315",CONCATENATE(RIGHT(Q$66,3),"/",RIGHT(Q$90,3),"-Q",_xlfn.RANK.AVG(T69,(T$66:T$70,T$90:T$94),1)))),9),VALUE(RIGHT(IF(T69="W311","W311",IF(T69="W315","W315",CONCATENATE(RIGHT(Q$66,3),"/",RIGHT(Q$90,3),"-Q",_xlfn.RANK.AVG(T69,(T$66:T$70,T$90:T$94),1)))),1))+1),IF(T69="W311","W311",IF(T69="W315","W315",CONCATENATE(RIGHT(Q$66,3),"/",RIGHT(Q$90,3),"-Q",_xlfn.RANK.AVG(T69,(T$66:T$70,T$90:T$94),1))))),"")</f>
        <v>311/315-Q6</v>
      </c>
      <c r="V69" s="201" t="str">
        <f ca="1">Bracket!AA69</f>
        <v>Test15 Test15</v>
      </c>
      <c r="W69" s="201">
        <f ca="1">Bracket!AB69</f>
        <v>8.6111111111111093E-3</v>
      </c>
      <c r="Y69" s="446"/>
      <c r="Z69" s="449"/>
      <c r="AA69" s="9" t="s">
        <v>404</v>
      </c>
      <c r="AB69" s="443">
        <f ca="1">IF(CELL("type",AE69)="v",IF(AE69=MIN($AE$66:$AE$70),"W406",_xlfn.RANK.AVG(AE69,($AE$66:$AE$70,$AE$72:$AE$76),1)),"")</f>
        <v>9</v>
      </c>
      <c r="AC69" t="str">
        <f ca="1">IFERROR(IF(AND(COUNT((AB$66:AB$70,AB$72:AB$76))&lt;7,VALUE(RIGHT(IF(AB69="W406","W406",IF(AB69="W405","W405",CONCATENATE(RIGHT(Y$66,3),"/",RIGHT(Y$72,3),"-Q",_xlfn.RANK.AVG(AB69,(AB$66:AB$70,AB$72:AB$76),1)))),1))&gt;2,LEFT(AB69,1)&lt;&gt;"W"),CONCATENATE(LEFT(IF(AB69="W406","W406",IF(AB69="W405","W405",CONCATENATE(RIGHT(Y$66,3),"/",RIGHT(Y$72,3),"-Q",_xlfn.RANK.AVG(AB69,(AB$66:AB$70,AB$72:AB$76),1)))),9),VALUE(RIGHT(IF(AB69="W406","W406",IF(AB69="W405","W405",CONCATENATE(RIGHT(Y$66,3),"/",RIGHT(Y$72,3),"-Q",_xlfn.RANK.AVG(AB69,(AB$66:AB$70,AB$72:AB$76),1)))),1))+1),IF(AB69="W406","W406",IF(AB69="W405","W405",CONCATENATE(RIGHT(Y$66,3),"/",RIGHT(Y$72,3),"-Q",_xlfn.RANK.AVG(AB69,(AB$66:AB$70,AB$72:AB$76),1))))),"")</f>
        <v>406/405-Q7</v>
      </c>
      <c r="AD69" s="201" t="str">
        <f ca="1">Bracket!BA69</f>
        <v>Test24 Test24</v>
      </c>
      <c r="AE69" s="201">
        <f ca="1">Bracket!BB69</f>
        <v>8.7152777777777697E-3</v>
      </c>
      <c r="AG69" s="446"/>
      <c r="AH69" s="449"/>
      <c r="AI69" s="9" t="s">
        <v>471</v>
      </c>
      <c r="AJ69" s="375">
        <v>506</v>
      </c>
      <c r="AK69" s="201">
        <f t="shared" ca="1" si="27"/>
        <v>54</v>
      </c>
      <c r="AL69" s="201" t="str">
        <f ca="1">Bracket!BJ69</f>
        <v>Test15 Test15</v>
      </c>
      <c r="AM69" s="201">
        <f ca="1">Bracket!BK69</f>
        <v>8.6111111111111093E-3</v>
      </c>
    </row>
    <row r="70" spans="1:39" ht="14.25" thickTop="1" thickBot="1" x14ac:dyDescent="0.25">
      <c r="A70" s="499"/>
      <c r="B70" s="501"/>
      <c r="C70" s="18">
        <v>71</v>
      </c>
      <c r="D70" s="440">
        <f t="shared" ca="1" si="25"/>
        <v>5</v>
      </c>
      <c r="E70" t="str">
        <f t="shared" ca="1" si="26"/>
        <v>111/112-Q3</v>
      </c>
      <c r="F70" s="5" t="str">
        <f>Bracket!I70</f>
        <v>Test71 Test71</v>
      </c>
      <c r="G70" s="5">
        <f>Bracket!J70</f>
        <v>7.8703703703704494E-3</v>
      </c>
      <c r="I70" s="499"/>
      <c r="J70" s="521"/>
      <c r="K70" s="18" t="s">
        <v>188</v>
      </c>
      <c r="L70" s="440">
        <f ca="1">IF(CELL("type",O70)="v",IF(O70=MIN($O$66:$O$70),"W211",_xlfn.RANK.AVG(O70,($O$54:$O$58,$O$66:$O$70),1)),"")</f>
        <v>10</v>
      </c>
      <c r="M70" t="str">
        <f ca="1">IFERROR(IF(AND(COUNT((L$54:L$58,L$66:L$70))&lt;7,VALUE(RIGHT(IF(L70="W209","W209",IF(L70="W211","W211",CONCATENATE(RIGHT(I$54,3),"/",RIGHT(I$66,3),"-Q",_xlfn.RANK.AVG(L70,(L$54:L$58,L$66:L$70),1)))),1))&gt;2,LEFT(L70,1)&lt;&gt;"W"),CONCATENATE(LEFT(IF(L70="W209","W209",IF(L70="W211","W211",CONCATENATE(RIGHT(I$54,3),"/",RIGHT(I$66,3),"-Q",_xlfn.RANK.AVG(L70,(L$54:L$58,L$66:L$70),1)))),9),VALUE(RIGHT(IF(L70="W209","W209",IF(L70="W211","W211",CONCATENATE(RIGHT(I$54,3),"/",RIGHT(I$66,3),"-Q",_xlfn.RANK.AVG(L70,(L$54:L$58,L$66:L$70),1)))),1))+1),IF(L70="W209","W209",IF(L70="W211","W211",CONCATENATE(RIGHT(I$54,3),"/",RIGHT(I$66,3),"-Q",_xlfn.RANK.AVG(L70,(L$54:L$58,L$66:L$70),1))))),"")</f>
        <v>209/211-Q8</v>
      </c>
      <c r="N70" s="5" t="str">
        <f ca="1">Bracket!Q70</f>
        <v>Test71 Test71</v>
      </c>
      <c r="O70" s="5">
        <f ca="1">Bracket!R70</f>
        <v>7.8703703703704494E-3</v>
      </c>
      <c r="Q70" s="510"/>
      <c r="R70" s="512"/>
      <c r="S70" s="52" t="s">
        <v>344</v>
      </c>
      <c r="T70" s="443">
        <f ca="1">IF(CELL("type",W70)="v",IF(W70=MIN($W$66:$W$70),"W311",_xlfn.RANK.AVG(W70,($W$66:$W$70,$W$90:$W$94),1)),"")</f>
        <v>9</v>
      </c>
      <c r="U70" t="str">
        <f ca="1">IFERROR(IF(AND(COUNT((T$66:T$70,T$90:T$94))&lt;7,VALUE(RIGHT(IF(T70="W311","W311",IF(T70="W315","W315",CONCATENATE(RIGHT(Q$66,3),"/",RIGHT(Q$90,3),"-Q",_xlfn.RANK.AVG(T70,(T$66:T$70,T$90:T$94),1)))),1))&gt;2,LEFT(T70,1)&lt;&gt;"W"),CONCATENATE(LEFT(IF(T70="W311","W311",IF(T70="W315","W315",CONCATENATE(RIGHT(Q$66,3),"/",RIGHT(Q$90,3),"-Q",_xlfn.RANK.AVG(T70,(T$66:T$70,T$90:T$94),1)))),9),VALUE(RIGHT(IF(T70="W311","W311",IF(T70="W315","W315",CONCATENATE(RIGHT(Q$66,3),"/",RIGHT(Q$90,3),"-Q",_xlfn.RANK.AVG(T70,(T$66:T$70,T$90:T$94),1)))),1))+1),IF(T70="W311","W311",IF(T70="W315","W315",CONCATENATE(RIGHT(Q$66,3),"/",RIGHT(Q$90,3),"-Q",_xlfn.RANK.AVG(T70,(T$66:T$70,T$90:T$94),1))))),"")</f>
        <v>311/315-Q7</v>
      </c>
      <c r="V70" s="201" t="str">
        <f ca="1">Bracket!AA70</f>
        <v>Test18 Test18</v>
      </c>
      <c r="W70" s="201">
        <f ca="1">Bracket!AB70</f>
        <v>8.64583333333333E-3</v>
      </c>
      <c r="Y70" s="447"/>
      <c r="Z70" s="450"/>
      <c r="AA70" s="172" t="s">
        <v>405</v>
      </c>
      <c r="AB70" s="443">
        <f ca="1">IF(CELL("type",AE70)="v",IF(AE70=MIN($AE$66:$AE$70),"W406",_xlfn.RANK.AVG(AE70,($AE$66:$AE$70,$AE$72:$AE$76),1)),"")</f>
        <v>10</v>
      </c>
      <c r="AC70" t="str">
        <f ca="1">IFERROR(IF(AND(COUNT((AB$66:AB$70,AB$72:AB$76))&lt;7,VALUE(RIGHT(IF(AB70="W406","W406",IF(AB70="W405","W405",CONCATENATE(RIGHT(Y$66,3),"/",RIGHT(Y$72,3),"-Q",_xlfn.RANK.AVG(AB70,(AB$66:AB$70,AB$72:AB$76),1)))),1))&gt;2,LEFT(AB70,1)&lt;&gt;"W"),CONCATENATE(LEFT(IF(AB70="W406","W406",IF(AB70="W405","W405",CONCATENATE(RIGHT(Y$66,3),"/",RIGHT(Y$72,3),"-Q",_xlfn.RANK.AVG(AB70,(AB$66:AB$70,AB$72:AB$76),1)))),9),VALUE(RIGHT(IF(AB70="W406","W406",IF(AB70="W405","W405",CONCATENATE(RIGHT(Y$66,3),"/",RIGHT(Y$72,3),"-Q",_xlfn.RANK.AVG(AB70,(AB$66:AB$70,AB$72:AB$76),1)))),1))+1),IF(AB70="W406","W406",IF(AB70="W405","W405",CONCATENATE(RIGHT(Y$66,3),"/",RIGHT(Y$72,3),"-Q",_xlfn.RANK.AVG(AB70,(AB$66:AB$70,AB$72:AB$76),1))))),"")</f>
        <v>406/405-Q8</v>
      </c>
      <c r="AD70" s="201" t="str">
        <f ca="1">Bracket!BA70</f>
        <v>Test25 Test25</v>
      </c>
      <c r="AE70" s="201">
        <f ca="1">Bracket!BB70</f>
        <v>8.7268518518518502E-3</v>
      </c>
      <c r="AG70" s="447"/>
      <c r="AH70" s="450"/>
      <c r="AI70" s="172" t="s">
        <v>472</v>
      </c>
      <c r="AJ70" s="375">
        <v>506</v>
      </c>
      <c r="AK70" s="201">
        <f t="shared" ca="1" si="27"/>
        <v>55</v>
      </c>
      <c r="AL70" s="201" t="str">
        <f ca="1">Bracket!BJ70</f>
        <v>Test17 Test17</v>
      </c>
      <c r="AM70" s="201">
        <f ca="1">Bracket!BK70</f>
        <v>8.6342592592592599E-3</v>
      </c>
    </row>
    <row r="71" spans="1:39" ht="14.25" thickTop="1" thickBot="1" x14ac:dyDescent="0.25">
      <c r="D71" s="440"/>
      <c r="E71" t="str">
        <f t="shared" ca="1" si="26"/>
        <v/>
      </c>
      <c r="F71" s="5"/>
      <c r="G71" s="5"/>
      <c r="I71" s="1"/>
      <c r="J71" s="1"/>
      <c r="K71" s="1"/>
      <c r="L71" s="1"/>
      <c r="M71" s="1"/>
      <c r="N71" s="5" t="str">
        <f ca="1">Bracket!Q71</f>
        <v/>
      </c>
      <c r="O71" s="5" t="str">
        <f ca="1">Bracket!R71</f>
        <v/>
      </c>
      <c r="Q71" s="1"/>
      <c r="R71" s="1"/>
      <c r="S71" s="1"/>
      <c r="T71" s="444"/>
      <c r="U71" s="444"/>
      <c r="V71" s="201" t="str">
        <f ca="1">Bracket!AA71</f>
        <v/>
      </c>
      <c r="W71" s="201" t="str">
        <f ca="1">Bracket!AB71</f>
        <v/>
      </c>
      <c r="Y71" s="1"/>
      <c r="Z71" s="1"/>
      <c r="AA71" s="1"/>
      <c r="AB71" s="444"/>
      <c r="AD71" s="201" t="str">
        <f ca="1">Bracket!BA71</f>
        <v/>
      </c>
      <c r="AE71" s="201" t="str">
        <f ca="1">Bracket!BB71</f>
        <v/>
      </c>
      <c r="AG71" s="1"/>
      <c r="AH71" s="1"/>
      <c r="AI71" s="1"/>
      <c r="AJ71" s="1"/>
      <c r="AK71" s="1"/>
      <c r="AL71" s="201" t="str">
        <f ca="1">Bracket!BJ71</f>
        <v/>
      </c>
      <c r="AM71" s="201" t="str">
        <f ca="1">Bracket!BK71</f>
        <v/>
      </c>
    </row>
    <row r="72" spans="1:39" ht="14.25" customHeight="1" thickTop="1" thickBot="1" x14ac:dyDescent="0.25">
      <c r="A72" s="497" t="s">
        <v>11</v>
      </c>
      <c r="B72" s="500" t="s">
        <v>27</v>
      </c>
      <c r="C72" s="5">
        <v>10</v>
      </c>
      <c r="D72" s="440">
        <f ca="1">IF(CELL("type",G72)="v",IF(G72=MIN($G$72:$G$76),"W112",_xlfn.RANK.AVG(G72,$G$66:$G$76,1)),"")</f>
        <v>7</v>
      </c>
      <c r="E72" t="str">
        <f t="shared" ca="1" si="26"/>
        <v>111/112-Q5</v>
      </c>
      <c r="F72" s="5" t="str">
        <f>Bracket!I72</f>
        <v>Test10 Test10</v>
      </c>
      <c r="G72" s="5">
        <f>Bracket!J72</f>
        <v>8.5532407407407415E-3</v>
      </c>
      <c r="I72" s="508" t="s">
        <v>43</v>
      </c>
      <c r="J72" s="518" t="s">
        <v>124</v>
      </c>
      <c r="K72" s="30" t="s">
        <v>189</v>
      </c>
      <c r="L72" s="440" t="str">
        <f ca="1">IF(CELL("type",O72)="v",IF(O72=MIN($O$72:$O$76),"W212",_xlfn.RANK.AVG(O72,($O$60:$O$64,$O$72:$O$76),1)),"")</f>
        <v>W212</v>
      </c>
      <c r="M72" t="str">
        <f ca="1">IFERROR(IF(AND(COUNT((L$60:L$64,L$72:L$76))&lt;7,VALUE(RIGHT(IF(L72="W210","W210",IF(L72="W212","W212",CONCATENATE(RIGHT(I$60,3),"/",RIGHT(I$72,3),"-Q",_xlfn.RANK.AVG(L72,(L$60:L$64,L$72:L$76),1)))),1))&gt;2,LEFT(L72,1)&lt;&gt;"W"),CONCATENATE(LEFT(IF(L72="W210","W210",IF(L72="W212","W212",CONCATENATE(RIGHT(I$60,3),"/",RIGHT(I$72,3),"-Q",_xlfn.RANK.AVG(L72,(L$60:L$64,L$72:L$76),1)))),9),VALUE(RIGHT(IF(L72="W210","W210",IF(L72="W212","W212",CONCATENATE(RIGHT(I$60,3),"/",RIGHT(I$72,3),"-Q",_xlfn.RANK.AVG(L72,(L$60:L$64,L$72:L$76),1)))),1))+1),IF(L72="W210","W210",IF(L72="W212","W212",CONCATENATE(RIGHT(I$60,3),"/",RIGHT(I$72,3),"-Q",_xlfn.RANK.AVG(L72,(L$60:L$64,L$72:L$76),1))))),"")</f>
        <v>W212</v>
      </c>
      <c r="N72" s="5" t="str">
        <f ca="1">Bracket!Q72</f>
        <v>Test74 Test74</v>
      </c>
      <c r="O72" s="5">
        <f ca="1">Bracket!R72</f>
        <v>7.9050925925926805E-3</v>
      </c>
      <c r="Q72" s="463" t="s">
        <v>66</v>
      </c>
      <c r="R72" s="466" t="s">
        <v>582</v>
      </c>
      <c r="S72" s="84" t="s">
        <v>345</v>
      </c>
      <c r="T72" s="443" t="str">
        <f ca="1">IF(CELL("type",W72)="v",IF(W72=MIN($W$72:$W$76),"W312",_xlfn.RANK.AVG(W72,($W$72:$W$76,$W$96:$W$100),1)),"")</f>
        <v>W312</v>
      </c>
      <c r="U72" t="str">
        <f ca="1">IFERROR(IF(AND(COUNT((T$72:T$76,T$96:T$100))&lt;7,VALUE(RIGHT(IF(T72="W312","W312",IF(T72="W316","W316",CONCATENATE(RIGHT(Q$72,3),"/",RIGHT(Q$96,3),"-Q",_xlfn.RANK.AVG(T72,(T$72:T$76,T$96:T$100),1)))),1))&gt;2,LEFT(T72,1)&lt;&gt;"W"),CONCATENATE(LEFT(IF(T72="W312","W312",IF(T72="W316","W316",CONCATENATE(RIGHT(Q$72,3),"/",RIGHT(Q$96,3),"-Q",_xlfn.RANK.AVG(T72,(T$72:T$76,T$96:T$100),1)))),9),VALUE(RIGHT(IF(T72="W312","W312",IF(T72="W316","W316",CONCATENATE(RIGHT(Q$72,3),"/",RIGHT(Q$96,3),"-Q",_xlfn.RANK.AVG(T72,(T$72:T$76,T$96:T$100),1)))),1))+1),IF(T72="W312","W312",IF(T72="W316","W316",CONCATENATE(RIGHT(Q$72,3),"/",RIGHT(Q$96,3),"-Q",_xlfn.RANK.AVG(T72,(T$72:T$76,T$96:T$100),1))))),"")</f>
        <v>W312</v>
      </c>
      <c r="V72" s="201" t="str">
        <f ca="1">Bracket!AA72</f>
        <v>Test23 Test23</v>
      </c>
      <c r="W72" s="201">
        <f ca="1">Bracket!AB72</f>
        <v>8.7037037037036996E-3</v>
      </c>
      <c r="Y72" s="445" t="s">
        <v>75</v>
      </c>
      <c r="Z72" s="448" t="s">
        <v>143</v>
      </c>
      <c r="AA72" s="158" t="s">
        <v>409</v>
      </c>
      <c r="AB72" s="443" t="str">
        <f ca="1">IF(CELL("type",AE72)="v",IF(AE72=MIN($AE$72:$AE$76),"W405",_xlfn.RANK.AVG(AE72,($AE$66:$AE$70,$AE$72:$AE$76),1)),"")</f>
        <v>W405</v>
      </c>
      <c r="AC72" t="str">
        <f ca="1">IFERROR(IF(AND(COUNT((AB$66:AB$70,AB$72:AB$76))&lt;7,VALUE(RIGHT(IF(AB72="W406","W406",IF(AB72="W405","W405",CONCATENATE(RIGHT(Y$66,3),"/",RIGHT(Y$72,3),"-Q",_xlfn.RANK.AVG(AB72,(AB$66:AB$70,AB$72:AB$76),1)))),1))&gt;2,LEFT(AB72,1)&lt;&gt;"W"),CONCATENATE(LEFT(IF(AB72="W406","W406",IF(AB72="W405","W405",CONCATENATE(RIGHT(Y$66,3),"/",RIGHT(Y$72,3),"-Q",_xlfn.RANK.AVG(AB72,(AB$66:AB$70,AB$72:AB$76),1)))),9),VALUE(RIGHT(IF(AB72="W406","W406",IF(AB72="W405","W405",CONCATENATE(RIGHT(Y$66,3),"/",RIGHT(Y$72,3),"-Q",_xlfn.RANK.AVG(AB72,(AB$66:AB$70,AB$72:AB$76),1)))),1))+1),IF(AB72="W406","W406",IF(AB72="W405","W405",CONCATENATE(RIGHT(Y$66,3),"/",RIGHT(Y$72,3),"-Q",_xlfn.RANK.AVG(AB72,(AB$66:AB$70,AB$72:AB$76),1))))),"")</f>
        <v>W405</v>
      </c>
      <c r="AD72" s="201" t="str">
        <f ca="1">Bracket!BA72</f>
        <v>Test11 Test11</v>
      </c>
      <c r="AE72" s="201">
        <f ca="1">Bracket!BB72</f>
        <v>8.564814814814815E-3</v>
      </c>
      <c r="AG72" s="543" t="s">
        <v>91</v>
      </c>
      <c r="AH72" s="461" t="s">
        <v>20</v>
      </c>
      <c r="AI72" s="293" t="s">
        <v>473</v>
      </c>
      <c r="AJ72" s="375">
        <v>505</v>
      </c>
      <c r="AK72" s="201">
        <f ca="1">IFERROR(VALUE(IF(AM72=MIN($AM$72:$AM$76),"56",IF(AND(AM72&lt;MEDIAN($AM$72:$AM$76),AM72&gt;MIN($AM$72:$AM$76)),"57",IF(AM72=MEDIAN($AM$72:$AM$76),"58",IF(AND(AM72&gt;MEDIAN($AM$72:$AM$76),AM72&lt;MAX($AM$72:$AM$76)),"59",IF(AM72=MAX($AM$72:$AM$76),"60")))))),"")</f>
        <v>56</v>
      </c>
      <c r="AL72" s="201" t="str">
        <f ca="1">Bracket!BJ72</f>
        <v>Test18 Test18</v>
      </c>
      <c r="AM72" s="201">
        <f ca="1">Bracket!BK72</f>
        <v>8.64583333333333E-3</v>
      </c>
    </row>
    <row r="73" spans="1:39" ht="14.25" thickTop="1" thickBot="1" x14ac:dyDescent="0.25">
      <c r="A73" s="498"/>
      <c r="B73" s="449"/>
      <c r="C73" s="9">
        <v>23</v>
      </c>
      <c r="D73" s="440">
        <f t="shared" ref="D73:D76" ca="1" si="28">IF(CELL("type",G73)="v",IF(G73=MIN($G$72:$G$76),"W112",_xlfn.RANK.AVG(G73,$G$66:$G$76,1)),"")</f>
        <v>8</v>
      </c>
      <c r="E73" t="str">
        <f t="shared" ca="1" si="26"/>
        <v>111/112-Q6</v>
      </c>
      <c r="F73" s="5" t="str">
        <f>Bracket!I73</f>
        <v>Test23 Test23</v>
      </c>
      <c r="G73" s="5">
        <f>Bracket!J73</f>
        <v>8.7037037037036996E-3</v>
      </c>
      <c r="I73" s="509"/>
      <c r="J73" s="480"/>
      <c r="K73" s="9" t="s">
        <v>190</v>
      </c>
      <c r="L73" s="440">
        <f ca="1">IF(CELL("type",O73)="v",IF(O73=MIN($O$72:$O$76),"W212",_xlfn.RANK.AVG(O73,($O$60:$O$64,$O$72:$O$76),1)),"")</f>
        <v>3</v>
      </c>
      <c r="M73" t="str">
        <f ca="1">IFERROR(IF(AND(COUNT((L$60:L$64,L$72:L$76))&lt;7,VALUE(RIGHT(IF(L73="W210","W210",IF(L73="W212","W212",CONCATENATE(RIGHT(I$60,3),"/",RIGHT(I$72,3),"-Q",_xlfn.RANK.AVG(L73,(L$60:L$64,L$72:L$76),1)))),1))&gt;2,LEFT(L73,1)&lt;&gt;"W"),CONCATENATE(LEFT(IF(L73="W210","W210",IF(L73="W212","W212",CONCATENATE(RIGHT(I$60,3),"/",RIGHT(I$72,3),"-Q",_xlfn.RANK.AVG(L73,(L$60:L$64,L$72:L$76),1)))),9),VALUE(RIGHT(IF(L73="W210","W210",IF(L73="W212","W212",CONCATENATE(RIGHT(I$60,3),"/",RIGHT(I$72,3),"-Q",_xlfn.RANK.AVG(L73,(L$60:L$64,L$72:L$76),1)))),1))+1),IF(L73="W210","W210",IF(L73="W212","W212",CONCATENATE(RIGHT(I$60,3),"/",RIGHT(I$72,3),"-Q",_xlfn.RANK.AVG(L73,(L$60:L$64,L$72:L$76),1))))),"")</f>
        <v>210/212-Q1</v>
      </c>
      <c r="N73" s="5" t="str">
        <f ca="1">Bracket!Q73</f>
        <v>Test10 Test10</v>
      </c>
      <c r="O73" s="5">
        <f ca="1">Bracket!R73</f>
        <v>8.5532407407407415E-3</v>
      </c>
      <c r="Q73" s="464"/>
      <c r="R73" s="449"/>
      <c r="S73" s="9" t="s">
        <v>346</v>
      </c>
      <c r="T73" s="443">
        <f ca="1">IF(CELL("type",W73)="v",IF(W73=MIN($W$72:$W$76),"W312",_xlfn.RANK.AVG(W73,($W$72:$W$76,$W$96:$W$100),1)),"")</f>
        <v>3</v>
      </c>
      <c r="U73" t="str">
        <f ca="1">IFERROR(IF(AND(COUNT((T$72:T$76,T$96:T$100))&lt;7,VALUE(RIGHT(IF(T73="W312","W312",IF(T73="W316","W316",CONCATENATE(RIGHT(Q$72,3),"/",RIGHT(Q$96,3),"-Q",_xlfn.RANK.AVG(T73,(T$72:T$76,T$96:T$100),1)))),1))&gt;2,LEFT(T73,1)&lt;&gt;"W"),CONCATENATE(LEFT(IF(T73="W312","W312",IF(T73="W316","W316",CONCATENATE(RIGHT(Q$72,3),"/",RIGHT(Q$96,3),"-Q",_xlfn.RANK.AVG(T73,(T$72:T$76,T$96:T$100),1)))),9),VALUE(RIGHT(IF(T73="W312","W312",IF(T73="W316","W316",CONCATENATE(RIGHT(Q$72,3),"/",RIGHT(Q$96,3),"-Q",_xlfn.RANK.AVG(T73,(T$72:T$76,T$96:T$100),1)))),1))+1),IF(T73="W312","W312",IF(T73="W316","W316",CONCATENATE(RIGHT(Q$72,3),"/",RIGHT(Q$96,3),"-Q",_xlfn.RANK.AVG(T73,(T$72:T$76,T$96:T$100),1))))),"")</f>
        <v>312/316-Q1</v>
      </c>
      <c r="V73" s="201" t="str">
        <f ca="1">Bracket!AA73</f>
        <v>Test50 Test50</v>
      </c>
      <c r="W73" s="201">
        <f ca="1">Bracket!AB73</f>
        <v>9.7106481481481505E-3</v>
      </c>
      <c r="Y73" s="446"/>
      <c r="Z73" s="449"/>
      <c r="AA73" s="9" t="s">
        <v>410</v>
      </c>
      <c r="AB73" s="443">
        <f ca="1">IF(CELL("type",AE73)="v",IF(AE73=MIN($AE$72:$AE$76),"W405",_xlfn.RANK.AVG(AE73,($AE$66:$AE$70,$AE$72:$AE$76),1)),"")</f>
        <v>3</v>
      </c>
      <c r="AC73" t="str">
        <f ca="1">IFERROR(IF(AND(COUNT((AB$66:AB$70,AB$72:AB$76))&lt;7,VALUE(RIGHT(IF(AB73="W406","W406",IF(AB73="W405","W405",CONCATENATE(RIGHT(Y$66,3),"/",RIGHT(Y$72,3),"-Q",_xlfn.RANK.AVG(AB73,(AB$66:AB$70,AB$72:AB$76),1)))),1))&gt;2,LEFT(AB73,1)&lt;&gt;"W"),CONCATENATE(LEFT(IF(AB73="W406","W406",IF(AB73="W405","W405",CONCATENATE(RIGHT(Y$66,3),"/",RIGHT(Y$72,3),"-Q",_xlfn.RANK.AVG(AB73,(AB$66:AB$70,AB$72:AB$76),1)))),9),VALUE(RIGHT(IF(AB73="W406","W406",IF(AB73="W405","W405",CONCATENATE(RIGHT(Y$66,3),"/",RIGHT(Y$72,3),"-Q",_xlfn.RANK.AVG(AB73,(AB$66:AB$70,AB$72:AB$76),1)))),1))+1),IF(AB73="W406","W406",IF(AB73="W405","W405",CONCATENATE(RIGHT(Y$66,3),"/",RIGHT(Y$72,3),"-Q",_xlfn.RANK.AVG(AB73,(AB$66:AB$70,AB$72:AB$76),1))))),"")</f>
        <v>406/405-Q1</v>
      </c>
      <c r="AD73" s="201" t="str">
        <f ca="1">Bracket!BA73</f>
        <v>Test14 Test14</v>
      </c>
      <c r="AE73" s="201">
        <f ca="1">Bracket!BB73</f>
        <v>8.5995370370370392E-3</v>
      </c>
      <c r="AG73" s="544"/>
      <c r="AH73" s="449"/>
      <c r="AI73" s="9" t="s">
        <v>474</v>
      </c>
      <c r="AJ73" s="375">
        <v>505</v>
      </c>
      <c r="AK73" s="201">
        <f t="shared" ref="AK73:AK76" ca="1" si="29">IFERROR(VALUE(IF(AM73=MIN($AM$72:$AM$76),"56",IF(AND(AM73&lt;MEDIAN($AM$72:$AM$76),AM73&gt;MIN($AM$72:$AM$76)),"57",IF(AM73=MEDIAN($AM$72:$AM$76),"58",IF(AND(AM73&gt;MEDIAN($AM$72:$AM$76),AM73&lt;MAX($AM$72:$AM$76)),"59",IF(AM73=MAX($AM$72:$AM$76),"60")))))),"")</f>
        <v>57</v>
      </c>
      <c r="AL73" s="201" t="str">
        <f ca="1">Bracket!BJ73</f>
        <v>Test19 Test19</v>
      </c>
      <c r="AM73" s="201">
        <f ca="1">Bracket!BK73</f>
        <v>8.6574074074074001E-3</v>
      </c>
    </row>
    <row r="74" spans="1:39" ht="14.25" thickTop="1" thickBot="1" x14ac:dyDescent="0.25">
      <c r="A74" s="498"/>
      <c r="B74" s="449"/>
      <c r="C74" s="9">
        <v>42</v>
      </c>
      <c r="D74" s="440" t="str">
        <f t="shared" ca="1" si="28"/>
        <v>W112</v>
      </c>
      <c r="E74" t="str">
        <f t="shared" ca="1" si="26"/>
        <v>W112</v>
      </c>
      <c r="F74" s="5" t="str">
        <f>Bracket!I74</f>
        <v>Test42 Test42</v>
      </c>
      <c r="G74" s="5">
        <f>Bracket!J74</f>
        <v>7.5347222222222699E-3</v>
      </c>
      <c r="I74" s="509"/>
      <c r="J74" s="480"/>
      <c r="K74" s="9" t="s">
        <v>191</v>
      </c>
      <c r="L74" s="440">
        <f ca="1">IF(CELL("type",O74)="v",IF(O74=MIN($O$72:$O$76),"W212",_xlfn.RANK.AVG(O74,($O$60:$O$64,$O$72:$O$76),1)),"")</f>
        <v>6</v>
      </c>
      <c r="M74" t="str">
        <f ca="1">IFERROR(IF(AND(COUNT((L$60:L$64,L$72:L$76))&lt;7,VALUE(RIGHT(IF(L74="W210","W210",IF(L74="W212","W212",CONCATENATE(RIGHT(I$60,3),"/",RIGHT(I$72,3),"-Q",_xlfn.RANK.AVG(L74,(L$60:L$64,L$72:L$76),1)))),1))&gt;2,LEFT(L74,1)&lt;&gt;"W"),CONCATENATE(LEFT(IF(L74="W210","W210",IF(L74="W212","W212",CONCATENATE(RIGHT(I$60,3),"/",RIGHT(I$72,3),"-Q",_xlfn.RANK.AVG(L74,(L$60:L$64,L$72:L$76),1)))),9),VALUE(RIGHT(IF(L74="W210","W210",IF(L74="W212","W212",CONCATENATE(RIGHT(I$60,3),"/",RIGHT(I$72,3),"-Q",_xlfn.RANK.AVG(L74,(L$60:L$64,L$72:L$76),1)))),1))+1),IF(L74="W210","W210",IF(L74="W212","W212",CONCATENATE(RIGHT(I$60,3),"/",RIGHT(I$72,3),"-Q",_xlfn.RANK.AVG(L74,(L$60:L$64,L$72:L$76),1))))),"")</f>
        <v>210/212-Q4</v>
      </c>
      <c r="N74" s="5" t="str">
        <f ca="1">Bracket!Q74</f>
        <v>Test23 Test23</v>
      </c>
      <c r="O74" s="5">
        <f ca="1">Bracket!R74</f>
        <v>8.7037037037036996E-3</v>
      </c>
      <c r="Q74" s="464"/>
      <c r="R74" s="449"/>
      <c r="S74" s="9" t="s">
        <v>347</v>
      </c>
      <c r="T74" s="443">
        <f ca="1">IF(CELL("type",W74)="v",IF(W74=MIN($W$72:$W$76),"W312",_xlfn.RANK.AVG(W74,($W$72:$W$76,$W$96:$W$100),1)),"")</f>
        <v>6</v>
      </c>
      <c r="U74" t="str">
        <f ca="1">IFERROR(IF(AND(COUNT((T$72:T$76,T$96:T$100))&lt;7,VALUE(RIGHT(IF(T74="W312","W312",IF(T74="W316","W316",CONCATENATE(RIGHT(Q$72,3),"/",RIGHT(Q$96,3),"-Q",_xlfn.RANK.AVG(T74,(T$72:T$76,T$96:T$100),1)))),1))&gt;2,LEFT(T74,1)&lt;&gt;"W"),CONCATENATE(LEFT(IF(T74="W312","W312",IF(T74="W316","W316",CONCATENATE(RIGHT(Q$72,3),"/",RIGHT(Q$96,3),"-Q",_xlfn.RANK.AVG(T74,(T$72:T$76,T$96:T$100),1)))),9),VALUE(RIGHT(IF(T74="W312","W312",IF(T74="W316","W316",CONCATENATE(RIGHT(Q$72,3),"/",RIGHT(Q$96,3),"-Q",_xlfn.RANK.AVG(T74,(T$72:T$76,T$96:T$100),1)))),1))+1),IF(T74="W312","W312",IF(T74="W316","W316",CONCATENATE(RIGHT(Q$72,3),"/",RIGHT(Q$96,3),"-Q",_xlfn.RANK.AVG(T74,(T$72:T$76,T$96:T$100),1))))),"")</f>
        <v>312/316-Q5</v>
      </c>
      <c r="V74" s="201" t="str">
        <f ca="1">Bracket!AA74</f>
        <v>Test55 Test55</v>
      </c>
      <c r="W74" s="201">
        <f ca="1">Bracket!AB74</f>
        <v>9.7685185185185097E-3</v>
      </c>
      <c r="Y74" s="446"/>
      <c r="Z74" s="449"/>
      <c r="AA74" s="9" t="s">
        <v>411</v>
      </c>
      <c r="AB74" s="443">
        <f ca="1">IF(CELL("type",AE74)="v",IF(AE74=MIN($AE$72:$AE$76),"W405",_xlfn.RANK.AVG(AE74,($AE$66:$AE$70,$AE$72:$AE$76),1)),"")</f>
        <v>4</v>
      </c>
      <c r="AC74" t="str">
        <f ca="1">IFERROR(IF(AND(COUNT((AB$66:AB$70,AB$72:AB$76))&lt;7,VALUE(RIGHT(IF(AB74="W406","W406",IF(AB74="W405","W405",CONCATENATE(RIGHT(Y$66,3),"/",RIGHT(Y$72,3),"-Q",_xlfn.RANK.AVG(AB74,(AB$66:AB$70,AB$72:AB$76),1)))),1))&gt;2,LEFT(AB74,1)&lt;&gt;"W"),CONCATENATE(LEFT(IF(AB74="W406","W406",IF(AB74="W405","W405",CONCATENATE(RIGHT(Y$66,3),"/",RIGHT(Y$72,3),"-Q",_xlfn.RANK.AVG(AB74,(AB$66:AB$70,AB$72:AB$76),1)))),9),VALUE(RIGHT(IF(AB74="W406","W406",IF(AB74="W405","W405",CONCATENATE(RIGHT(Y$66,3),"/",RIGHT(Y$72,3),"-Q",_xlfn.RANK.AVG(AB74,(AB$66:AB$70,AB$72:AB$76),1)))),1))+1),IF(AB74="W406","W406",IF(AB74="W405","W405",CONCATENATE(RIGHT(Y$66,3),"/",RIGHT(Y$72,3),"-Q",_xlfn.RANK.AVG(AB74,(AB$66:AB$70,AB$72:AB$76),1))))),"")</f>
        <v>406/405-Q2</v>
      </c>
      <c r="AD74" s="201" t="str">
        <f ca="1">Bracket!BA74</f>
        <v>Test15 Test15</v>
      </c>
      <c r="AE74" s="201">
        <f ca="1">Bracket!BB74</f>
        <v>8.6111111111111093E-3</v>
      </c>
      <c r="AG74" s="544"/>
      <c r="AH74" s="449"/>
      <c r="AI74" s="9" t="s">
        <v>475</v>
      </c>
      <c r="AJ74" s="375">
        <v>505</v>
      </c>
      <c r="AK74" s="201">
        <f t="shared" ca="1" si="29"/>
        <v>58</v>
      </c>
      <c r="AL74" s="201" t="str">
        <f ca="1">Bracket!BJ74</f>
        <v>Test20 Test20</v>
      </c>
      <c r="AM74" s="201">
        <f ca="1">Bracket!BK74</f>
        <v>8.6689814814814806E-3</v>
      </c>
    </row>
    <row r="75" spans="1:39" ht="14.25" thickTop="1" thickBot="1" x14ac:dyDescent="0.25">
      <c r="A75" s="498"/>
      <c r="B75" s="449"/>
      <c r="C75" s="9">
        <v>55</v>
      </c>
      <c r="D75" s="440">
        <f t="shared" ca="1" si="28"/>
        <v>9</v>
      </c>
      <c r="E75" t="str">
        <f t="shared" ca="1" si="26"/>
        <v>111/112-Q7</v>
      </c>
      <c r="F75" s="5" t="str">
        <f>Bracket!I75</f>
        <v>Test55 Test55</v>
      </c>
      <c r="G75" s="5">
        <f>Bracket!J75</f>
        <v>9.7685185185185097E-3</v>
      </c>
      <c r="I75" s="509"/>
      <c r="J75" s="480"/>
      <c r="K75" s="9" t="s">
        <v>192</v>
      </c>
      <c r="L75" s="440">
        <f ca="1">IF(CELL("type",O75)="v",IF(O75=MIN($O$72:$O$76),"W212",_xlfn.RANK.AVG(O75,($O$60:$O$64,$O$72:$O$76),1)),"")</f>
        <v>8</v>
      </c>
      <c r="M75" t="str">
        <f ca="1">IFERROR(IF(AND(COUNT((L$60:L$64,L$72:L$76))&lt;7,VALUE(RIGHT(IF(L75="W210","W210",IF(L75="W212","W212",CONCATENATE(RIGHT(I$60,3),"/",RIGHT(I$72,3),"-Q",_xlfn.RANK.AVG(L75,(L$60:L$64,L$72:L$76),1)))),1))&gt;2,LEFT(L75,1)&lt;&gt;"W"),CONCATENATE(LEFT(IF(L75="W210","W210",IF(L75="W212","W212",CONCATENATE(RIGHT(I$60,3),"/",RIGHT(I$72,3),"-Q",_xlfn.RANK.AVG(L75,(L$60:L$64,L$72:L$76),1)))),9),VALUE(RIGHT(IF(L75="W210","W210",IF(L75="W212","W212",CONCATENATE(RIGHT(I$60,3),"/",RIGHT(I$72,3),"-Q",_xlfn.RANK.AVG(L75,(L$60:L$64,L$72:L$76),1)))),1))+1),IF(L75="W210","W210",IF(L75="W212","W212",CONCATENATE(RIGHT(I$60,3),"/",RIGHT(I$72,3),"-Q",_xlfn.RANK.AVG(L75,(L$60:L$64,L$72:L$76),1))))),"")</f>
        <v>210/212-Q6</v>
      </c>
      <c r="N75" s="5" t="str">
        <f ca="1">Bracket!Q75</f>
        <v>Test55 Test55</v>
      </c>
      <c r="O75" s="5">
        <f ca="1">Bracket!R75</f>
        <v>9.7685185185185097E-3</v>
      </c>
      <c r="Q75" s="464"/>
      <c r="R75" s="449"/>
      <c r="S75" s="9" t="s">
        <v>348</v>
      </c>
      <c r="T75" s="443">
        <f ca="1">IF(CELL("type",W75)="v",IF(W75=MIN($W$72:$W$76),"W312",_xlfn.RANK.AVG(W75,($W$72:$W$76,$W$96:$W$100),1)),"")</f>
        <v>7</v>
      </c>
      <c r="U75" t="str">
        <f ca="1">IFERROR(IF(AND(COUNT((T$72:T$76,T$96:T$100))&lt;7,VALUE(RIGHT(IF(T75="W312","W312",IF(T75="W316","W316",CONCATENATE(RIGHT(Q$72,3),"/",RIGHT(Q$96,3),"-Q",_xlfn.RANK.AVG(T75,(T$72:T$76,T$96:T$100),1)))),1))&gt;2,LEFT(T75,1)&lt;&gt;"W"),CONCATENATE(LEFT(IF(T75="W312","W312",IF(T75="W316","W316",CONCATENATE(RIGHT(Q$72,3),"/",RIGHT(Q$96,3),"-Q",_xlfn.RANK.AVG(T75,(T$72:T$76,T$96:T$100),1)))),9),VALUE(RIGHT(IF(T75="W312","W312",IF(T75="W316","W316",CONCATENATE(RIGHT(Q$72,3),"/",RIGHT(Q$96,3),"-Q",_xlfn.RANK.AVG(T75,(T$72:T$76,T$96:T$100),1)))),1))+1),IF(T75="W312","W312",IF(T75="W316","W316",CONCATENATE(RIGHT(Q$72,3),"/",RIGHT(Q$96,3),"-Q",_xlfn.RANK.AVG(T75,(T$72:T$76,T$96:T$100),1))))),"")</f>
        <v>312/316-Q6</v>
      </c>
      <c r="V75" s="201" t="str">
        <f ca="1">Bracket!AA75</f>
        <v>Test58 Test58</v>
      </c>
      <c r="W75" s="201">
        <f ca="1">Bracket!AB75</f>
        <v>9.8032407407407408E-3</v>
      </c>
      <c r="Y75" s="446"/>
      <c r="Z75" s="449"/>
      <c r="AA75" s="9" t="s">
        <v>412</v>
      </c>
      <c r="AB75" s="443">
        <f ca="1">IF(CELL("type",AE75)="v",IF(AE75=MIN($AE$72:$AE$76),"W405",_xlfn.RANK.AVG(AE75,($AE$66:$AE$70,$AE$72:$AE$76),1)),"")</f>
        <v>6</v>
      </c>
      <c r="AC75" t="str">
        <f ca="1">IFERROR(IF(AND(COUNT((AB$66:AB$70,AB$72:AB$76))&lt;7,VALUE(RIGHT(IF(AB75="W406","W406",IF(AB75="W405","W405",CONCATENATE(RIGHT(Y$66,3),"/",RIGHT(Y$72,3),"-Q",_xlfn.RANK.AVG(AB75,(AB$66:AB$70,AB$72:AB$76),1)))),1))&gt;2,LEFT(AB75,1)&lt;&gt;"W"),CONCATENATE(LEFT(IF(AB75="W406","W406",IF(AB75="W405","W405",CONCATENATE(RIGHT(Y$66,3),"/",RIGHT(Y$72,3),"-Q",_xlfn.RANK.AVG(AB75,(AB$66:AB$70,AB$72:AB$76),1)))),9),VALUE(RIGHT(IF(AB75="W406","W406",IF(AB75="W405","W405",CONCATENATE(RIGHT(Y$66,3),"/",RIGHT(Y$72,3),"-Q",_xlfn.RANK.AVG(AB75,(AB$66:AB$70,AB$72:AB$76),1)))),1))+1),IF(AB75="W406","W406",IF(AB75="W405","W405",CONCATENATE(RIGHT(Y$66,3),"/",RIGHT(Y$72,3),"-Q",_xlfn.RANK.AVG(AB75,(AB$66:AB$70,AB$72:AB$76),1))))),"")</f>
        <v>406/405-Q4</v>
      </c>
      <c r="AD75" s="201" t="str">
        <f ca="1">Bracket!BA75</f>
        <v>Test18 Test18</v>
      </c>
      <c r="AE75" s="201">
        <f ca="1">Bracket!BB75</f>
        <v>8.64583333333333E-3</v>
      </c>
      <c r="AG75" s="544"/>
      <c r="AH75" s="449"/>
      <c r="AI75" s="9" t="s">
        <v>476</v>
      </c>
      <c r="AJ75" s="375">
        <v>505</v>
      </c>
      <c r="AK75" s="201">
        <f t="shared" ca="1" si="29"/>
        <v>59</v>
      </c>
      <c r="AL75" s="201" t="str">
        <f ca="1">Bracket!BJ75</f>
        <v>Test24 Test24</v>
      </c>
      <c r="AM75" s="201">
        <f ca="1">Bracket!BK75</f>
        <v>8.7152777777777697E-3</v>
      </c>
    </row>
    <row r="76" spans="1:39" ht="14.25" thickTop="1" thickBot="1" x14ac:dyDescent="0.25">
      <c r="A76" s="499"/>
      <c r="B76" s="501"/>
      <c r="C76" s="18">
        <v>74</v>
      </c>
      <c r="D76" s="440">
        <f t="shared" ca="1" si="28"/>
        <v>6</v>
      </c>
      <c r="E76" t="str">
        <f t="shared" ca="1" si="26"/>
        <v>111/112-Q4</v>
      </c>
      <c r="F76" s="5" t="str">
        <f>Bracket!I76</f>
        <v>Test74 Test74</v>
      </c>
      <c r="G76" s="5">
        <f>Bracket!J76</f>
        <v>7.9050925925926805E-3</v>
      </c>
      <c r="I76" s="510"/>
      <c r="J76" s="519"/>
      <c r="K76" s="52" t="s">
        <v>193</v>
      </c>
      <c r="L76" s="440">
        <f ca="1">IF(CELL("type",O76)="v",IF(O76=MIN($O$72:$O$76),"W212",_xlfn.RANK.AVG(O76,($O$60:$O$64,$O$72:$O$76),1)),"")</f>
        <v>9</v>
      </c>
      <c r="M76" t="str">
        <f ca="1">IFERROR(IF(AND(COUNT((L$60:L$64,L$72:L$76))&lt;7,VALUE(RIGHT(IF(L76="W210","W210",IF(L76="W212","W212",CONCATENATE(RIGHT(I$60,3),"/",RIGHT(I$72,3),"-Q",_xlfn.RANK.AVG(L76,(L$60:L$64,L$72:L$76),1)))),1))&gt;2,LEFT(L76,1)&lt;&gt;"W"),CONCATENATE(LEFT(IF(L76="W210","W210",IF(L76="W212","W212",CONCATENATE(RIGHT(I$60,3),"/",RIGHT(I$72,3),"-Q",_xlfn.RANK.AVG(L76,(L$60:L$64,L$72:L$76),1)))),9),VALUE(RIGHT(IF(L76="W210","W210",IF(L76="W212","W212",CONCATENATE(RIGHT(I$60,3),"/",RIGHT(I$72,3),"-Q",_xlfn.RANK.AVG(L76,(L$60:L$64,L$72:L$76),1)))),1))+1),IF(L76="W210","W210",IF(L76="W212","W212",CONCATENATE(RIGHT(I$60,3),"/",RIGHT(I$72,3),"-Q",_xlfn.RANK.AVG(L76,(L$60:L$64,L$72:L$76),1))))),"")</f>
        <v>210/212-Q7</v>
      </c>
      <c r="N76" s="5" t="str">
        <f ca="1">Bracket!Q76</f>
        <v>Test58 Test58</v>
      </c>
      <c r="O76" s="5">
        <f ca="1">Bracket!R76</f>
        <v>9.8032407407407408E-3</v>
      </c>
      <c r="Q76" s="465"/>
      <c r="R76" s="467"/>
      <c r="S76" s="101" t="s">
        <v>349</v>
      </c>
      <c r="T76" s="443" t="str">
        <f ca="1">IF(CELL("type",W76)="v",IF(W76=MIN($W$72:$W$76),"W312",_xlfn.RANK.AVG(W76,($W$72:$W$76,$W$96:$W$100),1)),"")</f>
        <v/>
      </c>
      <c r="U76" t="str">
        <f ca="1">IFERROR(IF(AND(COUNT((T$72:T$76,T$96:T$100))&lt;7,VALUE(RIGHT(IF(T76="W312","W312",IF(T76="W316","W316",CONCATENATE(RIGHT(Q$72,3),"/",RIGHT(Q$96,3),"-Q",_xlfn.RANK.AVG(T76,(T$72:T$76,T$96:T$100),1)))),1))&gt;2,LEFT(T76,1)&lt;&gt;"W"),CONCATENATE(LEFT(IF(T76="W312","W312",IF(T76="W316","W316",CONCATENATE(RIGHT(Q$72,3),"/",RIGHT(Q$96,3),"-Q",_xlfn.RANK.AVG(T76,(T$72:T$76,T$96:T$100),1)))),9),VALUE(RIGHT(IF(T76="W312","W312",IF(T76="W316","W316",CONCATENATE(RIGHT(Q$72,3),"/",RIGHT(Q$96,3),"-Q",_xlfn.RANK.AVG(T76,(T$72:T$76,T$96:T$100),1)))),1))+1),IF(T76="W312","W312",IF(T76="W316","W316",CONCATENATE(RIGHT(Q$72,3),"/",RIGHT(Q$96,3),"-Q",_xlfn.RANK.AVG(T76,(T$72:T$76,T$96:T$100),1))))),"")</f>
        <v/>
      </c>
      <c r="V76" s="201" t="str">
        <f ca="1">Bracket!AA76</f>
        <v/>
      </c>
      <c r="W76" s="201" t="str">
        <f ca="1">Bracket!AB76</f>
        <v/>
      </c>
      <c r="Y76" s="447"/>
      <c r="Z76" s="450"/>
      <c r="AA76" s="172" t="s">
        <v>413</v>
      </c>
      <c r="AB76" s="443">
        <f ca="1">IF(CELL("type",AE76)="v",IF(AE76=MIN($AE$72:$AE$76),"W405",_xlfn.RANK.AVG(AE76,($AE$66:$AE$70,$AE$72:$AE$76),1)),"")</f>
        <v>7</v>
      </c>
      <c r="AC76" t="str">
        <f ca="1">IFERROR(IF(AND(COUNT((AB$66:AB$70,AB$72:AB$76))&lt;7,VALUE(RIGHT(IF(AB76="W406","W406",IF(AB76="W405","W405",CONCATENATE(RIGHT(Y$66,3),"/",RIGHT(Y$72,3),"-Q",_xlfn.RANK.AVG(AB76,(AB$66:AB$70,AB$72:AB$76),1)))),1))&gt;2,LEFT(AB76,1)&lt;&gt;"W"),CONCATENATE(LEFT(IF(AB76="W406","W406",IF(AB76="W405","W405",CONCATENATE(RIGHT(Y$66,3),"/",RIGHT(Y$72,3),"-Q",_xlfn.RANK.AVG(AB76,(AB$66:AB$70,AB$72:AB$76),1)))),9),VALUE(RIGHT(IF(AB76="W406","W406",IF(AB76="W405","W405",CONCATENATE(RIGHT(Y$66,3),"/",RIGHT(Y$72,3),"-Q",_xlfn.RANK.AVG(AB76,(AB$66:AB$70,AB$72:AB$76),1)))),1))+1),IF(AB76="W406","W406",IF(AB76="W405","W405",CONCATENATE(RIGHT(Y$66,3),"/",RIGHT(Y$72,3),"-Q",_xlfn.RANK.AVG(AB76,(AB$66:AB$70,AB$72:AB$76),1))))),"")</f>
        <v>406/405-Q5</v>
      </c>
      <c r="AD76" s="201" t="str">
        <f ca="1">Bracket!BA76</f>
        <v>Test19 Test19</v>
      </c>
      <c r="AE76" s="201">
        <f ca="1">Bracket!BB76</f>
        <v>8.6574074074074001E-3</v>
      </c>
      <c r="AG76" s="545"/>
      <c r="AH76" s="462"/>
      <c r="AI76" s="298" t="s">
        <v>477</v>
      </c>
      <c r="AJ76" s="375">
        <v>505</v>
      </c>
      <c r="AK76" s="201">
        <f t="shared" ca="1" si="29"/>
        <v>60</v>
      </c>
      <c r="AL76" s="201" t="str">
        <f ca="1">Bracket!BJ76</f>
        <v>Test25 Test25</v>
      </c>
      <c r="AM76" s="201">
        <f ca="1">Bracket!BK76</f>
        <v>8.7268518518518502E-3</v>
      </c>
    </row>
    <row r="77" spans="1:39" ht="14.25" thickTop="1" thickBot="1" x14ac:dyDescent="0.25">
      <c r="E77"/>
      <c r="F77" s="5"/>
      <c r="G77" s="5"/>
      <c r="I77" s="1"/>
      <c r="J77" s="1"/>
      <c r="K77" s="1"/>
      <c r="L77" s="1"/>
      <c r="M77" s="1"/>
      <c r="N77" s="5" t="str">
        <f ca="1">Bracket!Q77</f>
        <v/>
      </c>
      <c r="O77" s="5" t="str">
        <f ca="1">Bracket!R77</f>
        <v/>
      </c>
      <c r="Q77" s="1"/>
      <c r="R77" s="1"/>
      <c r="S77" s="1"/>
      <c r="T77" s="444"/>
      <c r="U77" s="444"/>
      <c r="V77" s="201" t="str">
        <f ca="1">Bracket!AA77</f>
        <v/>
      </c>
      <c r="W77" s="201" t="str">
        <f ca="1">Bracket!AB77</f>
        <v/>
      </c>
      <c r="Y77" s="1"/>
      <c r="Z77" s="1"/>
      <c r="AA77" s="1"/>
      <c r="AB77" s="444"/>
      <c r="AC77" s="444"/>
      <c r="AD77" s="201" t="str">
        <f ca="1">Bracket!BA77</f>
        <v/>
      </c>
      <c r="AE77" s="201" t="str">
        <f ca="1">Bracket!BB77</f>
        <v/>
      </c>
      <c r="AG77" s="1"/>
      <c r="AH77" s="1"/>
      <c r="AI77" s="1"/>
      <c r="AJ77" s="1"/>
      <c r="AK77" s="1"/>
      <c r="AL77" s="201" t="str">
        <f ca="1">Bracket!BJ77</f>
        <v/>
      </c>
      <c r="AM77" s="201" t="str">
        <f ca="1">Bracket!BK77</f>
        <v/>
      </c>
    </row>
    <row r="78" spans="1:39" ht="14.25" customHeight="1" thickTop="1" thickBot="1" x14ac:dyDescent="0.25">
      <c r="A78" s="497" t="s">
        <v>12</v>
      </c>
      <c r="B78" s="500" t="s">
        <v>28</v>
      </c>
      <c r="C78" s="5">
        <v>3</v>
      </c>
      <c r="D78" s="440" t="str">
        <f ca="1">IF(CELL("type",G78)="v",IF(G78=MIN($G$78:$G$82),"W113",_xlfn.RANK.AVG(G78,$G$78:$G$88,1)),"")</f>
        <v>W113</v>
      </c>
      <c r="E78" t="str">
        <f ca="1">IFERROR(IF(AND(COUNT($D$78:$D$88)&lt;7,VALUE(RIGHT(IF(D78="W113","W113",IF(D78="W114","W114",CONCATENATE(RIGHT($A$78,3),"/",RIGHT($A$84,3),"-Q",_xlfn.RANK.AVG(D78,$D$78:$D$88,1)))),1))&gt;2,LEFT(D78,1)&lt;&gt;"W"),CONCATENATE(LEFT(IF(D78="W113","W113",IF(D78="W114","W114",CONCATENATE(RIGHT($A$78,3),"/",RIGHT($A$84,3),"-Q",_xlfn.RANK.AVG(D78,$D$78:$D$88,1)))),9),VALUE(RIGHT(IF(D78="W113","W113",IF(D78="W114","W114",CONCATENATE(RIGHT($A$78,3),"/",RIGHT($A$84,3),"-Q",_xlfn.RANK.AVG(D78,$D$78:$D$88,1)))),1))+1),IF(D78="W113","W113",IF(D78="W114","W114",CONCATENATE(RIGHT($A$78,3),"/",RIGHT($A$84,3),"-Q",_xlfn.RANK.AVG(D78,$D$78:$D$88,1))))),"")</f>
        <v>W113</v>
      </c>
      <c r="F78" s="5" t="str">
        <f>Bracket!I78</f>
        <v>Test3 Test3</v>
      </c>
      <c r="G78" s="5">
        <f>Bracket!J78</f>
        <v>7.0833333333333304E-3</v>
      </c>
      <c r="I78" s="497" t="s">
        <v>44</v>
      </c>
      <c r="J78" s="520" t="s">
        <v>125</v>
      </c>
      <c r="K78" s="5" t="s">
        <v>194</v>
      </c>
      <c r="L78" s="440" t="str">
        <f ca="1">IF(CELL("type",O78)="v",IF(O78=MIN($O$78:$O$82),"W213",_xlfn.RANK.AVG(O78,($O$78:$O$82,$O$90:$O$94),1)),"")</f>
        <v>W213</v>
      </c>
      <c r="M78" t="str">
        <f ca="1">IFERROR(IF(AND(COUNT((L$78:L$82,L$90:L$94))&lt;7,VALUE(RIGHT(IF(L78="W213","W213",IF(L78="W215","W215",CONCATENATE(RIGHT(I$78,3),"/",RIGHT(I$90,3),"-Q",_xlfn.RANK.AVG(L78,(L$78:L$82,L$90:L$94),1)))),1))&gt;2,LEFT(L78,1)&lt;&gt;"W"),CONCATENATE(LEFT(IF(L78="W213","W213",IF(L78="W215","W215",CONCATENATE(RIGHT(I$78,3),"/",RIGHT(I$90,3),"-Q",_xlfn.RANK.AVG(L78,(L$78:L$82,L$90:L$94),1)))),9),VALUE(RIGHT(IF(L78="W213","W213",IF(L78="W215","W215",CONCATENATE(RIGHT(I$78,3),"/",RIGHT(I$90,3),"-Q",_xlfn.RANK.AVG(L78,(L$78:L$82,L$90:L$94),1)))),1))+1),IF(L78="W213","W213",IF(L78="W215","W215",CONCATENATE(RIGHT(I$78,3),"/",RIGHT(I$90,3),"-Q",_xlfn.RANK.AVG(L78,(L$78:L$82,L$90:L$94),1))))),"")</f>
        <v>W213</v>
      </c>
      <c r="N78" s="5" t="str">
        <f ca="1">Bracket!Q78</f>
        <v>Test3 Test3</v>
      </c>
      <c r="O78" s="5">
        <f ca="1">Bracket!R78</f>
        <v>7.0833333333333304E-3</v>
      </c>
      <c r="Q78" s="497" t="s">
        <v>67</v>
      </c>
      <c r="R78" s="502">
        <v>0.70208333333333339</v>
      </c>
      <c r="S78" s="5" t="s">
        <v>209</v>
      </c>
      <c r="T78" s="443" t="str">
        <f ca="1">IF(CELL("type",W78)="v",IF(W78=MIN($W$78:$W$82),"W313",_xlfn.RANK.AVG(W78,($W$54:$W$58,$W$78:$W$82),1)),"")</f>
        <v>W313</v>
      </c>
      <c r="U78" t="str">
        <f ca="1">IFERROR(IF(AND(COUNT((T$54:T$58,T$78:T$82))&lt;7,VALUE(RIGHT(IF(T78="W309","W309",IF(T78="W313","W313",CONCATENATE(RIGHT(Q$54,3),"/",RIGHT(Q$78,3),"-Q",_xlfn.RANK.AVG(T78,(T$54:T$58,T$78:T$82),1)))),1))&gt;2,LEFT(T78,1)&lt;&gt;"W"),CONCATENATE(LEFT(IF(T78="W309","W309",IF(T78="W313","W313",CONCATENATE(RIGHT(Q$54,3),"/",RIGHT(Q$78,3),"-Q",_xlfn.RANK.AVG(T78,(T$54:T$58,T$78:T$82),1)))),9),VALUE(RIGHT(IF(T78="W309","W309",IF(T78="W313","W313",CONCATENATE(RIGHT(Q$54,3),"/",RIGHT(Q$78,3),"-Q",_xlfn.RANK.AVG(T78,(T$54:T$58,T$78:T$82),1)))),1))+1),IF(T78="W309","W309",IF(T78="W313","W313",CONCATENATE(RIGHT(Q$54,3),"/",RIGHT(Q$78,3),"-Q",_xlfn.RANK.AVG(T78,(T$54:T$58,T$78:T$82),1))))),"")</f>
        <v>W313</v>
      </c>
      <c r="V78" s="201" t="str">
        <f ca="1">Bracket!AA78</f>
        <v>Test3 Test3</v>
      </c>
      <c r="W78" s="201">
        <f ca="1">Bracket!AB78</f>
        <v>7.0833333333333304E-3</v>
      </c>
      <c r="Y78" s="463" t="s">
        <v>74</v>
      </c>
      <c r="Z78" s="466" t="s">
        <v>142</v>
      </c>
      <c r="AA78" s="84" t="s">
        <v>225</v>
      </c>
      <c r="AB78" s="443">
        <f ca="1">IF(CELL("type",AE78)="v",IF(AE78=MIN($AE$78:$AE$82),"W404",_xlfn.RANK.AVG(AE78,($AE$78:$AE$82,$AE$84:$AE$88),1)),"")</f>
        <v>4</v>
      </c>
      <c r="AC78" t="str">
        <f ca="1">IFERROR(IF(AND(COUNT((AB$78:AB$82,AB$84:AB$88))&lt;7,VALUE(RIGHT(IF(AB78="W404","W404",IF(AB78="W403","W403",CONCATENATE(RIGHT(Y$78,3),"/",RIGHT(Y$84,3),"-Q",_xlfn.RANK.AVG(AB78,(AB$78:AB$82,AB$84:AB$88),1)))),1))&gt;2,LEFT(AB78,1)&lt;&gt;"W"),CONCATENATE(LEFT(IF(AB78="W404","W404",IF(AB78="W403","W403",CONCATENATE(RIGHT(Y$78,3),"/",RIGHT(Y$84,3),"-Q",_xlfn.RANK.AVG(AB78,(AB$78:AB$82,AB$84:AB$88),1)))),9),VALUE(RIGHT(IF(AB78="W404","W404",IF(AB78="W403","W403",CONCATENATE(RIGHT(Y$78,3),"/",RIGHT(Y$84,3),"-Q",_xlfn.RANK.AVG(AB78,(AB$78:AB$82,AB$84:AB$88),1)))),1))+1),IF(AB78="W404","W404",IF(AB78="W403","W403",CONCATENATE(RIGHT(Y$78,3),"/",RIGHT(Y$84,3),"-Q",_xlfn.RANK.AVG(AB78,(AB$78:AB$82,AB$84:AB$88),1))))),"")</f>
        <v>404/403-Q2</v>
      </c>
      <c r="AD78" s="201" t="str">
        <f ca="1">Bracket!BA78</f>
        <v>Test48 Test48</v>
      </c>
      <c r="AE78" s="201">
        <f ca="1">Bracket!BB78</f>
        <v>9.6874999999999999E-3</v>
      </c>
      <c r="AG78" s="463" t="s">
        <v>90</v>
      </c>
      <c r="AH78" s="466" t="s">
        <v>19</v>
      </c>
      <c r="AI78" s="84" t="s">
        <v>241</v>
      </c>
      <c r="AJ78" s="375">
        <v>504</v>
      </c>
      <c r="AK78" s="201">
        <f ca="1">IFERROR(VALUE(IF(AM78=MIN($AM$78:$AM$82),"61",IF(AND(AM78&lt;MEDIAN($AM$78:$AM$82),AM78&gt;MIN($AM$78:$AM$82)),"62",IF(AM78=MEDIAN($AM$78:$AM$82),"63",IF(AND(AM78&gt;MEDIAN($AM$78:$AM$82),AM78&lt;MAX($AM$78:$AM$82)),"64",IF(AM78=MAX($AM$78:$AM$82),"65")))))),"")</f>
        <v>61</v>
      </c>
      <c r="AL78" s="201" t="str">
        <f ca="1">Bracket!BJ78</f>
        <v>Test21 Test21</v>
      </c>
      <c r="AM78" s="201">
        <f ca="1">Bracket!BK78</f>
        <v>8.6805555555555507E-3</v>
      </c>
    </row>
    <row r="79" spans="1:39" ht="14.25" thickTop="1" thickBot="1" x14ac:dyDescent="0.25">
      <c r="A79" s="498"/>
      <c r="B79" s="449"/>
      <c r="C79" s="9">
        <v>30</v>
      </c>
      <c r="D79" s="440">
        <f t="shared" ref="D79:D82" ca="1" si="30">IF(CELL("type",G79)="v",IF(G79=MIN($G$78:$G$82),"W113",_xlfn.RANK.AVG(G79,$G$78:$G$88,1)),"")</f>
        <v>2</v>
      </c>
      <c r="E79" t="str">
        <f t="shared" ref="E79:E88" ca="1" si="31">IFERROR(IF(AND(COUNT($D$78:$D$88)&lt;7,VALUE(RIGHT(IF(D79="W113","W113",IF(D79="W114","W114",CONCATENATE(RIGHT($A$78,3),"/",RIGHT($A$84,3),"-Q",_xlfn.RANK.AVG(D79,$D$78:$D$88,1)))),1))&gt;2,LEFT(D79,1)&lt;&gt;"W"),CONCATENATE(LEFT(IF(D79="W113","W113",IF(D79="W114","W114",CONCATENATE(RIGHT($A$78,3),"/",RIGHT($A$84,3),"-Q",_xlfn.RANK.AVG(D79,$D$78:$D$88,1)))),9),VALUE(RIGHT(IF(D79="W113","W113",IF(D79="W114","W114",CONCATENATE(RIGHT($A$78,3),"/",RIGHT($A$84,3),"-Q",_xlfn.RANK.AVG(D79,$D$78:$D$88,1)))),1))+1),IF(D79="W113","W113",IF(D79="W114","W114",CONCATENATE(RIGHT($A$78,3),"/",RIGHT($A$84,3),"-Q",_xlfn.RANK.AVG(D79,$D$78:$D$88,1))))),"")</f>
        <v>113/114-Q1</v>
      </c>
      <c r="F79" s="5" t="str">
        <f>Bracket!I79</f>
        <v>Test30 Test30</v>
      </c>
      <c r="G79" s="5">
        <f>Bracket!J79</f>
        <v>7.3958333333333697E-3</v>
      </c>
      <c r="I79" s="498"/>
      <c r="J79" s="480"/>
      <c r="K79" s="9" t="s">
        <v>195</v>
      </c>
      <c r="L79" s="440">
        <f ca="1">IF(CELL("type",O79)="v",IF(O79=MIN($O$78:$O$82),"W213",_xlfn.RANK.AVG(O79,($O$78:$O$82,$O$90:$O$94),1)),"")</f>
        <v>8</v>
      </c>
      <c r="M79" t="str">
        <f ca="1">IFERROR(IF(AND(COUNT((L$78:L$82,L$90:L$94))&lt;7,VALUE(RIGHT(IF(L79="W213","W213",IF(L79="W215","W215",CONCATENATE(RIGHT(I$78,3),"/",RIGHT(I$90,3),"-Q",_xlfn.RANK.AVG(L79,(L$78:L$82,L$90:L$94),1)))),1))&gt;2,LEFT(L79,1)&lt;&gt;"W"),CONCATENATE(LEFT(IF(L79="W213","W213",IF(L79="W215","W215",CONCATENATE(RIGHT(I$78,3),"/",RIGHT(I$90,3),"-Q",_xlfn.RANK.AVG(L79,(L$78:L$82,L$90:L$94),1)))),9),VALUE(RIGHT(IF(L79="W213","W213",IF(L79="W215","W215",CONCATENATE(RIGHT(I$78,3),"/",RIGHT(I$90,3),"-Q",_xlfn.RANK.AVG(L79,(L$78:L$82,L$90:L$94),1)))),1))+1),IF(L79="W213","W213",IF(L79="W215","W215",CONCATENATE(RIGHT(I$78,3),"/",RIGHT(I$90,3),"-Q",_xlfn.RANK.AVG(L79,(L$78:L$82,L$90:L$94),1))))),"")</f>
        <v>213/215-Q6</v>
      </c>
      <c r="N79" s="5" t="str">
        <f ca="1">Bracket!Q79</f>
        <v>Test46 Test46</v>
      </c>
      <c r="O79" s="5">
        <f ca="1">Bracket!R79</f>
        <v>7.5810185185185702E-3</v>
      </c>
      <c r="Q79" s="498"/>
      <c r="R79" s="449"/>
      <c r="S79" s="9" t="s">
        <v>210</v>
      </c>
      <c r="T79" s="443">
        <f ca="1">IF(CELL("type",W79)="v",IF(W79=MIN($W$78:$W$82),"W313",_xlfn.RANK.AVG(W79,($W$54:$W$58,$W$78:$W$82),1)),"")</f>
        <v>3</v>
      </c>
      <c r="U79" t="str">
        <f ca="1">IFERROR(IF(AND(COUNT((T$54:T$58,T$78:T$82))&lt;7,VALUE(RIGHT(IF(T79="W309","W309",IF(T79="W313","W313",CONCATENATE(RIGHT(Q$54,3),"/",RIGHT(Q$78,3),"-Q",_xlfn.RANK.AVG(T79,(T$54:T$58,T$78:T$82),1)))),1))&gt;2,LEFT(T79,1)&lt;&gt;"W"),CONCATENATE(LEFT(IF(T79="W309","W309",IF(T79="W313","W313",CONCATENATE(RIGHT(Q$54,3),"/",RIGHT(Q$78,3),"-Q",_xlfn.RANK.AVG(T79,(T$54:T$58,T$78:T$82),1)))),9),VALUE(RIGHT(IF(T79="W309","W309",IF(T79="W313","W313",CONCATENATE(RIGHT(Q$54,3),"/",RIGHT(Q$78,3),"-Q",_xlfn.RANK.AVG(T79,(T$54:T$58,T$78:T$82),1)))),1))+1),IF(T79="W309","W309",IF(T79="W313","W313",CONCATENATE(RIGHT(Q$54,3),"/",RIGHT(Q$78,3),"-Q",_xlfn.RANK.AVG(T79,(T$54:T$58,T$78:T$82),1))))),"")</f>
        <v>309/313-Q1</v>
      </c>
      <c r="V79" s="201" t="str">
        <f ca="1">Bracket!AA79</f>
        <v>Test6 Test6</v>
      </c>
      <c r="W79" s="201">
        <f ca="1">Bracket!AB79</f>
        <v>7.1180555555555598E-3</v>
      </c>
      <c r="Y79" s="464"/>
      <c r="Z79" s="449"/>
      <c r="AA79" s="9" t="s">
        <v>226</v>
      </c>
      <c r="AB79" s="443" t="str">
        <f ca="1">IF(CELL("type",AE79)="v",IF(AE79=MIN($AE$78:$AE$82),"W404",_xlfn.RANK.AVG(AE79,($AE$78:$AE$82,$AE$84:$AE$88),1)),"")</f>
        <v>W404</v>
      </c>
      <c r="AC79" t="str">
        <f ca="1">IFERROR(IF(AND(COUNT((AB$78:AB$82,AB$84:AB$88))&lt;7,VALUE(RIGHT(IF(AB79="W404","W404",IF(AB79="W403","W403",CONCATENATE(RIGHT(Y$78,3),"/",RIGHT(Y$84,3),"-Q",_xlfn.RANK.AVG(AB79,(AB$78:AB$82,AB$84:AB$88),1)))),1))&gt;2,LEFT(AB79,1)&lt;&gt;"W"),CONCATENATE(LEFT(IF(AB79="W404","W404",IF(AB79="W403","W403",CONCATENATE(RIGHT(Y$78,3),"/",RIGHT(Y$84,3),"-Q",_xlfn.RANK.AVG(AB79,(AB$78:AB$82,AB$84:AB$88),1)))),9),VALUE(RIGHT(IF(AB79="W404","W404",IF(AB79="W403","W403",CONCATENATE(RIGHT(Y$78,3),"/",RIGHT(Y$84,3),"-Q",_xlfn.RANK.AVG(AB79,(AB$78:AB$82,AB$84:AB$88),1)))),1))+1),IF(AB79="W404","W404",IF(AB79="W403","W403",CONCATENATE(RIGHT(Y$78,3),"/",RIGHT(Y$84,3),"-Q",_xlfn.RANK.AVG(AB79,(AB$78:AB$82,AB$84:AB$88),1))))),"")</f>
        <v>W404</v>
      </c>
      <c r="AD79" s="201" t="str">
        <f ca="1">Bracket!BA79</f>
        <v>Test21 Test21</v>
      </c>
      <c r="AE79" s="201">
        <f ca="1">Bracket!BB79</f>
        <v>8.6805555555555507E-3</v>
      </c>
      <c r="AG79" s="464"/>
      <c r="AH79" s="449"/>
      <c r="AI79" s="9" t="s">
        <v>242</v>
      </c>
      <c r="AJ79" s="375">
        <v>504</v>
      </c>
      <c r="AK79" s="201">
        <f t="shared" ref="AK79:AK82" ca="1" si="32">IFERROR(VALUE(IF(AM79=MIN($AM$78:$AM$82),"61",IF(AND(AM79&lt;MEDIAN($AM$78:$AM$82),AM79&gt;MIN($AM$78:$AM$82)),"62",IF(AM79=MEDIAN($AM$78:$AM$82),"63",IF(AND(AM79&gt;MEDIAN($AM$78:$AM$82),AM79&lt;MAX($AM$78:$AM$82)),"64",IF(AM79=MAX($AM$78:$AM$82),"65")))))),"")</f>
        <v>62</v>
      </c>
      <c r="AL79" s="201" t="str">
        <f ca="1">Bracket!BJ79</f>
        <v>Test22 Test22</v>
      </c>
      <c r="AM79" s="201">
        <f ca="1">Bracket!BK79</f>
        <v>8.6921296296296208E-3</v>
      </c>
    </row>
    <row r="80" spans="1:39" ht="14.25" thickTop="1" thickBot="1" x14ac:dyDescent="0.25">
      <c r="A80" s="498"/>
      <c r="B80" s="449"/>
      <c r="C80" s="9">
        <v>35</v>
      </c>
      <c r="D80" s="440">
        <f t="shared" ca="1" si="30"/>
        <v>3</v>
      </c>
      <c r="E80" t="str">
        <f t="shared" ca="1" si="31"/>
        <v>113/114-Q2</v>
      </c>
      <c r="F80" s="5" t="str">
        <f>Bracket!I80</f>
        <v>Test35 Test35</v>
      </c>
      <c r="G80" s="5">
        <f>Bracket!J80</f>
        <v>7.4537037037037401E-3</v>
      </c>
      <c r="I80" s="498"/>
      <c r="J80" s="480"/>
      <c r="K80" s="9" t="s">
        <v>286</v>
      </c>
      <c r="L80" s="440">
        <f ca="1">IF(CELL("type",O80)="v",IF(O80=MIN($O$78:$O$82),"W213",_xlfn.RANK.AVG(O80,($O$78:$O$82,$O$90:$O$94),1)),"")</f>
        <v>4</v>
      </c>
      <c r="M80" t="str">
        <f ca="1">IFERROR(IF(AND(COUNT((L$78:L$82,L$90:L$94))&lt;7,VALUE(RIGHT(IF(L80="W213","W213",IF(L80="W215","W215",CONCATENATE(RIGHT(I$78,3),"/",RIGHT(I$90,3),"-Q",_xlfn.RANK.AVG(L80,(L$78:L$82,L$90:L$94),1)))),1))&gt;2,LEFT(L80,1)&lt;&gt;"W"),CONCATENATE(LEFT(IF(L80="W213","W213",IF(L80="W215","W215",CONCATENATE(RIGHT(I$78,3),"/",RIGHT(I$90,3),"-Q",_xlfn.RANK.AVG(L80,(L$78:L$82,L$90:L$94),1)))),9),VALUE(RIGHT(IF(L80="W213","W213",IF(L80="W215","W215",CONCATENATE(RIGHT(I$78,3),"/",RIGHT(I$90,3),"-Q",_xlfn.RANK.AVG(L80,(L$78:L$82,L$90:L$94),1)))),1))+1),IF(L80="W213","W213",IF(L80="W215","W215",CONCATENATE(RIGHT(I$78,3),"/",RIGHT(I$90,3),"-Q",_xlfn.RANK.AVG(L80,(L$78:L$82,L$90:L$94),1))))),"")</f>
        <v>213/215-Q2</v>
      </c>
      <c r="N80" s="5" t="str">
        <f ca="1">Bracket!Q80</f>
        <v>Test30 Test30</v>
      </c>
      <c r="O80" s="5">
        <f ca="1">Bracket!R80</f>
        <v>7.3958333333333697E-3</v>
      </c>
      <c r="Q80" s="498"/>
      <c r="R80" s="449"/>
      <c r="S80" s="9" t="s">
        <v>350</v>
      </c>
      <c r="T80" s="443">
        <f ca="1">IF(CELL("type",W80)="v",IF(W80=MIN($W$78:$W$82),"W313",_xlfn.RANK.AVG(W80,($W$54:$W$58,$W$78:$W$82),1)),"")</f>
        <v>6</v>
      </c>
      <c r="U80" t="str">
        <f ca="1">IFERROR(IF(AND(COUNT((T$54:T$58,T$78:T$82))&lt;7,VALUE(RIGHT(IF(T80="W309","W309",IF(T80="W313","W313",CONCATENATE(RIGHT(Q$54,3),"/",RIGHT(Q$78,3),"-Q",_xlfn.RANK.AVG(T80,(T$54:T$58,T$78:T$82),1)))),1))&gt;2,LEFT(T80,1)&lt;&gt;"W"),CONCATENATE(LEFT(IF(T80="W309","W309",IF(T80="W313","W313",CONCATENATE(RIGHT(Q$54,3),"/",RIGHT(Q$78,3),"-Q",_xlfn.RANK.AVG(T80,(T$54:T$58,T$78:T$82),1)))),9),VALUE(RIGHT(IF(T80="W309","W309",IF(T80="W313","W313",CONCATENATE(RIGHT(Q$54,3),"/",RIGHT(Q$78,3),"-Q",_xlfn.RANK.AVG(T80,(T$54:T$58,T$78:T$82),1)))),1))+1),IF(T80="W309","W309",IF(T80="W313","W313",CONCATENATE(RIGHT(Q$54,3),"/",RIGHT(Q$78,3),"-Q",_xlfn.RANK.AVG(T80,(T$54:T$58,T$78:T$82),1))))),"")</f>
        <v>309/313-Q4</v>
      </c>
      <c r="V80" s="201" t="str">
        <f ca="1">Bracket!AA80</f>
        <v>Test27 Test27</v>
      </c>
      <c r="W80" s="201">
        <f ca="1">Bracket!AB80</f>
        <v>7.3611111111111403E-3</v>
      </c>
      <c r="Y80" s="464"/>
      <c r="Z80" s="449"/>
      <c r="AA80" s="9" t="s">
        <v>414</v>
      </c>
      <c r="AB80" s="443">
        <f ca="1">IF(CELL("type",AE80)="v",IF(AE80=MIN($AE$78:$AE$82),"W404",_xlfn.RANK.AVG(AE80,($AE$78:$AE$82,$AE$84:$AE$88),1)),"")</f>
        <v>5</v>
      </c>
      <c r="AC80" t="str">
        <f ca="1">IFERROR(IF(AND(COUNT((AB$78:AB$82,AB$84:AB$88))&lt;7,VALUE(RIGHT(IF(AB80="W404","W404",IF(AB80="W403","W403",CONCATENATE(RIGHT(Y$78,3),"/",RIGHT(Y$84,3),"-Q",_xlfn.RANK.AVG(AB80,(AB$78:AB$82,AB$84:AB$88),1)))),1))&gt;2,LEFT(AB80,1)&lt;&gt;"W"),CONCATENATE(LEFT(IF(AB80="W404","W404",IF(AB80="W403","W403",CONCATENATE(RIGHT(Y$78,3),"/",RIGHT(Y$84,3),"-Q",_xlfn.RANK.AVG(AB80,(AB$78:AB$82,AB$84:AB$88),1)))),9),VALUE(RIGHT(IF(AB80="W404","W404",IF(AB80="W403","W403",CONCATENATE(RIGHT(Y$78,3),"/",RIGHT(Y$84,3),"-Q",_xlfn.RANK.AVG(AB80,(AB$78:AB$82,AB$84:AB$88),1)))),1))+1),IF(AB80="W404","W404",IF(AB80="W403","W403",CONCATENATE(RIGHT(Y$78,3),"/",RIGHT(Y$84,3),"-Q",_xlfn.RANK.AVG(AB80,(AB$78:AB$82,AB$84:AB$88),1))))),"")</f>
        <v>404/403-Q4</v>
      </c>
      <c r="AD80" s="201" t="str">
        <f ca="1">Bracket!BA80</f>
        <v>Test49 Test49</v>
      </c>
      <c r="AE80" s="201">
        <f ca="1">Bracket!BB80</f>
        <v>9.6990740740740735E-3</v>
      </c>
      <c r="AG80" s="464"/>
      <c r="AH80" s="449"/>
      <c r="AI80" s="9" t="s">
        <v>478</v>
      </c>
      <c r="AJ80" s="375">
        <v>504</v>
      </c>
      <c r="AK80" s="201">
        <f t="shared" ca="1" si="32"/>
        <v>64</v>
      </c>
      <c r="AL80" s="201" t="str">
        <f ca="1">Bracket!BJ80</f>
        <v>Test23 Test23</v>
      </c>
      <c r="AM80" s="201">
        <f ca="1">Bracket!BK80</f>
        <v>8.7037037037036996E-3</v>
      </c>
    </row>
    <row r="81" spans="1:39" ht="14.25" thickTop="1" thickBot="1" x14ac:dyDescent="0.25">
      <c r="A81" s="498"/>
      <c r="B81" s="449"/>
      <c r="C81" s="9">
        <v>62</v>
      </c>
      <c r="D81" s="440">
        <f t="shared" ca="1" si="30"/>
        <v>5</v>
      </c>
      <c r="E81" t="str">
        <f t="shared" ca="1" si="31"/>
        <v>113/114-Q3</v>
      </c>
      <c r="F81" s="5" t="str">
        <f>Bracket!I81</f>
        <v>Test62 Test62</v>
      </c>
      <c r="G81" s="5">
        <f>Bracket!J81</f>
        <v>7.7662037037037803E-3</v>
      </c>
      <c r="I81" s="498"/>
      <c r="J81" s="480"/>
      <c r="K81" s="9" t="s">
        <v>287</v>
      </c>
      <c r="L81" s="440">
        <f ca="1">IF(CELL("type",O81)="v",IF(O81=MIN($O$78:$O$82),"W213",_xlfn.RANK.AVG(O81,($O$78:$O$82,$O$90:$O$94),1)),"")</f>
        <v>5</v>
      </c>
      <c r="M81" t="str">
        <f ca="1">IFERROR(IF(AND(COUNT((L$78:L$82,L$90:L$94))&lt;7,VALUE(RIGHT(IF(L81="W213","W213",IF(L81="W215","W215",CONCATENATE(RIGHT(I$78,3),"/",RIGHT(I$90,3),"-Q",_xlfn.RANK.AVG(L81,(L$78:L$82,L$90:L$94),1)))),1))&gt;2,LEFT(L81,1)&lt;&gt;"W"),CONCATENATE(LEFT(IF(L81="W213","W213",IF(L81="W215","W215",CONCATENATE(RIGHT(I$78,3),"/",RIGHT(I$90,3),"-Q",_xlfn.RANK.AVG(L81,(L$78:L$82,L$90:L$94),1)))),9),VALUE(RIGHT(IF(L81="W213","W213",IF(L81="W215","W215",CONCATENATE(RIGHT(I$78,3),"/",RIGHT(I$90,3),"-Q",_xlfn.RANK.AVG(L81,(L$78:L$82,L$90:L$94),1)))),1))+1),IF(L81="W213","W213",IF(L81="W215","W215",CONCATENATE(RIGHT(I$78,3),"/",RIGHT(I$90,3),"-Q",_xlfn.RANK.AVG(L81,(L$78:L$82,L$90:L$94),1))))),"")</f>
        <v>213/215-Q3</v>
      </c>
      <c r="N81" s="5" t="str">
        <f ca="1">Bracket!Q81</f>
        <v>Test35 Test35</v>
      </c>
      <c r="O81" s="5">
        <f ca="1">Bracket!R81</f>
        <v>7.4537037037037401E-3</v>
      </c>
      <c r="Q81" s="498"/>
      <c r="R81" s="449"/>
      <c r="S81" s="9" t="s">
        <v>351</v>
      </c>
      <c r="T81" s="443">
        <f ca="1">IF(CELL("type",W81)="v",IF(W81=MIN($W$78:$W$82),"W313",_xlfn.RANK.AVG(W81,($W$54:$W$58,$W$78:$W$82),1)),"")</f>
        <v>7</v>
      </c>
      <c r="U81" t="str">
        <f ca="1">IFERROR(IF(AND(COUNT((T$54:T$58,T$78:T$82))&lt;7,VALUE(RIGHT(IF(T81="W309","W309",IF(T81="W313","W313",CONCATENATE(RIGHT(Q$54,3),"/",RIGHT(Q$78,3),"-Q",_xlfn.RANK.AVG(T81,(T$54:T$58,T$78:T$82),1)))),1))&gt;2,LEFT(T81,1)&lt;&gt;"W"),CONCATENATE(LEFT(IF(T81="W309","W309",IF(T81="W313","W313",CONCATENATE(RIGHT(Q$54,3),"/",RIGHT(Q$78,3),"-Q",_xlfn.RANK.AVG(T81,(T$54:T$58,T$78:T$82),1)))),9),VALUE(RIGHT(IF(T81="W309","W309",IF(T81="W313","W313",CONCATENATE(RIGHT(Q$54,3),"/",RIGHT(Q$78,3),"-Q",_xlfn.RANK.AVG(T81,(T$54:T$58,T$78:T$82),1)))),1))+1),IF(T81="W309","W309",IF(T81="W313","W313",CONCATENATE(RIGHT(Q$54,3),"/",RIGHT(Q$78,3),"-Q",_xlfn.RANK.AVG(T81,(T$54:T$58,T$78:T$82),1))))),"")</f>
        <v>309/313-Q5</v>
      </c>
      <c r="V81" s="201" t="str">
        <f ca="1">Bracket!AA81</f>
        <v>Test30 Test30</v>
      </c>
      <c r="W81" s="201">
        <f ca="1">Bracket!AB81</f>
        <v>7.3958333333333697E-3</v>
      </c>
      <c r="Y81" s="464"/>
      <c r="Z81" s="449"/>
      <c r="AA81" s="9" t="s">
        <v>415</v>
      </c>
      <c r="AB81" s="443">
        <f ca="1">IF(CELL("type",AE81)="v",IF(AE81=MIN($AE$78:$AE$82),"W404",_xlfn.RANK.AVG(AE81,($AE$78:$AE$82,$AE$84:$AE$88),1)),"")</f>
        <v>8</v>
      </c>
      <c r="AC81" t="str">
        <f ca="1">IFERROR(IF(AND(COUNT((AB$78:AB$82,AB$84:AB$88))&lt;7,VALUE(RIGHT(IF(AB81="W404","W404",IF(AB81="W403","W403",CONCATENATE(RIGHT(Y$78,3),"/",RIGHT(Y$84,3),"-Q",_xlfn.RANK.AVG(AB81,(AB$78:AB$82,AB$84:AB$88),1)))),1))&gt;2,LEFT(AB81,1)&lt;&gt;"W"),CONCATENATE(LEFT(IF(AB81="W404","W404",IF(AB81="W403","W403",CONCATENATE(RIGHT(Y$78,3),"/",RIGHT(Y$84,3),"-Q",_xlfn.RANK.AVG(AB81,(AB$78:AB$82,AB$84:AB$88),1)))),9),VALUE(RIGHT(IF(AB81="W404","W404",IF(AB81="W403","W403",CONCATENATE(RIGHT(Y$78,3),"/",RIGHT(Y$84,3),"-Q",_xlfn.RANK.AVG(AB81,(AB$78:AB$82,AB$84:AB$88),1)))),1))+1),IF(AB81="W404","W404",IF(AB81="W403","W403",CONCATENATE(RIGHT(Y$78,3),"/",RIGHT(Y$84,3),"-Q",_xlfn.RANK.AVG(AB81,(AB$78:AB$82,AB$84:AB$88),1))))),"")</f>
        <v>404/403-Q7</v>
      </c>
      <c r="AD81" s="201" t="str">
        <f ca="1">Bracket!BA81</f>
        <v>Test52 Test52</v>
      </c>
      <c r="AE81" s="201">
        <f ca="1">Bracket!BB81</f>
        <v>9.7337962962962907E-3</v>
      </c>
      <c r="AG81" s="464"/>
      <c r="AH81" s="449"/>
      <c r="AI81" s="9" t="s">
        <v>479</v>
      </c>
      <c r="AJ81" s="375">
        <v>504</v>
      </c>
      <c r="AK81" s="201">
        <f t="shared" ca="1" si="32"/>
        <v>65</v>
      </c>
      <c r="AL81" s="201" t="str">
        <f ca="1">Bracket!BJ81</f>
        <v>Test48 Test48</v>
      </c>
      <c r="AM81" s="201">
        <f ca="1">Bracket!BK81</f>
        <v>9.6874999999999999E-3</v>
      </c>
    </row>
    <row r="82" spans="1:39" ht="14.25" thickTop="1" thickBot="1" x14ac:dyDescent="0.25">
      <c r="A82" s="499"/>
      <c r="B82" s="501"/>
      <c r="C82" s="18">
        <v>67</v>
      </c>
      <c r="D82" s="440">
        <f t="shared" ca="1" si="30"/>
        <v>6</v>
      </c>
      <c r="E82" t="str">
        <f t="shared" ca="1" si="31"/>
        <v>113/114-Q4</v>
      </c>
      <c r="F82" s="5" t="str">
        <f>Bracket!I82</f>
        <v>Test67 Test67</v>
      </c>
      <c r="G82" s="5">
        <f>Bracket!J82</f>
        <v>7.8240740740741499E-3</v>
      </c>
      <c r="I82" s="499"/>
      <c r="J82" s="521"/>
      <c r="K82" s="18" t="s">
        <v>288</v>
      </c>
      <c r="L82" s="440">
        <f ca="1">IF(CELL("type",O82)="v",IF(O82=MIN($O$78:$O$82),"W213",_xlfn.RANK.AVG(O82,($O$78:$O$82,$O$90:$O$94),1)),"")</f>
        <v>9</v>
      </c>
      <c r="M82" t="str">
        <f ca="1">IFERROR(IF(AND(COUNT((L$78:L$82,L$90:L$94))&lt;7,VALUE(RIGHT(IF(L82="W213","W213",IF(L82="W215","W215",CONCATENATE(RIGHT(I$78,3),"/",RIGHT(I$90,3),"-Q",_xlfn.RANK.AVG(L82,(L$78:L$82,L$90:L$94),1)))),1))&gt;2,LEFT(L82,1)&lt;&gt;"W"),CONCATENATE(LEFT(IF(L82="W213","W213",IF(L82="W215","W215",CONCATENATE(RIGHT(I$78,3),"/",RIGHT(I$90,3),"-Q",_xlfn.RANK.AVG(L82,(L$78:L$82,L$90:L$94),1)))),9),VALUE(RIGHT(IF(L82="W213","W213",IF(L82="W215","W215",CONCATENATE(RIGHT(I$78,3),"/",RIGHT(I$90,3),"-Q",_xlfn.RANK.AVG(L82,(L$78:L$82,L$90:L$94),1)))),1))+1),IF(L82="W213","W213",IF(L82="W215","W215",CONCATENATE(RIGHT(I$78,3),"/",RIGHT(I$90,3),"-Q",_xlfn.RANK.AVG(L82,(L$78:L$82,L$90:L$94),1))))),"")</f>
        <v>213/215-Q7</v>
      </c>
      <c r="N82" s="5" t="str">
        <f ca="1">Bracket!Q82</f>
        <v>Test62 Test62</v>
      </c>
      <c r="O82" s="5">
        <f ca="1">Bracket!R82</f>
        <v>7.7662037037037803E-3</v>
      </c>
      <c r="Q82" s="499"/>
      <c r="R82" s="501"/>
      <c r="S82" s="18" t="s">
        <v>352</v>
      </c>
      <c r="T82" s="443">
        <f ca="1">IF(CELL("type",W82)="v",IF(W82=MIN($W$78:$W$82),"W313",_xlfn.RANK.AVG(W82,($W$54:$W$58,$W$78:$W$82),1)),"")</f>
        <v>10</v>
      </c>
      <c r="U82" t="str">
        <f ca="1">IFERROR(IF(AND(COUNT((T$54:T$58,T$78:T$82))&lt;7,VALUE(RIGHT(IF(T82="W309","W309",IF(T82="W313","W313",CONCATENATE(RIGHT(Q$54,3),"/",RIGHT(Q$78,3),"-Q",_xlfn.RANK.AVG(T82,(T$54:T$58,T$78:T$82),1)))),1))&gt;2,LEFT(T82,1)&lt;&gt;"W"),CONCATENATE(LEFT(IF(T82="W309","W309",IF(T82="W313","W313",CONCATENATE(RIGHT(Q$54,3),"/",RIGHT(Q$78,3),"-Q",_xlfn.RANK.AVG(T82,(T$54:T$58,T$78:T$82),1)))),9),VALUE(RIGHT(IF(T82="W309","W309",IF(T82="W313","W313",CONCATENATE(RIGHT(Q$54,3),"/",RIGHT(Q$78,3),"-Q",_xlfn.RANK.AVG(T82,(T$54:T$58,T$78:T$82),1)))),1))+1),IF(T82="W309","W309",IF(T82="W313","W313",CONCATENATE(RIGHT(Q$54,3),"/",RIGHT(Q$78,3),"-Q",_xlfn.RANK.AVG(T82,(T$54:T$58,T$78:T$82),1))))),"")</f>
        <v>309/313-Q8</v>
      </c>
      <c r="V82" s="201" t="str">
        <f ca="1">Bracket!AA82</f>
        <v>Test35 Test35</v>
      </c>
      <c r="W82" s="201">
        <f ca="1">Bracket!AB82</f>
        <v>7.4537037037037401E-3</v>
      </c>
      <c r="Y82" s="465"/>
      <c r="Z82" s="467"/>
      <c r="AA82" s="101" t="s">
        <v>416</v>
      </c>
      <c r="AB82" s="443" t="str">
        <f ca="1">IF(CELL("type",AE82)="v",IF(AE82=MIN($AE$78:$AE$82),"W404",_xlfn.RANK.AVG(AE82,($AE$78:$AE$82,$AE$84:$AE$88),1)),"")</f>
        <v/>
      </c>
      <c r="AC82" t="str">
        <f ca="1">IFERROR(IF(AND(COUNT((AB$78:AB$82,AB$84:AB$88))&lt;7,VALUE(RIGHT(IF(AB82="W404","W404",IF(AB82="W403","W403",CONCATENATE(RIGHT(Y$78,3),"/",RIGHT(Y$84,3),"-Q",_xlfn.RANK.AVG(AB82,(AB$78:AB$82,AB$84:AB$88),1)))),1))&gt;2,LEFT(AB82,1)&lt;&gt;"W"),CONCATENATE(LEFT(IF(AB82="W404","W404",IF(AB82="W403","W403",CONCATENATE(RIGHT(Y$78,3),"/",RIGHT(Y$84,3),"-Q",_xlfn.RANK.AVG(AB82,(AB$78:AB$82,AB$84:AB$88),1)))),9),VALUE(RIGHT(IF(AB82="W404","W404",IF(AB82="W403","W403",CONCATENATE(RIGHT(Y$78,3),"/",RIGHT(Y$84,3),"-Q",_xlfn.RANK.AVG(AB82,(AB$78:AB$82,AB$84:AB$88),1)))),1))+1),IF(AB82="W404","W404",IF(AB82="W403","W403",CONCATENATE(RIGHT(Y$78,3),"/",RIGHT(Y$84,3),"-Q",_xlfn.RANK.AVG(AB82,(AB$78:AB$82,AB$84:AB$88),1))))),"")</f>
        <v/>
      </c>
      <c r="AD82" s="201" t="str">
        <f ca="1">Bracket!BA82</f>
        <v/>
      </c>
      <c r="AE82" s="201" t="str">
        <f ca="1">Bracket!BB82</f>
        <v/>
      </c>
      <c r="AG82" s="465"/>
      <c r="AH82" s="467"/>
      <c r="AI82" s="101" t="s">
        <v>480</v>
      </c>
      <c r="AJ82" s="375">
        <v>504</v>
      </c>
      <c r="AK82" s="201" t="str">
        <f t="shared" ca="1" si="32"/>
        <v/>
      </c>
      <c r="AL82" s="201" t="str">
        <f ca="1">Bracket!BJ82</f>
        <v/>
      </c>
      <c r="AM82" s="201" t="str">
        <f ca="1">Bracket!BK82</f>
        <v/>
      </c>
    </row>
    <row r="83" spans="1:39" ht="14.25" thickTop="1" thickBot="1" x14ac:dyDescent="0.25">
      <c r="D83" s="440"/>
      <c r="E83" t="str">
        <f t="shared" ca="1" si="31"/>
        <v/>
      </c>
      <c r="F83" s="5"/>
      <c r="G83" s="5"/>
      <c r="I83" s="1"/>
      <c r="J83" s="1"/>
      <c r="K83" s="1"/>
      <c r="L83" s="440"/>
      <c r="N83" s="5" t="str">
        <f ca="1">Bracket!Q83</f>
        <v/>
      </c>
      <c r="O83" s="5" t="str">
        <f ca="1">Bracket!R83</f>
        <v/>
      </c>
      <c r="Q83" s="1"/>
      <c r="R83" s="1"/>
      <c r="S83" s="1"/>
      <c r="T83" s="444"/>
      <c r="U83" s="444"/>
      <c r="V83" s="201" t="str">
        <f ca="1">Bracket!AA83</f>
        <v/>
      </c>
      <c r="W83" s="201" t="str">
        <f ca="1">Bracket!AB83</f>
        <v/>
      </c>
      <c r="Y83" s="1"/>
      <c r="Z83" s="1"/>
      <c r="AA83" s="1"/>
      <c r="AB83" s="444"/>
      <c r="AD83" s="201" t="str">
        <f ca="1">Bracket!BA83</f>
        <v/>
      </c>
      <c r="AE83" s="201" t="str">
        <f ca="1">Bracket!BB83</f>
        <v/>
      </c>
      <c r="AG83" s="1"/>
      <c r="AH83" s="1"/>
      <c r="AI83" s="1"/>
      <c r="AJ83" s="1"/>
      <c r="AK83" s="1"/>
      <c r="AL83" s="201" t="str">
        <f ca="1">Bracket!BJ83</f>
        <v/>
      </c>
      <c r="AM83" s="201" t="str">
        <f ca="1">Bracket!BK83</f>
        <v/>
      </c>
    </row>
    <row r="84" spans="1:39" ht="14.25" customHeight="1" thickTop="1" thickBot="1" x14ac:dyDescent="0.25">
      <c r="A84" s="497" t="s">
        <v>13</v>
      </c>
      <c r="B84" s="500" t="s">
        <v>29</v>
      </c>
      <c r="C84" s="5">
        <v>14</v>
      </c>
      <c r="D84" s="440">
        <f ca="1">IF(CELL("type",G84)="v",IF(G84=MIN($G$84:$G$88),"W114",_xlfn.RANK.AVG(G84,$G$78:$G$88,1)),"")</f>
        <v>7</v>
      </c>
      <c r="E84" t="str">
        <f t="shared" ca="1" si="31"/>
        <v>113/114-Q5</v>
      </c>
      <c r="F84" s="5" t="str">
        <f>Bracket!I84</f>
        <v>Test14 Test14</v>
      </c>
      <c r="G84" s="5">
        <f>Bracket!J84</f>
        <v>8.5995370370370392E-3</v>
      </c>
      <c r="I84" s="508" t="s">
        <v>45</v>
      </c>
      <c r="J84" s="518" t="s">
        <v>126</v>
      </c>
      <c r="K84" s="30" t="s">
        <v>289</v>
      </c>
      <c r="L84" s="440" t="str">
        <f ca="1">IF(CELL("type",O84)="v",IF(O84=MIN($O$84:$O$88),"W214",_xlfn.RANK.AVG(O84,($O$84:$O$88,$O$96:$O$100),1)),"")</f>
        <v>W214</v>
      </c>
      <c r="M84" t="str">
        <f ca="1">IFERROR(IF(AND(COUNT((L$84:L$88,L$96:L$100))&lt;7,VALUE(RIGHT(IF(L84="W214","W214",IF(L84="W216","W216",CONCATENATE(RIGHT(I$84,3),"/",RIGHT(I$96,3),"-Q",_xlfn.RANK.AVG(L84,(L$84:L$88,L$96:L$100),1)))),1))&gt;2,LEFT(L84,1)&lt;&gt;"W"),CONCATENATE(LEFT(IF(L84="W214","W214",IF(L84="W216","W216",CONCATENATE(RIGHT(I$84,3),"/",RIGHT(I$96,3),"-Q",_xlfn.RANK.AVG(L84,(L$84:L$88,L$96:L$100),1)))),9),VALUE(RIGHT(IF(L84="W214","W214",IF(L84="W216","W216",CONCATENATE(RIGHT(I$84,3),"/",RIGHT(I$96,3),"-Q",_xlfn.RANK.AVG(L84,(L$84:L$88,L$96:L$100),1)))),1))+1),IF(L84="W214","W214",IF(L84="W216","W216",CONCATENATE(RIGHT(I$84,3),"/",RIGHT(I$96,3),"-Q",_xlfn.RANK.AVG(L84,(L$84:L$88,L$96:L$100),1))))),"")</f>
        <v>W214</v>
      </c>
      <c r="N84" s="5" t="str">
        <f ca="1">Bracket!Q84</f>
        <v>Test67 Test67</v>
      </c>
      <c r="O84" s="5">
        <f ca="1">Bracket!R84</f>
        <v>7.8240740740741499E-3</v>
      </c>
      <c r="Q84" s="503" t="s">
        <v>68</v>
      </c>
      <c r="R84" s="506" t="s">
        <v>583</v>
      </c>
      <c r="S84" s="32" t="s">
        <v>353</v>
      </c>
      <c r="T84" s="443" t="str">
        <f ca="1">IF(CELL("type",W84)="v",IF(W84=MIN($W$84:$W$88),"W314",_xlfn.RANK.AVG(W84,($W$60:$W$64,$W$84:$W$88),1)),"")</f>
        <v>W314</v>
      </c>
      <c r="U84" t="str">
        <f ca="1">IFERROR(IF(AND(COUNT((T$60:T$64,T$84:T$88))&lt;7,VALUE(RIGHT(IF(T84="W310","W310",IF(T84="W314","W314",CONCATENATE(RIGHT(Q$60,3),"/",RIGHT(Q$84,3),"-Q",_xlfn.RANK.AVG(T84,(T$60:T$64,T$84:T$88),1)))),1))&gt;2,LEFT(T84,1)&lt;&gt;"W"),CONCATENATE(LEFT(IF(T84="W310","W310",IF(T84="W314","W314",CONCATENATE(RIGHT(Q$60,3),"/",RIGHT(Q$84,3),"-Q",_xlfn.RANK.AVG(T84,(T$60:T$64,T$84:T$88),1)))),9),VALUE(RIGHT(IF(T84="W310","W310",IF(T84="W314","W314",CONCATENATE(RIGHT(Q$60,3),"/",RIGHT(Q$84,3),"-Q",_xlfn.RANK.AVG(T84,(T$60:T$64,T$84:T$88),1)))),1))+1),IF(T84="W310","W310",IF(T84="W314","W314",CONCATENATE(RIGHT(Q$60,3),"/",RIGHT(Q$84,3),"-Q",_xlfn.RANK.AVG(T84,(T$60:T$64,T$84:T$88),1))))),"")</f>
        <v>W314</v>
      </c>
      <c r="V84" s="201" t="str">
        <f ca="1">Bracket!AA84</f>
        <v>Test38 Test38</v>
      </c>
      <c r="W84" s="201">
        <f ca="1">Bracket!AB84</f>
        <v>7.4884259259259704E-3</v>
      </c>
      <c r="Y84" s="535" t="s">
        <v>73</v>
      </c>
      <c r="Z84" s="541" t="s">
        <v>141</v>
      </c>
      <c r="AA84" s="84" t="s">
        <v>227</v>
      </c>
      <c r="AB84" s="443">
        <f ca="1">IF(CELL("type",AE84)="v",IF(AE84=MIN($AE$84:$AE$88),"W403",_xlfn.RANK.AVG(AE84,($AE$78:$AE$82,$AE$84:$AE$88),1)),"")</f>
        <v>3</v>
      </c>
      <c r="AC84" t="str">
        <f ca="1">IFERROR(IF(AND(COUNT((AB$78:AB$82,AB$84:AB$88))&lt;7,VALUE(RIGHT(IF(AB84="W404","W404",IF(AB84="W403","W403",CONCATENATE(RIGHT(Y$78,3),"/",RIGHT(Y$84,3),"-Q",_xlfn.RANK.AVG(AB84,(AB$78:AB$82,AB$84:AB$88),1)))),1))&gt;2,LEFT(AB84,1)&lt;&gt;"W"),CONCATENATE(LEFT(IF(AB84="W404","W404",IF(AB84="W403","W403",CONCATENATE(RIGHT(Y$78,3),"/",RIGHT(Y$84,3),"-Q",_xlfn.RANK.AVG(AB84,(AB$78:AB$82,AB$84:AB$88),1)))),9),VALUE(RIGHT(IF(AB84="W404","W404",IF(AB84="W403","W403",CONCATENATE(RIGHT(Y$78,3),"/",RIGHT(Y$84,3),"-Q",_xlfn.RANK.AVG(AB84,(AB$78:AB$82,AB$84:AB$88),1)))),1))+1),IF(AB84="W404","W404",IF(AB84="W403","W403",CONCATENATE(RIGHT(Y$78,3),"/",RIGHT(Y$84,3),"-Q",_xlfn.RANK.AVG(AB84,(AB$78:AB$82,AB$84:AB$88),1))))),"")</f>
        <v>404/403-Q1</v>
      </c>
      <c r="AD84" s="201" t="str">
        <f ca="1">Bracket!BA84</f>
        <v>Test23 Test23</v>
      </c>
      <c r="AE84" s="201">
        <f ca="1">Bracket!BB84</f>
        <v>8.7037037037036996E-3</v>
      </c>
      <c r="AG84" s="468" t="s">
        <v>89</v>
      </c>
      <c r="AH84" s="530" t="s">
        <v>18</v>
      </c>
      <c r="AI84" s="300" t="s">
        <v>481</v>
      </c>
      <c r="AJ84" s="375">
        <v>503</v>
      </c>
      <c r="AK84" s="201">
        <f ca="1">IFERROR(VALUE(IF(AM84=MIN($AM$84:$AM$88),"66",IF(AND(AM84&lt;MEDIAN($AM$84:$AM$88),AM84&gt;MIN($AM$84:$AM$88)),"67",IF(AM84=MEDIAN($AM$84:$AM$88),"68",IF(AND(AM84&gt;MEDIAN($AM$84:$AM$88),AM84&lt;MAX($AM$84:$AM$88)),"69",IF(AM84=MAX($AM$84:$AM$88),"70")))))),"")</f>
        <v>66</v>
      </c>
      <c r="AL84" s="201" t="str">
        <f ca="1">Bracket!BJ84</f>
        <v>Test49 Test49</v>
      </c>
      <c r="AM84" s="201">
        <f ca="1">Bracket!BK84</f>
        <v>9.6990740740740735E-3</v>
      </c>
    </row>
    <row r="85" spans="1:39" ht="14.25" thickTop="1" thickBot="1" x14ac:dyDescent="0.25">
      <c r="A85" s="498"/>
      <c r="B85" s="449"/>
      <c r="C85" s="9">
        <v>19</v>
      </c>
      <c r="D85" s="440">
        <f t="shared" ref="D85:D88" ca="1" si="33">IF(CELL("type",G85)="v",IF(G85=MIN($G$84:$G$88),"W114",_xlfn.RANK.AVG(G85,$G$78:$G$88,1)),"")</f>
        <v>8</v>
      </c>
      <c r="E85" t="str">
        <f t="shared" ca="1" si="31"/>
        <v>113/114-Q6</v>
      </c>
      <c r="F85" s="5" t="str">
        <f>Bracket!I85</f>
        <v>Test19 Test19</v>
      </c>
      <c r="G85" s="5">
        <f>Bracket!J85</f>
        <v>8.6574074074074001E-3</v>
      </c>
      <c r="I85" s="509"/>
      <c r="J85" s="480"/>
      <c r="K85" s="9" t="s">
        <v>290</v>
      </c>
      <c r="L85" s="440">
        <f ca="1">IF(CELL("type",O85)="v",IF(O85=MIN($O$84:$O$88),"W214",_xlfn.RANK.AVG(O85,($O$84:$O$88,$O$96:$O$100),1)),"")</f>
        <v>4</v>
      </c>
      <c r="M85" t="str">
        <f ca="1">IFERROR(IF(AND(COUNT((L$84:L$88,L$96:L$100))&lt;7,VALUE(RIGHT(IF(L85="W214","W214",IF(L85="W216","W216",CONCATENATE(RIGHT(I$84,3),"/",RIGHT(I$96,3),"-Q",_xlfn.RANK.AVG(L85,(L$84:L$88,L$96:L$100),1)))),1))&gt;2,LEFT(L85,1)&lt;&gt;"W"),CONCATENATE(LEFT(IF(L85="W214","W214",IF(L85="W216","W216",CONCATENATE(RIGHT(I$84,3),"/",RIGHT(I$96,3),"-Q",_xlfn.RANK.AVG(L85,(L$84:L$88,L$96:L$100),1)))),9),VALUE(RIGHT(IF(L85="W214","W214",IF(L85="W216","W216",CONCATENATE(RIGHT(I$84,3),"/",RIGHT(I$96,3),"-Q",_xlfn.RANK.AVG(L85,(L$84:L$88,L$96:L$100),1)))),1))+1),IF(L85="W214","W214",IF(L85="W216","W216",CONCATENATE(RIGHT(I$84,3),"/",RIGHT(I$96,3),"-Q",_xlfn.RANK.AVG(L85,(L$84:L$88,L$96:L$100),1))))),"")</f>
        <v>214/216-Q2</v>
      </c>
      <c r="N85" s="5" t="str">
        <f ca="1">Bracket!Q85</f>
        <v>Test14 Test14</v>
      </c>
      <c r="O85" s="5">
        <f ca="1">Bracket!R85</f>
        <v>8.5995370370370392E-3</v>
      </c>
      <c r="Q85" s="504"/>
      <c r="R85" s="449"/>
      <c r="S85" s="9" t="s">
        <v>354</v>
      </c>
      <c r="T85" s="443">
        <f ca="1">IF(CELL("type",W85)="v",IF(W85=MIN($W$84:$W$88),"W314",_xlfn.RANK.AVG(W85,($W$60:$W$64,$W$84:$W$88),1)),"")</f>
        <v>4</v>
      </c>
      <c r="U85" t="str">
        <f ca="1">IFERROR(IF(AND(COUNT((T$60:T$64,T$84:T$88))&lt;7,VALUE(RIGHT(IF(T85="W310","W310",IF(T85="W314","W314",CONCATENATE(RIGHT(Q$60,3),"/",RIGHT(Q$84,3),"-Q",_xlfn.RANK.AVG(T85,(T$60:T$64,T$84:T$88),1)))),1))&gt;2,LEFT(T85,1)&lt;&gt;"W"),CONCATENATE(LEFT(IF(T85="W310","W310",IF(T85="W314","W314",CONCATENATE(RIGHT(Q$60,3),"/",RIGHT(Q$84,3),"-Q",_xlfn.RANK.AVG(T85,(T$60:T$64,T$84:T$88),1)))),9),VALUE(RIGHT(IF(T85="W310","W310",IF(T85="W314","W314",CONCATENATE(RIGHT(Q$60,3),"/",RIGHT(Q$84,3),"-Q",_xlfn.RANK.AVG(T85,(T$60:T$64,T$84:T$88),1)))),1))+1),IF(T85="W310","W310",IF(T85="W314","W314",CONCATENATE(RIGHT(Q$60,3),"/",RIGHT(Q$84,3),"-Q",_xlfn.RANK.AVG(T85,(T$60:T$64,T$84:T$88),1))))),"")</f>
        <v>310/314-Q2</v>
      </c>
      <c r="V85" s="201" t="str">
        <f ca="1">Bracket!AA85</f>
        <v>Test43 Test43</v>
      </c>
      <c r="W85" s="201">
        <f ca="1">Bracket!AB85</f>
        <v>7.5462962962963504E-3</v>
      </c>
      <c r="Y85" s="536"/>
      <c r="Z85" s="480"/>
      <c r="AA85" s="9" t="s">
        <v>228</v>
      </c>
      <c r="AB85" s="443" t="str">
        <f ca="1">IF(CELL("type",AE85)="v",IF(AE85=MIN($AE$84:$AE$88),"W403",_xlfn.RANK.AVG(AE85,($AE$78:$AE$82,$AE$84:$AE$88),1)),"")</f>
        <v>W403</v>
      </c>
      <c r="AC85" t="str">
        <f ca="1">IFERROR(IF(AND(COUNT((AB$78:AB$82,AB$84:AB$88))&lt;7,VALUE(RIGHT(IF(AB85="W404","W404",IF(AB85="W403","W403",CONCATENATE(RIGHT(Y$78,3),"/",RIGHT(Y$84,3),"-Q",_xlfn.RANK.AVG(AB85,(AB$78:AB$82,AB$84:AB$88),1)))),1))&gt;2,LEFT(AB85,1)&lt;&gt;"W"),CONCATENATE(LEFT(IF(AB85="W404","W404",IF(AB85="W403","W403",CONCATENATE(RIGHT(Y$78,3),"/",RIGHT(Y$84,3),"-Q",_xlfn.RANK.AVG(AB85,(AB$78:AB$82,AB$84:AB$88),1)))),9),VALUE(RIGHT(IF(AB85="W404","W404",IF(AB85="W403","W403",CONCATENATE(RIGHT(Y$78,3),"/",RIGHT(Y$84,3),"-Q",_xlfn.RANK.AVG(AB85,(AB$78:AB$82,AB$84:AB$88),1)))),1))+1),IF(AB85="W404","W404",IF(AB85="W403","W403",CONCATENATE(RIGHT(Y$78,3),"/",RIGHT(Y$84,3),"-Q",_xlfn.RANK.AVG(AB85,(AB$78:AB$82,AB$84:AB$88),1))))),"")</f>
        <v>W403</v>
      </c>
      <c r="AD85" s="201" t="str">
        <f ca="1">Bracket!BA85</f>
        <v>Test22 Test22</v>
      </c>
      <c r="AE85" s="201">
        <f ca="1">Bracket!BB85</f>
        <v>8.6921296296296208E-3</v>
      </c>
      <c r="AG85" s="469"/>
      <c r="AH85" s="480"/>
      <c r="AI85" s="9" t="s">
        <v>482</v>
      </c>
      <c r="AJ85" s="375">
        <v>503</v>
      </c>
      <c r="AK85" s="201">
        <f t="shared" ref="AK85:AK88" ca="1" si="34">IFERROR(VALUE(IF(AM85=MIN($AM$84:$AM$88),"66",IF(AND(AM85&lt;MEDIAN($AM$84:$AM$88),AM85&gt;MIN($AM$84:$AM$88)),"67",IF(AM85=MEDIAN($AM$84:$AM$88),"68",IF(AND(AM85&gt;MEDIAN($AM$84:$AM$88),AM85&lt;MAX($AM$84:$AM$88)),"69",IF(AM85=MAX($AM$84:$AM$88),"70")))))),"")</f>
        <v>67</v>
      </c>
      <c r="AL85" s="201" t="str">
        <f ca="1">Bracket!BJ85</f>
        <v>Test50 Test50</v>
      </c>
      <c r="AM85" s="201">
        <f ca="1">Bracket!BK85</f>
        <v>9.7106481481481505E-3</v>
      </c>
    </row>
    <row r="86" spans="1:39" ht="14.25" thickTop="1" thickBot="1" x14ac:dyDescent="0.25">
      <c r="A86" s="498"/>
      <c r="B86" s="449"/>
      <c r="C86" s="9">
        <v>46</v>
      </c>
      <c r="D86" s="440" t="str">
        <f t="shared" ca="1" si="33"/>
        <v>W114</v>
      </c>
      <c r="E86" t="str">
        <f t="shared" ca="1" si="31"/>
        <v>W114</v>
      </c>
      <c r="F86" s="5" t="str">
        <f>Bracket!I86</f>
        <v>Test46 Test46</v>
      </c>
      <c r="G86" s="5">
        <f>Bracket!J86</f>
        <v>7.5810185185185702E-3</v>
      </c>
      <c r="I86" s="509"/>
      <c r="J86" s="480"/>
      <c r="K86" s="9" t="s">
        <v>291</v>
      </c>
      <c r="L86" s="440">
        <f ca="1">IF(CELL("type",O86)="v",IF(O86=MIN($O$84:$O$88),"W214",_xlfn.RANK.AVG(O86,($O$84:$O$88,$O$96:$O$100),1)),"")</f>
        <v>5</v>
      </c>
      <c r="M86" t="str">
        <f ca="1">IFERROR(IF(AND(COUNT((L$84:L$88,L$96:L$100))&lt;7,VALUE(RIGHT(IF(L86="W214","W214",IF(L86="W216","W216",CONCATENATE(RIGHT(I$84,3),"/",RIGHT(I$96,3),"-Q",_xlfn.RANK.AVG(L86,(L$84:L$88,L$96:L$100),1)))),1))&gt;2,LEFT(L86,1)&lt;&gt;"W"),CONCATENATE(LEFT(IF(L86="W214","W214",IF(L86="W216","W216",CONCATENATE(RIGHT(I$84,3),"/",RIGHT(I$96,3),"-Q",_xlfn.RANK.AVG(L86,(L$84:L$88,L$96:L$100),1)))),9),VALUE(RIGHT(IF(L86="W214","W214",IF(L86="W216","W216",CONCATENATE(RIGHT(I$84,3),"/",RIGHT(I$96,3),"-Q",_xlfn.RANK.AVG(L86,(L$84:L$88,L$96:L$100),1)))),1))+1),IF(L86="W214","W214",IF(L86="W216","W216",CONCATENATE(RIGHT(I$84,3),"/",RIGHT(I$96,3),"-Q",_xlfn.RANK.AVG(L86,(L$84:L$88,L$96:L$100),1))))),"")</f>
        <v>214/216-Q3</v>
      </c>
      <c r="N86" s="5" t="str">
        <f ca="1">Bracket!Q86</f>
        <v>Test19 Test19</v>
      </c>
      <c r="O86" s="5">
        <f ca="1">Bracket!R86</f>
        <v>8.6574074074074001E-3</v>
      </c>
      <c r="Q86" s="504"/>
      <c r="R86" s="449"/>
      <c r="S86" s="9" t="s">
        <v>355</v>
      </c>
      <c r="T86" s="443">
        <f ca="1">IF(CELL("type",W86)="v",IF(W86=MIN($W$84:$W$88),"W314",_xlfn.RANK.AVG(W86,($W$60:$W$64,$W$84:$W$88),1)),"")</f>
        <v>5</v>
      </c>
      <c r="U86" t="str">
        <f ca="1">IFERROR(IF(AND(COUNT((T$60:T$64,T$84:T$88))&lt;7,VALUE(RIGHT(IF(T86="W310","W310",IF(T86="W314","W314",CONCATENATE(RIGHT(Q$60,3),"/",RIGHT(Q$84,3),"-Q",_xlfn.RANK.AVG(T86,(T$60:T$64,T$84:T$88),1)))),1))&gt;2,LEFT(T86,1)&lt;&gt;"W"),CONCATENATE(LEFT(IF(T86="W310","W310",IF(T86="W314","W314",CONCATENATE(RIGHT(Q$60,3),"/",RIGHT(Q$84,3),"-Q",_xlfn.RANK.AVG(T86,(T$60:T$64,T$84:T$88),1)))),9),VALUE(RIGHT(IF(T86="W310","W310",IF(T86="W314","W314",CONCATENATE(RIGHT(Q$60,3),"/",RIGHT(Q$84,3),"-Q",_xlfn.RANK.AVG(T86,(T$60:T$64,T$84:T$88),1)))),1))+1),IF(T86="W310","W310",IF(T86="W314","W314",CONCATENATE(RIGHT(Q$60,3),"/",RIGHT(Q$84,3),"-Q",_xlfn.RANK.AVG(T86,(T$60:T$64,T$84:T$88),1))))),"")</f>
        <v>310/314-Q3</v>
      </c>
      <c r="V86" s="201" t="str">
        <f ca="1">Bracket!AA86</f>
        <v>Test46 Test46</v>
      </c>
      <c r="W86" s="201">
        <f ca="1">Bracket!AB86</f>
        <v>7.5810185185185702E-3</v>
      </c>
      <c r="Y86" s="536"/>
      <c r="Z86" s="480"/>
      <c r="AA86" s="9" t="s">
        <v>422</v>
      </c>
      <c r="AB86" s="443">
        <f ca="1">IF(CELL("type",AE86)="v",IF(AE86=MIN($AE$84:$AE$88),"W403",_xlfn.RANK.AVG(AE86,($AE$78:$AE$82,$AE$84:$AE$88),1)),"")</f>
        <v>6</v>
      </c>
      <c r="AC86" t="str">
        <f ca="1">IFERROR(IF(AND(COUNT((AB$78:AB$82,AB$84:AB$88))&lt;7,VALUE(RIGHT(IF(AB86="W404","W404",IF(AB86="W403","W403",CONCATENATE(RIGHT(Y$78,3),"/",RIGHT(Y$84,3),"-Q",_xlfn.RANK.AVG(AB86,(AB$78:AB$82,AB$84:AB$88),1)))),1))&gt;2,LEFT(AB86,1)&lt;&gt;"W"),CONCATENATE(LEFT(IF(AB86="W404","W404",IF(AB86="W403","W403",CONCATENATE(RIGHT(Y$78,3),"/",RIGHT(Y$84,3),"-Q",_xlfn.RANK.AVG(AB86,(AB$78:AB$82,AB$84:AB$88),1)))),9),VALUE(RIGHT(IF(AB86="W404","W404",IF(AB86="W403","W403",CONCATENATE(RIGHT(Y$78,3),"/",RIGHT(Y$84,3),"-Q",_xlfn.RANK.AVG(AB86,(AB$78:AB$82,AB$84:AB$88),1)))),1))+1),IF(AB86="W404","W404",IF(AB86="W403","W403",CONCATENATE(RIGHT(Y$78,3),"/",RIGHT(Y$84,3),"-Q",_xlfn.RANK.AVG(AB86,(AB$78:AB$82,AB$84:AB$88),1))))),"")</f>
        <v>404/403-Q5</v>
      </c>
      <c r="AD86" s="201" t="str">
        <f ca="1">Bracket!BA86</f>
        <v>Test50 Test50</v>
      </c>
      <c r="AE86" s="201">
        <f ca="1">Bracket!BB86</f>
        <v>9.7106481481481505E-3</v>
      </c>
      <c r="AG86" s="469"/>
      <c r="AH86" s="480"/>
      <c r="AI86" s="9" t="s">
        <v>483</v>
      </c>
      <c r="AJ86" s="375">
        <v>503</v>
      </c>
      <c r="AK86" s="201">
        <f t="shared" ca="1" si="34"/>
        <v>69</v>
      </c>
      <c r="AL86" s="201" t="str">
        <f ca="1">Bracket!BJ86</f>
        <v>Test51 Test51</v>
      </c>
      <c r="AM86" s="201">
        <f ca="1">Bracket!BK86</f>
        <v>9.7222222222222206E-3</v>
      </c>
    </row>
    <row r="87" spans="1:39" ht="14.25" thickTop="1" thickBot="1" x14ac:dyDescent="0.25">
      <c r="A87" s="498"/>
      <c r="B87" s="449"/>
      <c r="C87" s="9">
        <v>51</v>
      </c>
      <c r="D87" s="440">
        <f t="shared" ca="1" si="33"/>
        <v>9</v>
      </c>
      <c r="E87" t="str">
        <f t="shared" ca="1" si="31"/>
        <v>113/114-Q7</v>
      </c>
      <c r="F87" s="5" t="str">
        <f>Bracket!I87</f>
        <v>Test51 Test51</v>
      </c>
      <c r="G87" s="5">
        <f>Bracket!J87</f>
        <v>9.7222222222222206E-3</v>
      </c>
      <c r="I87" s="509"/>
      <c r="J87" s="480"/>
      <c r="K87" s="9" t="s">
        <v>292</v>
      </c>
      <c r="L87" s="440">
        <f ca="1">IF(CELL("type",O87)="v",IF(O87=MIN($O$84:$O$88),"W214",_xlfn.RANK.AVG(O87,($O$84:$O$88,$O$96:$O$100),1)),"")</f>
        <v>7</v>
      </c>
      <c r="M87" t="str">
        <f ca="1">IFERROR(IF(AND(COUNT((L$84:L$88,L$96:L$100))&lt;7,VALUE(RIGHT(IF(L87="W214","W214",IF(L87="W216","W216",CONCATENATE(RIGHT(I$84,3),"/",RIGHT(I$96,3),"-Q",_xlfn.RANK.AVG(L87,(L$84:L$88,L$96:L$100),1)))),1))&gt;2,LEFT(L87,1)&lt;&gt;"W"),CONCATENATE(LEFT(IF(L87="W214","W214",IF(L87="W216","W216",CONCATENATE(RIGHT(I$84,3),"/",RIGHT(I$96,3),"-Q",_xlfn.RANK.AVG(L87,(L$84:L$88,L$96:L$100),1)))),9),VALUE(RIGHT(IF(L87="W214","W214",IF(L87="W216","W216",CONCATENATE(RIGHT(I$84,3),"/",RIGHT(I$96,3),"-Q",_xlfn.RANK.AVG(L87,(L$84:L$88,L$96:L$100),1)))),1))+1),IF(L87="W214","W214",IF(L87="W216","W216",CONCATENATE(RIGHT(I$84,3),"/",RIGHT(I$96,3),"-Q",_xlfn.RANK.AVG(L87,(L$84:L$88,L$96:L$100),1))))),"")</f>
        <v>214/216-Q5</v>
      </c>
      <c r="N87" s="5" t="str">
        <f ca="1">Bracket!Q87</f>
        <v>Test51 Test51</v>
      </c>
      <c r="O87" s="5">
        <f ca="1">Bracket!R87</f>
        <v>9.7222222222222206E-3</v>
      </c>
      <c r="Q87" s="504"/>
      <c r="R87" s="449"/>
      <c r="S87" s="9" t="s">
        <v>356</v>
      </c>
      <c r="T87" s="443">
        <f ca="1">IF(CELL("type",W87)="v",IF(W87=MIN($W$84:$W$88),"W314",_xlfn.RANK.AVG(W87,($W$60:$W$64,$W$84:$W$88),1)),"")</f>
        <v>7</v>
      </c>
      <c r="U87" t="str">
        <f ca="1">IFERROR(IF(AND(COUNT((T$60:T$64,T$84:T$88))&lt;7,VALUE(RIGHT(IF(T87="W310","W310",IF(T87="W314","W314",CONCATENATE(RIGHT(Q$60,3),"/",RIGHT(Q$84,3),"-Q",_xlfn.RANK.AVG(T87,(T$60:T$64,T$84:T$88),1)))),1))&gt;2,LEFT(T87,1)&lt;&gt;"W"),CONCATENATE(LEFT(IF(T87="W310","W310",IF(T87="W314","W314",CONCATENATE(RIGHT(Q$60,3),"/",RIGHT(Q$84,3),"-Q",_xlfn.RANK.AVG(T87,(T$60:T$64,T$84:T$88),1)))),9),VALUE(RIGHT(IF(T87="W310","W310",IF(T87="W314","W314",CONCATENATE(RIGHT(Q$60,3),"/",RIGHT(Q$84,3),"-Q",_xlfn.RANK.AVG(T87,(T$60:T$64,T$84:T$88),1)))),1))+1),IF(T87="W310","W310",IF(T87="W314","W314",CONCATENATE(RIGHT(Q$60,3),"/",RIGHT(Q$84,3),"-Q",_xlfn.RANK.AVG(T87,(T$60:T$64,T$84:T$88),1))))),"")</f>
        <v>310/314-Q5</v>
      </c>
      <c r="V87" s="201" t="str">
        <f ca="1">Bracket!AA87</f>
        <v>Test62 Test62</v>
      </c>
      <c r="W87" s="201">
        <f ca="1">Bracket!AB87</f>
        <v>7.7662037037037803E-3</v>
      </c>
      <c r="Y87" s="536"/>
      <c r="Z87" s="480"/>
      <c r="AA87" s="9" t="s">
        <v>423</v>
      </c>
      <c r="AB87" s="443">
        <f ca="1">IF(CELL("type",AE87)="v",IF(AE87=MIN($AE$84:$AE$88),"W403",_xlfn.RANK.AVG(AE87,($AE$78:$AE$82,$AE$84:$AE$88),1)),"")</f>
        <v>7</v>
      </c>
      <c r="AC87" t="str">
        <f ca="1">IFERROR(IF(AND(COUNT((AB$78:AB$82,AB$84:AB$88))&lt;7,VALUE(RIGHT(IF(AB87="W404","W404",IF(AB87="W403","W403",CONCATENATE(RIGHT(Y$78,3),"/",RIGHT(Y$84,3),"-Q",_xlfn.RANK.AVG(AB87,(AB$78:AB$82,AB$84:AB$88),1)))),1))&gt;2,LEFT(AB87,1)&lt;&gt;"W"),CONCATENATE(LEFT(IF(AB87="W404","W404",IF(AB87="W403","W403",CONCATENATE(RIGHT(Y$78,3),"/",RIGHT(Y$84,3),"-Q",_xlfn.RANK.AVG(AB87,(AB$78:AB$82,AB$84:AB$88),1)))),9),VALUE(RIGHT(IF(AB87="W404","W404",IF(AB87="W403","W403",CONCATENATE(RIGHT(Y$78,3),"/",RIGHT(Y$84,3),"-Q",_xlfn.RANK.AVG(AB87,(AB$78:AB$82,AB$84:AB$88),1)))),1))+1),IF(AB87="W404","W404",IF(AB87="W403","W403",CONCATENATE(RIGHT(Y$78,3),"/",RIGHT(Y$84,3),"-Q",_xlfn.RANK.AVG(AB87,(AB$78:AB$82,AB$84:AB$88),1))))),"")</f>
        <v>404/403-Q6</v>
      </c>
      <c r="AD87" s="201" t="str">
        <f ca="1">Bracket!BA87</f>
        <v>Test51 Test51</v>
      </c>
      <c r="AE87" s="201">
        <f ca="1">Bracket!BB87</f>
        <v>9.7222222222222206E-3</v>
      </c>
      <c r="AG87" s="469"/>
      <c r="AH87" s="480"/>
      <c r="AI87" s="9" t="s">
        <v>484</v>
      </c>
      <c r="AJ87" s="375">
        <v>503</v>
      </c>
      <c r="AK87" s="201">
        <f t="shared" ca="1" si="34"/>
        <v>70</v>
      </c>
      <c r="AL87" s="201" t="str">
        <f ca="1">Bracket!BJ87</f>
        <v>Test52 Test52</v>
      </c>
      <c r="AM87" s="201">
        <f ca="1">Bracket!BK87</f>
        <v>9.7337962962962907E-3</v>
      </c>
    </row>
    <row r="88" spans="1:39" ht="14.25" thickTop="1" thickBot="1" x14ac:dyDescent="0.25">
      <c r="A88" s="499"/>
      <c r="B88" s="501"/>
      <c r="C88" s="18">
        <v>78</v>
      </c>
      <c r="D88" s="440" t="str">
        <f t="shared" ca="1" si="33"/>
        <v/>
      </c>
      <c r="E88" t="str">
        <f t="shared" ca="1" si="31"/>
        <v/>
      </c>
      <c r="F88" s="5" t="str">
        <f>Bracket!I88</f>
        <v xml:space="preserve"> </v>
      </c>
      <c r="G88" s="5" t="str">
        <f>Bracket!J88</f>
        <v/>
      </c>
      <c r="I88" s="510"/>
      <c r="J88" s="519"/>
      <c r="K88" s="52" t="s">
        <v>293</v>
      </c>
      <c r="L88" s="440" t="str">
        <f ca="1">IF(CELL("type",O88)="v",IF(O88=MIN($O$84:$O$88),"W214",_xlfn.RANK.AVG(O88,($O$84:$O$88,$O$96:$O$100),1)),"")</f>
        <v/>
      </c>
      <c r="M88" t="str">
        <f ca="1">IFERROR(IF(AND(COUNT((L$84:L$88,L$96:L$100))&lt;7,VALUE(RIGHT(IF(L88="W214","W214",IF(L88="W216","W216",CONCATENATE(RIGHT(I$84,3),"/",RIGHT(I$96,3),"-Q",_xlfn.RANK.AVG(L88,(L$84:L$88,L$96:L$100),1)))),1))&gt;2,LEFT(L88,1)&lt;&gt;"W"),CONCATENATE(LEFT(IF(L88="W214","W214",IF(L88="W216","W216",CONCATENATE(RIGHT(I$84,3),"/",RIGHT(I$96,3),"-Q",_xlfn.RANK.AVG(L88,(L$84:L$88,L$96:L$100),1)))),9),VALUE(RIGHT(IF(L88="W214","W214",IF(L88="W216","W216",CONCATENATE(RIGHT(I$84,3),"/",RIGHT(I$96,3),"-Q",_xlfn.RANK.AVG(L88,(L$84:L$88,L$96:L$100),1)))),1))+1),IF(L88="W214","W214",IF(L88="W216","W216",CONCATENATE(RIGHT(I$84,3),"/",RIGHT(I$96,3),"-Q",_xlfn.RANK.AVG(L88,(L$84:L$88,L$96:L$100),1))))),"")</f>
        <v/>
      </c>
      <c r="N88" s="5" t="str">
        <f ca="1">Bracket!Q88</f>
        <v/>
      </c>
      <c r="O88" s="5" t="str">
        <f ca="1">Bracket!R88</f>
        <v/>
      </c>
      <c r="Q88" s="505"/>
      <c r="R88" s="507"/>
      <c r="S88" s="55" t="s">
        <v>357</v>
      </c>
      <c r="T88" s="443">
        <f ca="1">IF(CELL("type",W88)="v",IF(W88=MIN($W$84:$W$88),"W314",_xlfn.RANK.AVG(W88,($W$60:$W$64,$W$84:$W$88),1)),"")</f>
        <v>9</v>
      </c>
      <c r="U88" t="str">
        <f ca="1">IFERROR(IF(AND(COUNT((T$60:T$64,T$84:T$88))&lt;7,VALUE(RIGHT(IF(T88="W310","W310",IF(T88="W314","W314",CONCATENATE(RIGHT(Q$60,3),"/",RIGHT(Q$84,3),"-Q",_xlfn.RANK.AVG(T88,(T$60:T$64,T$84:T$88),1)))),1))&gt;2,LEFT(T88,1)&lt;&gt;"W"),CONCATENATE(LEFT(IF(T88="W310","W310",IF(T88="W314","W314",CONCATENATE(RIGHT(Q$60,3),"/",RIGHT(Q$84,3),"-Q",_xlfn.RANK.AVG(T88,(T$60:T$64,T$84:T$88),1)))),9),VALUE(RIGHT(IF(T88="W310","W310",IF(T88="W314","W314",CONCATENATE(RIGHT(Q$60,3),"/",RIGHT(Q$84,3),"-Q",_xlfn.RANK.AVG(T88,(T$60:T$64,T$84:T$88),1)))),1))+1),IF(T88="W310","W310",IF(T88="W314","W314",CONCATENATE(RIGHT(Q$60,3),"/",RIGHT(Q$84,3),"-Q",_xlfn.RANK.AVG(T88,(T$60:T$64,T$84:T$88),1))))),"")</f>
        <v>310/314-Q7</v>
      </c>
      <c r="V88" s="201" t="str">
        <f ca="1">Bracket!AA88</f>
        <v>Test70 Test70</v>
      </c>
      <c r="W88" s="201">
        <f ca="1">Bracket!AB88</f>
        <v>7.8587962962963793E-3</v>
      </c>
      <c r="Y88" s="537"/>
      <c r="Z88" s="542"/>
      <c r="AA88" s="101" t="s">
        <v>424</v>
      </c>
      <c r="AB88" s="443" t="str">
        <f ca="1">IF(CELL("type",AE88)="v",IF(AE88=MIN($AE$84:$AE$88),"W403",_xlfn.RANK.AVG(AE88,($AE$78:$AE$82,$AE$84:$AE$88),1)),"")</f>
        <v/>
      </c>
      <c r="AC88" t="str">
        <f ca="1">IFERROR(IF(AND(COUNT((AB$78:AB$82,AB$84:AB$88))&lt;7,VALUE(RIGHT(IF(AB88="W404","W404",IF(AB88="W403","W403",CONCATENATE(RIGHT(Y$78,3),"/",RIGHT(Y$84,3),"-Q",_xlfn.RANK.AVG(AB88,(AB$78:AB$82,AB$84:AB$88),1)))),1))&gt;2,LEFT(AB88,1)&lt;&gt;"W"),CONCATENATE(LEFT(IF(AB88="W404","W404",IF(AB88="W403","W403",CONCATENATE(RIGHT(Y$78,3),"/",RIGHT(Y$84,3),"-Q",_xlfn.RANK.AVG(AB88,(AB$78:AB$82,AB$84:AB$88),1)))),9),VALUE(RIGHT(IF(AB88="W404","W404",IF(AB88="W403","W403",CONCATENATE(RIGHT(Y$78,3),"/",RIGHT(Y$84,3),"-Q",_xlfn.RANK.AVG(AB88,(AB$78:AB$82,AB$84:AB$88),1)))),1))+1),IF(AB88="W404","W404",IF(AB88="W403","W403",CONCATENATE(RIGHT(Y$78,3),"/",RIGHT(Y$84,3),"-Q",_xlfn.RANK.AVG(AB88,(AB$78:AB$82,AB$84:AB$88),1))))),"")</f>
        <v/>
      </c>
      <c r="AD88" s="201" t="str">
        <f ca="1">Bracket!BA88</f>
        <v/>
      </c>
      <c r="AE88" s="201" t="str">
        <f ca="1">Bracket!BB88</f>
        <v/>
      </c>
      <c r="AG88" s="470"/>
      <c r="AH88" s="531"/>
      <c r="AI88" s="304" t="s">
        <v>485</v>
      </c>
      <c r="AJ88" s="375">
        <v>503</v>
      </c>
      <c r="AK88" s="201" t="str">
        <f t="shared" ca="1" si="34"/>
        <v/>
      </c>
      <c r="AL88" s="201" t="str">
        <f ca="1">Bracket!BJ88</f>
        <v/>
      </c>
      <c r="AM88" s="201" t="str">
        <f ca="1">Bracket!BK88</f>
        <v/>
      </c>
    </row>
    <row r="89" spans="1:39" ht="14.25" thickTop="1" thickBot="1" x14ac:dyDescent="0.25">
      <c r="E89"/>
      <c r="F89" s="5"/>
      <c r="G89" s="5"/>
      <c r="I89" s="1"/>
      <c r="J89" s="1"/>
      <c r="K89" s="1"/>
      <c r="L89" s="440"/>
      <c r="N89" s="5" t="str">
        <f ca="1">Bracket!Q89</f>
        <v/>
      </c>
      <c r="O89" s="5" t="str">
        <f ca="1">Bracket!R89</f>
        <v/>
      </c>
      <c r="Q89" s="1"/>
      <c r="R89" s="1"/>
      <c r="S89" s="1"/>
      <c r="T89" s="444"/>
      <c r="U89" s="444"/>
      <c r="V89" s="201" t="str">
        <f ca="1">Bracket!AA89</f>
        <v/>
      </c>
      <c r="W89" s="201" t="str">
        <f ca="1">Bracket!AB89</f>
        <v/>
      </c>
      <c r="Y89" s="1"/>
      <c r="Z89" s="1"/>
      <c r="AA89" s="1"/>
      <c r="AB89" s="444"/>
      <c r="AC89" s="444"/>
      <c r="AD89" s="201" t="str">
        <f ca="1">Bracket!BA89</f>
        <v/>
      </c>
      <c r="AE89" s="201" t="str">
        <f ca="1">Bracket!BB89</f>
        <v/>
      </c>
      <c r="AG89" s="1"/>
      <c r="AH89" s="1"/>
      <c r="AI89" s="1"/>
      <c r="AJ89" s="1"/>
      <c r="AK89" s="1"/>
      <c r="AL89" s="201" t="str">
        <f ca="1">Bracket!BJ89</f>
        <v/>
      </c>
      <c r="AM89" s="201" t="str">
        <f ca="1">Bracket!BK89</f>
        <v/>
      </c>
    </row>
    <row r="90" spans="1:39" ht="14.25" customHeight="1" thickTop="1" thickBot="1" x14ac:dyDescent="0.25">
      <c r="A90" s="497" t="s">
        <v>14</v>
      </c>
      <c r="B90" s="500" t="s">
        <v>30</v>
      </c>
      <c r="C90" s="5">
        <v>6</v>
      </c>
      <c r="D90" s="440" t="str">
        <f ca="1">IF(CELL("type",G90)="v",IF(G90=MIN($G$90:$G$94),"W115",_xlfn.RANK.AVG(G90,$G$90:$G$100,1)),"")</f>
        <v>W115</v>
      </c>
      <c r="E90" t="str">
        <f ca="1">IFERROR(IF(AND(COUNT($D$90:$D$100)&lt;7,VALUE(RIGHT(IF(D90="W115","W115",IF(D90="W116","W116",CONCATENATE(RIGHT($A$90,3),"/",RIGHT($A$96,3),"-Q",_xlfn.RANK.AVG(D90,$D$90:$D$100,1)))),1))&gt;2,LEFT(D90,1)&lt;&gt;"W"),CONCATENATE(LEFT(IF(D90="W115","W115",IF(D90="W116","W116",CONCATENATE(RIGHT($A$90,3),"/",RIGHT($A$96,3),"-Q",_xlfn.RANK.AVG(D90,$D$90:$D$100,1)))),9),VALUE(RIGHT(IF(D90="W115","W115",IF(D90="W116","W116",CONCATENATE(RIGHT($A$90,3),"/",RIGHT($A$96,3),"-Q",_xlfn.RANK.AVG(D90,$D$90:$D$100,1)))),1))+1),IF(D90="W115","W115",IF(D90="W116","W116",CONCATENATE(RIGHT($A$90,3),"/",RIGHT($A$96,3),"-Q",_xlfn.RANK.AVG(D90,$D$90:$D$100,1))))),"")</f>
        <v>W115</v>
      </c>
      <c r="F90" s="5" t="str">
        <f>Bracket!I90</f>
        <v>Test6 Test6</v>
      </c>
      <c r="G90" s="5">
        <f>Bracket!J90</f>
        <v>7.1180555555555598E-3</v>
      </c>
      <c r="I90" s="497" t="s">
        <v>46</v>
      </c>
      <c r="J90" s="520" t="s">
        <v>127</v>
      </c>
      <c r="K90" s="5" t="s">
        <v>196</v>
      </c>
      <c r="L90" s="440" t="str">
        <f ca="1">IF(CELL("type",O90)="v",IF(O90=MIN($O$90:$O$94),"W215",_xlfn.RANK.AVG(O90,($O$78:$O$82,$O$90:$O$94),1)),"")</f>
        <v>W215</v>
      </c>
      <c r="M90" t="str">
        <f ca="1">IFERROR(IF(AND(COUNT((L$78:L$82,L$90:L$94))&lt;7,VALUE(RIGHT(IF(L90="W213","W213",IF(L90="W215","W215",CONCATENATE(RIGHT(I$78,3),"/",RIGHT(I$90,3),"-Q",_xlfn.RANK.AVG(L90,(L$78:L$82,L$90:L$94),1)))),1))&gt;2,LEFT(L90,1)&lt;&gt;"W"),CONCATENATE(LEFT(IF(L90="W213","W213",IF(L90="W215","W215",CONCATENATE(RIGHT(I$78,3),"/",RIGHT(I$90,3),"-Q",_xlfn.RANK.AVG(L90,(L$78:L$82,L$90:L$94),1)))),9),VALUE(RIGHT(IF(L90="W213","W213",IF(L90="W215","W215",CONCATENATE(RIGHT(I$78,3),"/",RIGHT(I$90,3),"-Q",_xlfn.RANK.AVG(L90,(L$78:L$82,L$90:L$94),1)))),1))+1),IF(L90="W213","W213",IF(L90="W215","W215",CONCATENATE(RIGHT(I$78,3),"/",RIGHT(I$90,3),"-Q",_xlfn.RANK.AVG(L90,(L$78:L$82,L$90:L$94),1))))),"")</f>
        <v>W215</v>
      </c>
      <c r="N90" s="5" t="str">
        <f ca="1">Bracket!Q90</f>
        <v>Test6 Test6</v>
      </c>
      <c r="O90" s="5">
        <f ca="1">Bracket!R90</f>
        <v>7.1180555555555598E-3</v>
      </c>
      <c r="Q90" s="508" t="s">
        <v>69</v>
      </c>
      <c r="R90" s="511" t="s">
        <v>584</v>
      </c>
      <c r="S90" s="30" t="s">
        <v>211</v>
      </c>
      <c r="T90" s="443" t="str">
        <f ca="1">IF(CELL("type",W90)="v",IF(W90=MIN($W$90:$W$94),"W315",_xlfn.RANK.AVG(W90,($W$66:$W$70,$W$90:$W$94),1)),"")</f>
        <v>W315</v>
      </c>
      <c r="U90" t="str">
        <f ca="1">IFERROR(IF(AND(COUNT((T$66:T$70,T$90:T$94))&lt;7,VALUE(RIGHT(IF(T90="W311","W311",IF(T90="W315","W315",CONCATENATE(RIGHT(Q$66,3),"/",RIGHT(Q$90,3),"-Q",_xlfn.RANK.AVG(T90,(T$66:T$70,T$90:T$94),1)))),1))&gt;2,LEFT(T90,1)&lt;&gt;"W"),CONCATENATE(LEFT(IF(T90="W311","W311",IF(T90="W315","W315",CONCATENATE(RIGHT(Q$66,3),"/",RIGHT(Q$90,3),"-Q",_xlfn.RANK.AVG(T90,(T$66:T$70,T$90:T$94),1)))),9),VALUE(RIGHT(IF(T90="W311","W311",IF(T90="W315","W315",CONCATENATE(RIGHT(Q$66,3),"/",RIGHT(Q$90,3),"-Q",_xlfn.RANK.AVG(T90,(T$66:T$70,T$90:T$94),1)))),1))+1),IF(T90="W311","W311",IF(T90="W315","W315",CONCATENATE(RIGHT(Q$66,3),"/",RIGHT(Q$90,3),"-Q",_xlfn.RANK.AVG(T90,(T$66:T$70,T$90:T$94),1))))),"")</f>
        <v>W315</v>
      </c>
      <c r="V90" s="201" t="str">
        <f ca="1">Bracket!AA90</f>
        <v>Test67 Test67</v>
      </c>
      <c r="W90" s="201">
        <f ca="1">Bracket!AB90</f>
        <v>7.8240740740741499E-3</v>
      </c>
      <c r="Y90" s="451" t="s">
        <v>72</v>
      </c>
      <c r="Z90" s="454" t="s">
        <v>140</v>
      </c>
      <c r="AA90" s="193" t="s">
        <v>417</v>
      </c>
      <c r="AB90" s="443" t="str">
        <f ca="1">IF(CELL("type",AE90)="v",IF(AE90=MIN($AE$90:$AE$94),"W402",_xlfn.RANK.AVG(AE90,($AE$90:$AE$94,$AE$96:$AE$100),1)),"")</f>
        <v>W402</v>
      </c>
      <c r="AC90" t="str">
        <f ca="1">IFERROR(IF(AND(COUNT((AB$90:AB$94,AB$96:AB$100))&lt;7,VALUE(RIGHT(IF(AB90="W402","W402",IF(AB90="W401","W401",CONCATENATE(RIGHT(Y$90,3),"/",RIGHT(Y$96,3),"-Q",_xlfn.RANK.AVG(AB90,(AB$90:AB$94,AB$96:AB$100),1)))),1))&gt;2,LEFT(AB90,1)&lt;&gt;"W"),CONCATENATE(LEFT(IF(AB90="W402","W402",IF(AB90="W401","W401",CONCATENATE(RIGHT(Y$90,3),"/",RIGHT(Y$96,3),"-Q",_xlfn.RANK.AVG(AB90,(AB$90:AB$94,AB$96:AB$100),1)))),9),VALUE(RIGHT(IF(AB90="W402","W402",IF(AB90="W401","W401",CONCATENATE(RIGHT(Y$90,3),"/",RIGHT(Y$96,3),"-Q",_xlfn.RANK.AVG(AB90,(AB$90:AB$94,AB$96:AB$100),1)))),1))+1),IF(AB90="W402","W402",IF(AB90="W401","W401",CONCATENATE(RIGHT(Y$90,3),"/",RIGHT(Y$96,3),"-Q",_xlfn.RANK.AVG(AB90,(AB$90:AB$94,AB$96:AB$100),1))))),"")</f>
        <v>W402</v>
      </c>
      <c r="AD90" s="201" t="str">
        <f ca="1">Bracket!BA90</f>
        <v>Test53 Test53</v>
      </c>
      <c r="AE90" s="201">
        <f ca="1">Bracket!BB90</f>
        <v>9.7453703703703695E-3</v>
      </c>
      <c r="AG90" s="451" t="s">
        <v>88</v>
      </c>
      <c r="AH90" s="454" t="s">
        <v>17</v>
      </c>
      <c r="AI90" s="193" t="s">
        <v>243</v>
      </c>
      <c r="AJ90" s="375">
        <v>502</v>
      </c>
      <c r="AK90" s="201">
        <f ca="1">IFERROR(VALUE(IF(AM90=MIN($AM$90:$AM$94),"71",IF(AND(AM90&lt;MEDIAN($AM$90:$AM$94),AM90&gt;MIN($AM$90:$AM$94)),"72",IF(AM90=MEDIAN($AM$90:$AM$94),"73",IF(AND(AM90&gt;MEDIAN($AM$90:$AM$94),AM90&lt;MAX($AM$90:$AM$94)),"74",IF(AM90=MAX($AM$90:$AM$94),"75")))))),"")</f>
        <v>71</v>
      </c>
      <c r="AL90" s="201" t="str">
        <f ca="1">Bracket!BJ90</f>
        <v>Test53 Test53</v>
      </c>
      <c r="AM90" s="201">
        <f ca="1">Bracket!BK90</f>
        <v>9.7453703703703695E-3</v>
      </c>
    </row>
    <row r="91" spans="1:39" ht="14.25" thickTop="1" thickBot="1" x14ac:dyDescent="0.25">
      <c r="A91" s="498"/>
      <c r="B91" s="449"/>
      <c r="C91" s="9">
        <v>27</v>
      </c>
      <c r="D91" s="440">
        <f t="shared" ref="D91:D94" ca="1" si="35">IF(CELL("type",G91)="v",IF(G91=MIN($G$90:$G$94),"W115",_xlfn.RANK.AVG(G91,$G$90:$G$100,1)),"")</f>
        <v>2</v>
      </c>
      <c r="E91" t="str">
        <f t="shared" ref="E91:E100" ca="1" si="36">IFERROR(IF(AND(COUNT($D$90:$D$100)&lt;7,VALUE(RIGHT(IF(D91="W115","W115",IF(D91="W116","W116",CONCATENATE(RIGHT($A$90,3),"/",RIGHT($A$96,3),"-Q",_xlfn.RANK.AVG(D91,$D$90:$D$100,1)))),1))&gt;2,LEFT(D91,1)&lt;&gt;"W"),CONCATENATE(LEFT(IF(D91="W115","W115",IF(D91="W116","W116",CONCATENATE(RIGHT($A$90,3),"/",RIGHT($A$96,3),"-Q",_xlfn.RANK.AVG(D91,$D$90:$D$100,1)))),9),VALUE(RIGHT(IF(D91="W115","W115",IF(D91="W116","W116",CONCATENATE(RIGHT($A$90,3),"/",RIGHT($A$96,3),"-Q",_xlfn.RANK.AVG(D91,$D$90:$D$100,1)))),1))+1),IF(D91="W115","W115",IF(D91="W116","W116",CONCATENATE(RIGHT($A$90,3),"/",RIGHT($A$96,3),"-Q",_xlfn.RANK.AVG(D91,$D$90:$D$100,1))))),"")</f>
        <v>115/116-Q1</v>
      </c>
      <c r="F91" s="5" t="str">
        <f>Bracket!I91</f>
        <v>Test27 Test27</v>
      </c>
      <c r="G91" s="5">
        <f>Bracket!J91</f>
        <v>7.3611111111111403E-3</v>
      </c>
      <c r="I91" s="498"/>
      <c r="J91" s="480"/>
      <c r="K91" s="9" t="s">
        <v>197</v>
      </c>
      <c r="L91" s="440">
        <f ca="1">IF(CELL("type",O91)="v",IF(O91=MIN($O$90:$O$94),"W215",_xlfn.RANK.AVG(O91,($O$78:$O$82,$O$90:$O$94),1)),"")</f>
        <v>7</v>
      </c>
      <c r="M91" t="str">
        <f ca="1">IFERROR(IF(AND(COUNT((L$78:L$82,L$90:L$94))&lt;7,VALUE(RIGHT(IF(L91="W213","W213",IF(L91="W215","W215",CONCATENATE(RIGHT(I$78,3),"/",RIGHT(I$90,3),"-Q",_xlfn.RANK.AVG(L91,(L$78:L$82,L$90:L$94),1)))),1))&gt;2,LEFT(L91,1)&lt;&gt;"W"),CONCATENATE(LEFT(IF(L91="W213","W213",IF(L91="W215","W215",CONCATENATE(RIGHT(I$78,3),"/",RIGHT(I$90,3),"-Q",_xlfn.RANK.AVG(L91,(L$78:L$82,L$90:L$94),1)))),9),VALUE(RIGHT(IF(L91="W213","W213",IF(L91="W215","W215",CONCATENATE(RIGHT(I$78,3),"/",RIGHT(I$90,3),"-Q",_xlfn.RANK.AVG(L91,(L$78:L$82,L$90:L$94),1)))),1))+1),IF(L91="W213","W213",IF(L91="W215","W215",CONCATENATE(RIGHT(I$78,3),"/",RIGHT(I$90,3),"-Q",_xlfn.RANK.AVG(L91,(L$78:L$82,L$90:L$94),1))))),"")</f>
        <v>213/215-Q5</v>
      </c>
      <c r="N91" s="5" t="str">
        <f ca="1">Bracket!Q91</f>
        <v>Test43 Test43</v>
      </c>
      <c r="O91" s="5">
        <f ca="1">Bracket!R91</f>
        <v>7.5462962962963504E-3</v>
      </c>
      <c r="Q91" s="509"/>
      <c r="R91" s="449"/>
      <c r="S91" s="9" t="s">
        <v>212</v>
      </c>
      <c r="T91" s="443">
        <f ca="1">IF(CELL("type",W91)="v",IF(W91=MIN($W$90:$W$94),"W315",_xlfn.RANK.AVG(W91,($W$66:$W$70,$W$90:$W$94),1)),"")</f>
        <v>4</v>
      </c>
      <c r="U91" t="str">
        <f ca="1">IFERROR(IF(AND(COUNT((T$66:T$70,T$90:T$94))&lt;7,VALUE(RIGHT(IF(T91="W311","W311",IF(T91="W315","W315",CONCATENATE(RIGHT(Q$66,3),"/",RIGHT(Q$90,3),"-Q",_xlfn.RANK.AVG(T91,(T$66:T$70,T$90:T$94),1)))),1))&gt;2,LEFT(T91,1)&lt;&gt;"W"),CONCATENATE(LEFT(IF(T91="W311","W311",IF(T91="W315","W315",CONCATENATE(RIGHT(Q$66,3),"/",RIGHT(Q$90,3),"-Q",_xlfn.RANK.AVG(T91,(T$66:T$70,T$90:T$94),1)))),9),VALUE(RIGHT(IF(T91="W311","W311",IF(T91="W315","W315",CONCATENATE(RIGHT(Q$66,3),"/",RIGHT(Q$90,3),"-Q",_xlfn.RANK.AVG(T91,(T$66:T$70,T$90:T$94),1)))),1))+1),IF(T91="W311","W311",IF(T91="W315","W315",CONCATENATE(RIGHT(Q$66,3),"/",RIGHT(Q$90,3),"-Q",_xlfn.RANK.AVG(T91,(T$66:T$70,T$90:T$94),1))))),"")</f>
        <v>311/315-Q2</v>
      </c>
      <c r="V91" s="201" t="str">
        <f ca="1">Bracket!AA91</f>
        <v>Test75 Test75</v>
      </c>
      <c r="W91" s="201">
        <f ca="1">Bracket!AB91</f>
        <v>7.9166666666667593E-3</v>
      </c>
      <c r="Y91" s="452"/>
      <c r="Z91" s="449"/>
      <c r="AA91" s="9" t="s">
        <v>418</v>
      </c>
      <c r="AB91" s="443">
        <f ca="1">IF(CELL("type",AE91)="v",IF(AE91=MIN($AE$90:$AE$94),"W402",_xlfn.RANK.AVG(AE91,($AE$90:$AE$94,$AE$96:$AE$100),1)),"")</f>
        <v>4</v>
      </c>
      <c r="AC91" t="str">
        <f ca="1">IFERROR(IF(AND(COUNT((AB$90:AB$94,AB$96:AB$100))&lt;7,VALUE(RIGHT(IF(AB91="W402","W402",IF(AB91="W401","W401",CONCATENATE(RIGHT(Y$90,3),"/",RIGHT(Y$96,3),"-Q",_xlfn.RANK.AVG(AB91,(AB$90:AB$94,AB$96:AB$100),1)))),1))&gt;2,LEFT(AB91,1)&lt;&gt;"W"),CONCATENATE(LEFT(IF(AB91="W402","W402",IF(AB91="W401","W401",CONCATENATE(RIGHT(Y$90,3),"/",RIGHT(Y$96,3),"-Q",_xlfn.RANK.AVG(AB91,(AB$90:AB$94,AB$96:AB$100),1)))),9),VALUE(RIGHT(IF(AB91="W402","W402",IF(AB91="W401","W401",CONCATENATE(RIGHT(Y$90,3),"/",RIGHT(Y$96,3),"-Q",_xlfn.RANK.AVG(AB91,(AB$90:AB$94,AB$96:AB$100),1)))),1))+1),IF(AB91="W402","W402",IF(AB91="W401","W401",CONCATENATE(RIGHT(Y$90,3),"/",RIGHT(Y$96,3),"-Q",_xlfn.RANK.AVG(AB91,(AB$90:AB$94,AB$96:AB$100),1))))),"")</f>
        <v>402/401-Q2</v>
      </c>
      <c r="AD91" s="201" t="str">
        <f ca="1">Bracket!BA91</f>
        <v>Test56 Test56</v>
      </c>
      <c r="AE91" s="201">
        <f ca="1">Bracket!BB91</f>
        <v>9.7800925925925902E-3</v>
      </c>
      <c r="AG91" s="452"/>
      <c r="AH91" s="449"/>
      <c r="AI91" s="9" t="s">
        <v>244</v>
      </c>
      <c r="AJ91" s="375">
        <v>502</v>
      </c>
      <c r="AK91" s="201">
        <f t="shared" ref="AK91:AK94" ca="1" si="37">IFERROR(VALUE(IF(AM91=MIN($AM$90:$AM$94),"71",IF(AND(AM91&lt;MEDIAN($AM$90:$AM$94),AM91&gt;MIN($AM$90:$AM$94)),"72",IF(AM91=MEDIAN($AM$90:$AM$94),"73",IF(AND(AM91&gt;MEDIAN($AM$90:$AM$94),AM91&lt;MAX($AM$90:$AM$94)),"74",IF(AM91=MAX($AM$90:$AM$94),"75")))))),"")</f>
        <v>72</v>
      </c>
      <c r="AL91" s="201" t="str">
        <f ca="1">Bracket!BJ91</f>
        <v>Test54 Test54</v>
      </c>
      <c r="AM91" s="201">
        <f ca="1">Bracket!BK91</f>
        <v>9.7569444444444396E-3</v>
      </c>
    </row>
    <row r="92" spans="1:39" ht="14.25" thickTop="1" thickBot="1" x14ac:dyDescent="0.25">
      <c r="A92" s="498"/>
      <c r="B92" s="449"/>
      <c r="C92" s="9">
        <v>38</v>
      </c>
      <c r="D92" s="440">
        <f t="shared" ca="1" si="35"/>
        <v>3</v>
      </c>
      <c r="E92" t="str">
        <f t="shared" ca="1" si="36"/>
        <v>115/116-Q2</v>
      </c>
      <c r="F92" s="5" t="str">
        <f>Bracket!I92</f>
        <v>Test38 Test38</v>
      </c>
      <c r="G92" s="5">
        <f>Bracket!J92</f>
        <v>7.4884259259259704E-3</v>
      </c>
      <c r="I92" s="498"/>
      <c r="J92" s="480"/>
      <c r="K92" s="9" t="s">
        <v>294</v>
      </c>
      <c r="L92" s="440">
        <f ca="1">IF(CELL("type",O92)="v",IF(O92=MIN($O$90:$O$94),"W215",_xlfn.RANK.AVG(O92,($O$78:$O$82,$O$90:$O$94),1)),"")</f>
        <v>3</v>
      </c>
      <c r="M92" t="str">
        <f ca="1">IFERROR(IF(AND(COUNT((L$78:L$82,L$90:L$94))&lt;7,VALUE(RIGHT(IF(L92="W213","W213",IF(L92="W215","W215",CONCATENATE(RIGHT(I$78,3),"/",RIGHT(I$90,3),"-Q",_xlfn.RANK.AVG(L92,(L$78:L$82,L$90:L$94),1)))),1))&gt;2,LEFT(L92,1)&lt;&gt;"W"),CONCATENATE(LEFT(IF(L92="W213","W213",IF(L92="W215","W215",CONCATENATE(RIGHT(I$78,3),"/",RIGHT(I$90,3),"-Q",_xlfn.RANK.AVG(L92,(L$78:L$82,L$90:L$94),1)))),9),VALUE(RIGHT(IF(L92="W213","W213",IF(L92="W215","W215",CONCATENATE(RIGHT(I$78,3),"/",RIGHT(I$90,3),"-Q",_xlfn.RANK.AVG(L92,(L$78:L$82,L$90:L$94),1)))),1))+1),IF(L92="W213","W213",IF(L92="W215","W215",CONCATENATE(RIGHT(I$78,3),"/",RIGHT(I$90,3),"-Q",_xlfn.RANK.AVG(L92,(L$78:L$82,L$90:L$94),1))))),"")</f>
        <v>213/215-Q1</v>
      </c>
      <c r="N92" s="5" t="str">
        <f ca="1">Bracket!Q92</f>
        <v>Test27 Test27</v>
      </c>
      <c r="O92" s="5">
        <f ca="1">Bracket!R92</f>
        <v>7.3611111111111403E-3</v>
      </c>
      <c r="Q92" s="509"/>
      <c r="R92" s="449"/>
      <c r="S92" s="9" t="s">
        <v>358</v>
      </c>
      <c r="T92" s="443">
        <f ca="1">IF(CELL("type",W92)="v",IF(W92=MIN($W$90:$W$94),"W315",_xlfn.RANK.AVG(W92,($W$66:$W$70,$W$90:$W$94),1)),"")</f>
        <v>6</v>
      </c>
      <c r="U92" t="str">
        <f ca="1">IFERROR(IF(AND(COUNT((T$66:T$70,T$90:T$94))&lt;7,VALUE(RIGHT(IF(T92="W311","W311",IF(T92="W315","W315",CONCATENATE(RIGHT(Q$66,3),"/",RIGHT(Q$90,3),"-Q",_xlfn.RANK.AVG(T92,(T$66:T$70,T$90:T$94),1)))),1))&gt;2,LEFT(T92,1)&lt;&gt;"W"),CONCATENATE(LEFT(IF(T92="W311","W311",IF(T92="W315","W315",CONCATENATE(RIGHT(Q$66,3),"/",RIGHT(Q$90,3),"-Q",_xlfn.RANK.AVG(T92,(T$66:T$70,T$90:T$94),1)))),9),VALUE(RIGHT(IF(T92="W311","W311",IF(T92="W315","W315",CONCATENATE(RIGHT(Q$66,3),"/",RIGHT(Q$90,3),"-Q",_xlfn.RANK.AVG(T92,(T$66:T$70,T$90:T$94),1)))),1))+1),IF(T92="W311","W311",IF(T92="W315","W315",CONCATENATE(RIGHT(Q$66,3),"/",RIGHT(Q$90,3),"-Q",_xlfn.RANK.AVG(T92,(T$66:T$70,T$90:T$94),1))))),"")</f>
        <v>311/315-Q4</v>
      </c>
      <c r="V92" s="201" t="str">
        <f ca="1">Bracket!AA92</f>
        <v>Test11 Test11</v>
      </c>
      <c r="W92" s="201">
        <f ca="1">Bracket!AB92</f>
        <v>8.564814814814815E-3</v>
      </c>
      <c r="Y92" s="452"/>
      <c r="Z92" s="449"/>
      <c r="AA92" s="9" t="s">
        <v>419</v>
      </c>
      <c r="AB92" s="443">
        <f ca="1">IF(CELL("type",AE92)="v",IF(AE92=MIN($AE$90:$AE$94),"W402",_xlfn.RANK.AVG(AE92,($AE$90:$AE$94,$AE$96:$AE$100),1)),"")</f>
        <v>5</v>
      </c>
      <c r="AC92" t="str">
        <f ca="1">IFERROR(IF(AND(COUNT((AB$90:AB$94,AB$96:AB$100))&lt;7,VALUE(RIGHT(IF(AB92="W402","W402",IF(AB92="W401","W401",CONCATENATE(RIGHT(Y$90,3),"/",RIGHT(Y$96,3),"-Q",_xlfn.RANK.AVG(AB92,(AB$90:AB$94,AB$96:AB$100),1)))),1))&gt;2,LEFT(AB92,1)&lt;&gt;"W"),CONCATENATE(LEFT(IF(AB92="W402","W402",IF(AB92="W401","W401",CONCATENATE(RIGHT(Y$90,3),"/",RIGHT(Y$96,3),"-Q",_xlfn.RANK.AVG(AB92,(AB$90:AB$94,AB$96:AB$100),1)))),9),VALUE(RIGHT(IF(AB92="W402","W402",IF(AB92="W401","W401",CONCATENATE(RIGHT(Y$90,3),"/",RIGHT(Y$96,3),"-Q",_xlfn.RANK.AVG(AB92,(AB$90:AB$94,AB$96:AB$100),1)))),1))+1),IF(AB92="W402","W402",IF(AB92="W401","W401",CONCATENATE(RIGHT(Y$90,3),"/",RIGHT(Y$96,3),"-Q",_xlfn.RANK.AVG(AB92,(AB$90:AB$94,AB$96:AB$100),1))))),"")</f>
        <v>402/401-Q4</v>
      </c>
      <c r="AD92" s="201" t="str">
        <f ca="1">Bracket!BA92</f>
        <v>Test57 Test57</v>
      </c>
      <c r="AE92" s="201">
        <f ca="1">Bracket!BB92</f>
        <v>9.7916666666666603E-3</v>
      </c>
      <c r="AG92" s="452"/>
      <c r="AH92" s="449"/>
      <c r="AI92" s="9" t="s">
        <v>486</v>
      </c>
      <c r="AJ92" s="375">
        <v>502</v>
      </c>
      <c r="AK92" s="201">
        <f t="shared" ca="1" si="37"/>
        <v>74</v>
      </c>
      <c r="AL92" s="201" t="str">
        <f ca="1">Bracket!BJ92</f>
        <v>Test55 Test55</v>
      </c>
      <c r="AM92" s="201">
        <f ca="1">Bracket!BK92</f>
        <v>9.7685185185185097E-3</v>
      </c>
    </row>
    <row r="93" spans="1:39" ht="14.25" thickTop="1" thickBot="1" x14ac:dyDescent="0.25">
      <c r="A93" s="498"/>
      <c r="B93" s="449"/>
      <c r="C93" s="9">
        <v>59</v>
      </c>
      <c r="D93" s="440">
        <f t="shared" ca="1" si="35"/>
        <v>10</v>
      </c>
      <c r="E93" t="str">
        <f t="shared" ca="1" si="36"/>
        <v>115/116-Q8</v>
      </c>
      <c r="F93" s="5" t="str">
        <f>Bracket!I93</f>
        <v>Test59 Test59</v>
      </c>
      <c r="G93" s="5">
        <f>Bracket!J93</f>
        <v>9.8148148148148092E-3</v>
      </c>
      <c r="I93" s="498"/>
      <c r="J93" s="480"/>
      <c r="K93" s="9" t="s">
        <v>295</v>
      </c>
      <c r="L93" s="440">
        <f ca="1">IF(CELL("type",O93)="v",IF(O93=MIN($O$90:$O$94),"W215",_xlfn.RANK.AVG(O93,($O$78:$O$82,$O$90:$O$94),1)),"")</f>
        <v>6</v>
      </c>
      <c r="M93" t="str">
        <f ca="1">IFERROR(IF(AND(COUNT((L$78:L$82,L$90:L$94))&lt;7,VALUE(RIGHT(IF(L93="W213","W213",IF(L93="W215","W215",CONCATENATE(RIGHT(I$78,3),"/",RIGHT(I$90,3),"-Q",_xlfn.RANK.AVG(L93,(L$78:L$82,L$90:L$94),1)))),1))&gt;2,LEFT(L93,1)&lt;&gt;"W"),CONCATENATE(LEFT(IF(L93="W213","W213",IF(L93="W215","W215",CONCATENATE(RIGHT(I$78,3),"/",RIGHT(I$90,3),"-Q",_xlfn.RANK.AVG(L93,(L$78:L$82,L$90:L$94),1)))),9),VALUE(RIGHT(IF(L93="W213","W213",IF(L93="W215","W215",CONCATENATE(RIGHT(I$78,3),"/",RIGHT(I$90,3),"-Q",_xlfn.RANK.AVG(L93,(L$78:L$82,L$90:L$94),1)))),1))+1),IF(L93="W213","W213",IF(L93="W215","W215",CONCATENATE(RIGHT(I$78,3),"/",RIGHT(I$90,3),"-Q",_xlfn.RANK.AVG(L93,(L$78:L$82,L$90:L$94),1))))),"")</f>
        <v>213/215-Q4</v>
      </c>
      <c r="N93" s="5" t="str">
        <f ca="1">Bracket!Q93</f>
        <v>Test38 Test38</v>
      </c>
      <c r="O93" s="5">
        <f ca="1">Bracket!R93</f>
        <v>7.4884259259259704E-3</v>
      </c>
      <c r="Q93" s="509"/>
      <c r="R93" s="449"/>
      <c r="S93" s="9" t="s">
        <v>359</v>
      </c>
      <c r="T93" s="443">
        <f ca="1">IF(CELL("type",W93)="v",IF(W93=MIN($W$90:$W$94),"W315",_xlfn.RANK.AVG(W93,($W$66:$W$70,$W$90:$W$94),1)),"")</f>
        <v>7</v>
      </c>
      <c r="U93" t="str">
        <f ca="1">IFERROR(IF(AND(COUNT((T$66:T$70,T$90:T$94))&lt;7,VALUE(RIGHT(IF(T93="W311","W311",IF(T93="W315","W315",CONCATENATE(RIGHT(Q$66,3),"/",RIGHT(Q$90,3),"-Q",_xlfn.RANK.AVG(T93,(T$66:T$70,T$90:T$94),1)))),1))&gt;2,LEFT(T93,1)&lt;&gt;"W"),CONCATENATE(LEFT(IF(T93="W311","W311",IF(T93="W315","W315",CONCATENATE(RIGHT(Q$66,3),"/",RIGHT(Q$90,3),"-Q",_xlfn.RANK.AVG(T93,(T$66:T$70,T$90:T$94),1)))),9),VALUE(RIGHT(IF(T93="W311","W311",IF(T93="W315","W315",CONCATENATE(RIGHT(Q$66,3),"/",RIGHT(Q$90,3),"-Q",_xlfn.RANK.AVG(T93,(T$66:T$70,T$90:T$94),1)))),1))+1),IF(T93="W311","W311",IF(T93="W315","W315",CONCATENATE(RIGHT(Q$66,3),"/",RIGHT(Q$90,3),"-Q",_xlfn.RANK.AVG(T93,(T$66:T$70,T$90:T$94),1))))),"")</f>
        <v>311/315-Q5</v>
      </c>
      <c r="V93" s="201" t="str">
        <f ca="1">Bracket!AA93</f>
        <v>Test14 Test14</v>
      </c>
      <c r="W93" s="201">
        <f ca="1">Bracket!AB93</f>
        <v>8.5995370370370392E-3</v>
      </c>
      <c r="Y93" s="452"/>
      <c r="Z93" s="449"/>
      <c r="AA93" s="9" t="s">
        <v>420</v>
      </c>
      <c r="AB93" s="443">
        <f ca="1">IF(CELL("type",AE93)="v",IF(AE93=MIN($AE$90:$AE$94),"W402",_xlfn.RANK.AVG(AE93,($AE$90:$AE$94,$AE$96:$AE$100),1)),"")</f>
        <v>8</v>
      </c>
      <c r="AC93" t="str">
        <f ca="1">IFERROR(IF(AND(COUNT((AB$90:AB$94,AB$96:AB$100))&lt;7,VALUE(RIGHT(IF(AB93="W402","W402",IF(AB93="W401","W401",CONCATENATE(RIGHT(Y$90,3),"/",RIGHT(Y$96,3),"-Q",_xlfn.RANK.AVG(AB93,(AB$90:AB$94,AB$96:AB$100),1)))),1))&gt;2,LEFT(AB93,1)&lt;&gt;"W"),CONCATENATE(LEFT(IF(AB93="W402","W402",IF(AB93="W401","W401",CONCATENATE(RIGHT(Y$90,3),"/",RIGHT(Y$96,3),"-Q",_xlfn.RANK.AVG(AB93,(AB$90:AB$94,AB$96:AB$100),1)))),9),VALUE(RIGHT(IF(AB93="W402","W402",IF(AB93="W401","W401",CONCATENATE(RIGHT(Y$90,3),"/",RIGHT(Y$96,3),"-Q",_xlfn.RANK.AVG(AB93,(AB$90:AB$94,AB$96:AB$100),1)))),1))+1),IF(AB93="W402","W402",IF(AB93="W401","W401",CONCATENATE(RIGHT(Y$90,3),"/",RIGHT(Y$96,3),"-Q",_xlfn.RANK.AVG(AB93,(AB$90:AB$94,AB$96:AB$100),1))))),"")</f>
        <v>402/401-Q7</v>
      </c>
      <c r="AD93" s="201" t="str">
        <f ca="1">Bracket!BA93</f>
        <v>Test60 Test60</v>
      </c>
      <c r="AE93" s="201">
        <f ca="1">Bracket!BB93</f>
        <v>9.8263888888888793E-3</v>
      </c>
      <c r="AG93" s="452"/>
      <c r="AH93" s="449"/>
      <c r="AI93" s="9" t="s">
        <v>487</v>
      </c>
      <c r="AJ93" s="375">
        <v>502</v>
      </c>
      <c r="AK93" s="201">
        <f t="shared" ca="1" si="37"/>
        <v>75</v>
      </c>
      <c r="AL93" s="201" t="str">
        <f ca="1">Bracket!BJ93</f>
        <v>Test56 Test56</v>
      </c>
      <c r="AM93" s="201">
        <f ca="1">Bracket!BK93</f>
        <v>9.7800925925925902E-3</v>
      </c>
    </row>
    <row r="94" spans="1:39" ht="14.25" thickTop="1" thickBot="1" x14ac:dyDescent="0.25">
      <c r="A94" s="499"/>
      <c r="B94" s="501"/>
      <c r="C94" s="18">
        <v>70</v>
      </c>
      <c r="D94" s="440">
        <f t="shared" ca="1" si="35"/>
        <v>5</v>
      </c>
      <c r="E94" t="str">
        <f t="shared" ca="1" si="36"/>
        <v>115/116-Q3</v>
      </c>
      <c r="F94" s="5" t="str">
        <f>Bracket!I94</f>
        <v>Test70 Test70</v>
      </c>
      <c r="G94" s="5">
        <f>Bracket!J94</f>
        <v>7.8587962962963793E-3</v>
      </c>
      <c r="I94" s="499"/>
      <c r="J94" s="521"/>
      <c r="K94" s="18" t="s">
        <v>296</v>
      </c>
      <c r="L94" s="440">
        <f ca="1">IF(CELL("type",O94)="v",IF(O94=MIN($O$90:$O$94),"W215",_xlfn.RANK.AVG(O94,($O$78:$O$82,$O$90:$O$94),1)),"")</f>
        <v>10</v>
      </c>
      <c r="M94" t="str">
        <f ca="1">IFERROR(IF(AND(COUNT((L$78:L$82,L$90:L$94))&lt;7,VALUE(RIGHT(IF(L94="W213","W213",IF(L94="W215","W215",CONCATENATE(RIGHT(I$78,3),"/",RIGHT(I$90,3),"-Q",_xlfn.RANK.AVG(L94,(L$78:L$82,L$90:L$94),1)))),1))&gt;2,LEFT(L94,1)&lt;&gt;"W"),CONCATENATE(LEFT(IF(L94="W213","W213",IF(L94="W215","W215",CONCATENATE(RIGHT(I$78,3),"/",RIGHT(I$90,3),"-Q",_xlfn.RANK.AVG(L94,(L$78:L$82,L$90:L$94),1)))),9),VALUE(RIGHT(IF(L94="W213","W213",IF(L94="W215","W215",CONCATENATE(RIGHT(I$78,3),"/",RIGHT(I$90,3),"-Q",_xlfn.RANK.AVG(L94,(L$78:L$82,L$90:L$94),1)))),1))+1),IF(L94="W213","W213",IF(L94="W215","W215",CONCATENATE(RIGHT(I$78,3),"/",RIGHT(I$90,3),"-Q",_xlfn.RANK.AVG(L94,(L$78:L$82,L$90:L$94),1))))),"")</f>
        <v>213/215-Q8</v>
      </c>
      <c r="N94" s="5" t="str">
        <f ca="1">Bracket!Q94</f>
        <v>Test70 Test70</v>
      </c>
      <c r="O94" s="5">
        <f ca="1">Bracket!R94</f>
        <v>7.8587962962963793E-3</v>
      </c>
      <c r="Q94" s="510"/>
      <c r="R94" s="512"/>
      <c r="S94" s="52" t="s">
        <v>360</v>
      </c>
      <c r="T94" s="443">
        <f ca="1">IF(CELL("type",W94)="v",IF(W94=MIN($W$90:$W$94),"W315",_xlfn.RANK.AVG(W94,($W$66:$W$70,$W$90:$W$94),1)),"")</f>
        <v>10</v>
      </c>
      <c r="U94" t="str">
        <f ca="1">IFERROR(IF(AND(COUNT((T$66:T$70,T$90:T$94))&lt;7,VALUE(RIGHT(IF(T94="W311","W311",IF(T94="W315","W315",CONCATENATE(RIGHT(Q$66,3),"/",RIGHT(Q$90,3),"-Q",_xlfn.RANK.AVG(T94,(T$66:T$70,T$90:T$94),1)))),1))&gt;2,LEFT(T94,1)&lt;&gt;"W"),CONCATENATE(LEFT(IF(T94="W311","W311",IF(T94="W315","W315",CONCATENATE(RIGHT(Q$66,3),"/",RIGHT(Q$90,3),"-Q",_xlfn.RANK.AVG(T94,(T$66:T$70,T$90:T$94),1)))),9),VALUE(RIGHT(IF(T94="W311","W311",IF(T94="W315","W315",CONCATENATE(RIGHT(Q$66,3),"/",RIGHT(Q$90,3),"-Q",_xlfn.RANK.AVG(T94,(T$66:T$70,T$90:T$94),1)))),1))+1),IF(T94="W311","W311",IF(T94="W315","W315",CONCATENATE(RIGHT(Q$66,3),"/",RIGHT(Q$90,3),"-Q",_xlfn.RANK.AVG(T94,(T$66:T$70,T$90:T$94),1))))),"")</f>
        <v>311/315-Q8</v>
      </c>
      <c r="V94" s="201" t="str">
        <f ca="1">Bracket!AA94</f>
        <v>Test19 Test19</v>
      </c>
      <c r="W94" s="201">
        <f ca="1">Bracket!AB94</f>
        <v>8.6574074074074001E-3</v>
      </c>
      <c r="Y94" s="453"/>
      <c r="Z94" s="455"/>
      <c r="AA94" s="197" t="s">
        <v>421</v>
      </c>
      <c r="AB94" s="443" t="str">
        <f ca="1">IF(CELL("type",AE94)="v",IF(AE94=MIN($AE$90:$AE$94),"W402",_xlfn.RANK.AVG(AE94,($AE$90:$AE$94,$AE$96:$AE$100),1)),"")</f>
        <v/>
      </c>
      <c r="AC94" t="str">
        <f ca="1">IFERROR(IF(AND(COUNT((AB$90:AB$94,AB$96:AB$100))&lt;7,VALUE(RIGHT(IF(AB94="W402","W402",IF(AB94="W401","W401",CONCATENATE(RIGHT(Y$90,3),"/",RIGHT(Y$96,3),"-Q",_xlfn.RANK.AVG(AB94,(AB$90:AB$94,AB$96:AB$100),1)))),1))&gt;2,LEFT(AB94,1)&lt;&gt;"W"),CONCATENATE(LEFT(IF(AB94="W402","W402",IF(AB94="W401","W401",CONCATENATE(RIGHT(Y$90,3),"/",RIGHT(Y$96,3),"-Q",_xlfn.RANK.AVG(AB94,(AB$90:AB$94,AB$96:AB$100),1)))),9),VALUE(RIGHT(IF(AB94="W402","W402",IF(AB94="W401","W401",CONCATENATE(RIGHT(Y$90,3),"/",RIGHT(Y$96,3),"-Q",_xlfn.RANK.AVG(AB94,(AB$90:AB$94,AB$96:AB$100),1)))),1))+1),IF(AB94="W402","W402",IF(AB94="W401","W401",CONCATENATE(RIGHT(Y$90,3),"/",RIGHT(Y$96,3),"-Q",_xlfn.RANK.AVG(AB94,(AB$90:AB$94,AB$96:AB$100),1))))),"")</f>
        <v/>
      </c>
      <c r="AD94" s="201" t="str">
        <f ca="1">Bracket!BA94</f>
        <v/>
      </c>
      <c r="AE94" s="201" t="str">
        <f ca="1">Bracket!BB94</f>
        <v/>
      </c>
      <c r="AG94" s="453"/>
      <c r="AH94" s="455"/>
      <c r="AI94" s="197" t="s">
        <v>488</v>
      </c>
      <c r="AJ94" s="375">
        <v>502</v>
      </c>
      <c r="AK94" s="201" t="str">
        <f t="shared" ca="1" si="37"/>
        <v/>
      </c>
      <c r="AL94" s="201" t="str">
        <f ca="1">Bracket!BJ94</f>
        <v/>
      </c>
      <c r="AM94" s="201" t="str">
        <f ca="1">Bracket!BK94</f>
        <v/>
      </c>
    </row>
    <row r="95" spans="1:39" ht="14.25" thickTop="1" thickBot="1" x14ac:dyDescent="0.25">
      <c r="D95" s="440"/>
      <c r="E95" t="str">
        <f t="shared" ca="1" si="36"/>
        <v/>
      </c>
      <c r="F95" s="5"/>
      <c r="G95" s="5"/>
      <c r="I95" s="1"/>
      <c r="J95" s="1"/>
      <c r="K95" s="1"/>
      <c r="L95" s="1"/>
      <c r="M95" s="1"/>
      <c r="N95" s="5" t="str">
        <f ca="1">Bracket!Q95</f>
        <v/>
      </c>
      <c r="O95" s="5" t="str">
        <f ca="1">Bracket!R95</f>
        <v/>
      </c>
      <c r="Q95" s="1"/>
      <c r="R95" s="1"/>
      <c r="S95" s="1"/>
      <c r="T95" s="444"/>
      <c r="U95" s="444"/>
      <c r="V95" s="201" t="str">
        <f ca="1">Bracket!AA95</f>
        <v/>
      </c>
      <c r="W95" s="201" t="str">
        <f ca="1">Bracket!AB95</f>
        <v/>
      </c>
      <c r="Y95" s="1"/>
      <c r="Z95" s="1"/>
      <c r="AA95" s="1"/>
      <c r="AB95" s="444"/>
      <c r="AC95" t="str">
        <f ca="1">IFERROR(IF(AND(COUNT((AB$90:AB$94,AB$96:AB$100))&lt;7,VALUE(RIGHT(IF(AB95="W402","W402",IF(AB95="W401","W401",CONCATENATE(RIGHT(Y$90,3),"/",RIGHT(Y$96,3),"-Q",_xlfn.RANK.AVG(AB95,(AB$90:AB$94,AB$96:AB$100),1)))),1))&gt;2,LEFT(AB95,1)&lt;&gt;"W"),CONCATENATE(LEFT(IF(AB95="W402","W402",IF(AB95="W401","W401",CONCATENATE(RIGHT(Y$90,3),"/",RIGHT(Y$96,3),"-Q",_xlfn.RANK.AVG(AB95,(AB$90:AB$94,AB$96:AB$100),1)))),9),VALUE(RIGHT(IF(AB95="W402","W402",IF(AB95="W401","W401",CONCATENATE(RIGHT(Y$90,3),"/",RIGHT(Y$96,3),"-Q",_xlfn.RANK.AVG(AB95,(AB$90:AB$94,AB$96:AB$100),1)))),1))+1),IF(AB95="W402","W402",IF(AB95="W401","W401",CONCATENATE(RIGHT(Y$90,3),"/",RIGHT(Y$96,3),"-Q",_xlfn.RANK.AVG(AB95,(AB$90:AB$94,AB$96:AB$100),1))))),"")</f>
        <v/>
      </c>
      <c r="AD95" s="201" t="str">
        <f ca="1">Bracket!BA95</f>
        <v/>
      </c>
      <c r="AE95" s="201" t="str">
        <f ca="1">Bracket!BB95</f>
        <v/>
      </c>
      <c r="AG95" s="1"/>
      <c r="AH95" s="1"/>
      <c r="AI95" s="1"/>
      <c r="AJ95" s="1"/>
      <c r="AK95" s="1"/>
      <c r="AL95" s="201" t="str">
        <f ca="1">Bracket!BJ95</f>
        <v/>
      </c>
      <c r="AM95" s="201" t="str">
        <f ca="1">Bracket!BK95</f>
        <v/>
      </c>
    </row>
    <row r="96" spans="1:39" ht="14.25" customHeight="1" thickTop="1" thickBot="1" x14ac:dyDescent="0.25">
      <c r="A96" s="497" t="s">
        <v>15</v>
      </c>
      <c r="B96" s="500" t="s">
        <v>31</v>
      </c>
      <c r="C96" s="5">
        <v>11</v>
      </c>
      <c r="D96" s="440">
        <f ca="1">IF(CELL("type",G96)="v",IF(G96=MIN($G$96:$G$100),"W116",_xlfn.RANK.AVG(G96,$G$90:$G$100,1)),"")</f>
        <v>7</v>
      </c>
      <c r="E96" t="str">
        <f t="shared" ca="1" si="36"/>
        <v>115/116-Q5</v>
      </c>
      <c r="F96" s="5" t="str">
        <f>Bracket!I96</f>
        <v>Test11 Test11</v>
      </c>
      <c r="G96" s="5">
        <f>Bracket!J96</f>
        <v>8.564814814814815E-3</v>
      </c>
      <c r="I96" s="508" t="s">
        <v>47</v>
      </c>
      <c r="J96" s="518" t="s">
        <v>128</v>
      </c>
      <c r="K96" s="30" t="s">
        <v>297</v>
      </c>
      <c r="L96" s="440" t="str">
        <f ca="1">IF(CELL("type",O96)="v",IF(O96=MIN($O$96:$O$100),"W216",_xlfn.RANK.AVG(O96,($O$84:$O$88,$O$96:$O$100),1)),"")</f>
        <v>W216</v>
      </c>
      <c r="M96" t="str">
        <f ca="1">IFERROR(IF(AND(COUNT((L$84:L$88,L$96:L$100))&lt;7,VALUE(RIGHT(IF(L96="W214","W214",IF(L96="W216","W216",CONCATENATE(RIGHT(I$84,3),"/",RIGHT(I$96,3),"-Q",_xlfn.RANK.AVG(L96,(L$84:L$88,L$96:L$100),1)))),1))&gt;2,LEFT(L96,1)&lt;&gt;"W"),CONCATENATE(LEFT(IF(L96="W214","W214",IF(L96="W216","W216",CONCATENATE(RIGHT(I$84,3),"/",RIGHT(I$96,3),"-Q",_xlfn.RANK.AVG(L96,(L$84:L$88,L$96:L$100),1)))),9),VALUE(RIGHT(IF(L96="W214","W214",IF(L96="W216","W216",CONCATENATE(RIGHT(I$84,3),"/",RIGHT(I$96,3),"-Q",_xlfn.RANK.AVG(L96,(L$84:L$88,L$96:L$100),1)))),1))+1),IF(L96="W214","W214",IF(L96="W216","W216",CONCATENATE(RIGHT(I$84,3),"/",RIGHT(I$96,3),"-Q",_xlfn.RANK.AVG(L96,(L$84:L$88,L$96:L$100),1))))),"")</f>
        <v>W216</v>
      </c>
      <c r="N96" s="5" t="str">
        <f ca="1">Bracket!Q96</f>
        <v>Test75 Test75</v>
      </c>
      <c r="O96" s="5">
        <f ca="1">Bracket!R96</f>
        <v>7.9166666666667593E-3</v>
      </c>
      <c r="Q96" s="463" t="s">
        <v>70</v>
      </c>
      <c r="R96" s="466" t="s">
        <v>585</v>
      </c>
      <c r="S96" s="84" t="s">
        <v>361</v>
      </c>
      <c r="T96" s="443" t="str">
        <f ca="1">IF(CELL("type",W96)="v",IF(W96=MIN($W$96:$W$100),"W316",_xlfn.RANK.AVG(W96,($W$72:$W$76,$W$96:$W$100),1)),"")</f>
        <v>W316</v>
      </c>
      <c r="U96" t="str">
        <f ca="1">IFERROR(IF(AND(COUNT((T$72:T$76,T$96:T$100))&lt;7,VALUE(RIGHT(IF(T96="W312","W312",IF(T96="W316","W316",CONCATENATE(RIGHT(Q$72,3),"/",RIGHT(Q$96,3),"-Q",_xlfn.RANK.AVG(T96,(T$72:T$76,T$96:T$100),1)))),1))&gt;2,LEFT(T96,1)&lt;&gt;"W"),CONCATENATE(LEFT(IF(T96="W312","W312",IF(T96="W316","W316",CONCATENATE(RIGHT(Q$72,3),"/",RIGHT(Q$96,3),"-Q",_xlfn.RANK.AVG(T96,(T$72:T$76,T$96:T$100),1)))),9),VALUE(RIGHT(IF(T96="W312","W312",IF(T96="W316","W316",CONCATENATE(RIGHT(Q$72,3),"/",RIGHT(Q$96,3),"-Q",_xlfn.RANK.AVG(T96,(T$72:T$76,T$96:T$100),1)))),1))+1),IF(T96="W312","W312",IF(T96="W316","W316",CONCATENATE(RIGHT(Q$72,3),"/",RIGHT(Q$96,3),"-Q",_xlfn.RANK.AVG(T96,(T$72:T$76,T$96:T$100),1))))),"")</f>
        <v>W316</v>
      </c>
      <c r="V96" s="201" t="str">
        <f ca="1">Bracket!AA96</f>
        <v>Test22 Test22</v>
      </c>
      <c r="W96" s="201">
        <f ca="1">Bracket!AB96</f>
        <v>8.6921296296296208E-3</v>
      </c>
      <c r="Y96" s="451" t="s">
        <v>71</v>
      </c>
      <c r="Z96" s="454" t="s">
        <v>139</v>
      </c>
      <c r="AA96" s="193" t="s">
        <v>425</v>
      </c>
      <c r="AB96" s="443" t="str">
        <f ca="1">IF(CELL("type",AE96)="v",IF(AE96=MIN($AE$96:$AE$100),"W401",_xlfn.RANK.AVG(AE96,($AE$90:$AE$94,$AE$96:$AE$100),1)),"")</f>
        <v>W401</v>
      </c>
      <c r="AC96" t="str">
        <f ca="1">IFERROR(IF(AND(COUNT((AB$90:AB$94,AB$96:AB$100))&lt;7,VALUE(RIGHT(IF(AB96="W402","W402",IF(AB96="W401","W401",CONCATENATE(RIGHT(Y$90,3),"/",RIGHT(Y$96,3),"-Q",_xlfn.RANK.AVG(AB96,(AB$90:AB$94,AB$96:AB$100),1)))),1))&gt;2,LEFT(AB96,1)&lt;&gt;"W"),CONCATENATE(LEFT(IF(AB96="W402","W402",IF(AB96="W401","W401",CONCATENATE(RIGHT(Y$90,3),"/",RIGHT(Y$96,3),"-Q",_xlfn.RANK.AVG(AB96,(AB$90:AB$94,AB$96:AB$100),1)))),9),VALUE(RIGHT(IF(AB96="W402","W402",IF(AB96="W401","W401",CONCATENATE(RIGHT(Y$90,3),"/",RIGHT(Y$96,3),"-Q",_xlfn.RANK.AVG(AB96,(AB$90:AB$94,AB$96:AB$100),1)))),1))+1),IF(AB96="W402","W402",IF(AB96="W401","W401",CONCATENATE(RIGHT(Y$90,3),"/",RIGHT(Y$96,3),"-Q",_xlfn.RANK.AVG(AB96,(AB$90:AB$94,AB$96:AB$100),1))))),"")</f>
        <v>W401</v>
      </c>
      <c r="AD96" s="201" t="str">
        <f ca="1">Bracket!BA96</f>
        <v>Test54 Test54</v>
      </c>
      <c r="AE96" s="201">
        <f ca="1">Bracket!BB96</f>
        <v>9.7569444444444396E-3</v>
      </c>
      <c r="AG96" s="456" t="s">
        <v>87</v>
      </c>
      <c r="AH96" s="459" t="s">
        <v>16</v>
      </c>
      <c r="AI96" s="307" t="s">
        <v>489</v>
      </c>
      <c r="AJ96" s="375">
        <v>501</v>
      </c>
      <c r="AK96" s="201">
        <f ca="1">IFERROR(VALUE(IF(AM96=MIN($AM$96:$AM$100),"76",IF(AND(AM96&lt;MEDIAN($AM$96:$AM$100),AM96&gt;MIN($AM$96:$AM$100)),"77",IF(AM96=MEDIAN($AM$96:$AM$100),"78",IF(AND(AM96&gt;MEDIAN($AM$96:$AM$100),AM96&lt;MAX($AM$96:$AM$100)),"79",IF(AM96=MAX($AM$96:$AM$100),"80")))))),"")</f>
        <v>76</v>
      </c>
      <c r="AL96" s="201" t="str">
        <f ca="1">Bracket!BJ96</f>
        <v>Test57 Test57</v>
      </c>
      <c r="AM96" s="201">
        <f ca="1">Bracket!BK96</f>
        <v>9.7916666666666603E-3</v>
      </c>
    </row>
    <row r="97" spans="1:39" ht="14.25" thickTop="1" thickBot="1" x14ac:dyDescent="0.25">
      <c r="A97" s="498"/>
      <c r="B97" s="449"/>
      <c r="C97" s="9">
        <v>22</v>
      </c>
      <c r="D97" s="440">
        <f t="shared" ref="D97:D100" ca="1" si="38">IF(CELL("type",G97)="v",IF(G97=MIN($G$96:$G$100),"W116",_xlfn.RANK.AVG(G97,$G$90:$G$100,1)),"")</f>
        <v>8</v>
      </c>
      <c r="E97" t="str">
        <f t="shared" ca="1" si="36"/>
        <v>115/116-Q6</v>
      </c>
      <c r="F97" s="5" t="str">
        <f>Bracket!I97</f>
        <v>Test22 Test22</v>
      </c>
      <c r="G97" s="5">
        <f>Bracket!J97</f>
        <v>8.6921296296296208E-3</v>
      </c>
      <c r="I97" s="509"/>
      <c r="J97" s="480"/>
      <c r="K97" s="9" t="s">
        <v>298</v>
      </c>
      <c r="L97" s="440">
        <f ca="1">IF(CELL("type",O97)="v",IF(O97=MIN($O$96:$O$100),"W216",_xlfn.RANK.AVG(O97,($O$84:$O$88,$O$96:$O$100),1)),"")</f>
        <v>3</v>
      </c>
      <c r="M97" t="str">
        <f ca="1">IFERROR(IF(AND(COUNT((L$84:L$88,L$96:L$100))&lt;7,VALUE(RIGHT(IF(L97="W214","W214",IF(L97="W216","W216",CONCATENATE(RIGHT(I$84,3),"/",RIGHT(I$96,3),"-Q",_xlfn.RANK.AVG(L97,(L$84:L$88,L$96:L$100),1)))),1))&gt;2,LEFT(L97,1)&lt;&gt;"W"),CONCATENATE(LEFT(IF(L97="W214","W214",IF(L97="W216","W216",CONCATENATE(RIGHT(I$84,3),"/",RIGHT(I$96,3),"-Q",_xlfn.RANK.AVG(L97,(L$84:L$88,L$96:L$100),1)))),9),VALUE(RIGHT(IF(L97="W214","W214",IF(L97="W216","W216",CONCATENATE(RIGHT(I$84,3),"/",RIGHT(I$96,3),"-Q",_xlfn.RANK.AVG(L97,(L$84:L$88,L$96:L$100),1)))),1))+1),IF(L97="W214","W214",IF(L97="W216","W216",CONCATENATE(RIGHT(I$84,3),"/",RIGHT(I$96,3),"-Q",_xlfn.RANK.AVG(L97,(L$84:L$88,L$96:L$100),1))))),"")</f>
        <v>214/216-Q1</v>
      </c>
      <c r="N97" s="5" t="str">
        <f ca="1">Bracket!Q97</f>
        <v>Test11 Test11</v>
      </c>
      <c r="O97" s="5">
        <f ca="1">Bracket!R97</f>
        <v>8.564814814814815E-3</v>
      </c>
      <c r="Q97" s="464"/>
      <c r="R97" s="449"/>
      <c r="S97" s="9" t="s">
        <v>362</v>
      </c>
      <c r="T97" s="443">
        <f ca="1">IF(CELL("type",W97)="v",IF(W97=MIN($W$96:$W$100),"W316",_xlfn.RANK.AVG(W97,($W$72:$W$76,$W$96:$W$100),1)),"")</f>
        <v>4</v>
      </c>
      <c r="U97" t="str">
        <f ca="1">IFERROR(IF(AND(COUNT((T$72:T$76,T$96:T$100))&lt;7,VALUE(RIGHT(IF(T97="W312","W312",IF(T97="W316","W316",CONCATENATE(RIGHT(Q$72,3),"/",RIGHT(Q$96,3),"-Q",_xlfn.RANK.AVG(T97,(T$72:T$76,T$96:T$100),1)))),1))&gt;2,LEFT(T97,1)&lt;&gt;"W"),CONCATENATE(LEFT(IF(T97="W312","W312",IF(T97="W316","W316",CONCATENATE(RIGHT(Q$72,3),"/",RIGHT(Q$96,3),"-Q",_xlfn.RANK.AVG(T97,(T$72:T$76,T$96:T$100),1)))),9),VALUE(RIGHT(IF(T97="W312","W312",IF(T97="W316","W316",CONCATENATE(RIGHT(Q$72,3),"/",RIGHT(Q$96,3),"-Q",_xlfn.RANK.AVG(T97,(T$72:T$76,T$96:T$100),1)))),1))+1),IF(T97="W312","W312",IF(T97="W316","W316",CONCATENATE(RIGHT(Q$72,3),"/",RIGHT(Q$96,3),"-Q",_xlfn.RANK.AVG(T97,(T$72:T$76,T$96:T$100),1))))),"")</f>
        <v>312/316-Q2</v>
      </c>
      <c r="V97" s="201" t="str">
        <f ca="1">Bracket!AA97</f>
        <v>Test51 Test51</v>
      </c>
      <c r="W97" s="201">
        <f ca="1">Bracket!AB97</f>
        <v>9.7222222222222206E-3</v>
      </c>
      <c r="Y97" s="452"/>
      <c r="Z97" s="449"/>
      <c r="AA97" s="9" t="s">
        <v>426</v>
      </c>
      <c r="AB97" s="443">
        <f ca="1">IF(CELL("type",AE97)="v",IF(AE97=MIN($AE$96:$AE$100),"W401",_xlfn.RANK.AVG(AE97,($AE$90:$AE$94,$AE$96:$AE$100),1)),"")</f>
        <v>3</v>
      </c>
      <c r="AC97" t="str">
        <f ca="1">IFERROR(IF(AND(COUNT((AB$90:AB$94,AB$96:AB$100))&lt;7,VALUE(RIGHT(IF(AB97="W402","W402",IF(AB97="W401","W401",CONCATENATE(RIGHT(Y$90,3),"/",RIGHT(Y$96,3),"-Q",_xlfn.RANK.AVG(AB97,(AB$90:AB$94,AB$96:AB$100),1)))),1))&gt;2,LEFT(AB97,1)&lt;&gt;"W"),CONCATENATE(LEFT(IF(AB97="W402","W402",IF(AB97="W401","W401",CONCATENATE(RIGHT(Y$90,3),"/",RIGHT(Y$96,3),"-Q",_xlfn.RANK.AVG(AB97,(AB$90:AB$94,AB$96:AB$100),1)))),9),VALUE(RIGHT(IF(AB97="W402","W402",IF(AB97="W401","W401",CONCATENATE(RIGHT(Y$90,3),"/",RIGHT(Y$96,3),"-Q",_xlfn.RANK.AVG(AB97,(AB$90:AB$94,AB$96:AB$100),1)))),1))+1),IF(AB97="W402","W402",IF(AB97="W401","W401",CONCATENATE(RIGHT(Y$90,3),"/",RIGHT(Y$96,3),"-Q",_xlfn.RANK.AVG(AB97,(AB$90:AB$94,AB$96:AB$100),1))))),"")</f>
        <v>402/401-Q1</v>
      </c>
      <c r="AD97" s="201" t="str">
        <f ca="1">Bracket!BA97</f>
        <v>Test55 Test55</v>
      </c>
      <c r="AE97" s="201">
        <f ca="1">Bracket!BB97</f>
        <v>9.7685185185185097E-3</v>
      </c>
      <c r="AG97" s="457"/>
      <c r="AH97" s="449"/>
      <c r="AI97" s="9" t="s">
        <v>490</v>
      </c>
      <c r="AJ97" s="375">
        <v>501</v>
      </c>
      <c r="AK97" s="201">
        <f t="shared" ref="AK97:AK100" ca="1" si="39">IFERROR(VALUE(IF(AM97=MIN($AM$96:$AM$100),"76",IF(AND(AM97&lt;MEDIAN($AM$96:$AM$100),AM97&gt;MIN($AM$96:$AM$100)),"77",IF(AM97=MEDIAN($AM$96:$AM$100),"78",IF(AND(AM97&gt;MEDIAN($AM$96:$AM$100),AM97&lt;MAX($AM$96:$AM$100)),"79",IF(AM97=MAX($AM$96:$AM$100),"80")))))),"")</f>
        <v>77</v>
      </c>
      <c r="AL97" s="201" t="str">
        <f ca="1">Bracket!BJ97</f>
        <v>Test58 Test58</v>
      </c>
      <c r="AM97" s="201">
        <f ca="1">Bracket!BK97</f>
        <v>9.8032407407407408E-3</v>
      </c>
    </row>
    <row r="98" spans="1:39" ht="14.25" thickTop="1" thickBot="1" x14ac:dyDescent="0.25">
      <c r="A98" s="498"/>
      <c r="B98" s="449"/>
      <c r="C98" s="9">
        <v>43</v>
      </c>
      <c r="D98" s="440" t="str">
        <f t="shared" ca="1" si="38"/>
        <v>W116</v>
      </c>
      <c r="E98" t="str">
        <f t="shared" ca="1" si="36"/>
        <v>W116</v>
      </c>
      <c r="F98" s="5" t="str">
        <f>Bracket!I98</f>
        <v>Test43 Test43</v>
      </c>
      <c r="G98" s="5">
        <f>Bracket!J98</f>
        <v>7.5462962962963504E-3</v>
      </c>
      <c r="I98" s="509"/>
      <c r="J98" s="480"/>
      <c r="K98" s="9" t="s">
        <v>299</v>
      </c>
      <c r="L98" s="440">
        <f ca="1">IF(CELL("type",O98)="v",IF(O98=MIN($O$96:$O$100),"W216",_xlfn.RANK.AVG(O98,($O$84:$O$88,$O$96:$O$100),1)),"")</f>
        <v>6</v>
      </c>
      <c r="M98" t="str">
        <f ca="1">IFERROR(IF(AND(COUNT((L$84:L$88,L$96:L$100))&lt;7,VALUE(RIGHT(IF(L98="W214","W214",IF(L98="W216","W216",CONCATENATE(RIGHT(I$84,3),"/",RIGHT(I$96,3),"-Q",_xlfn.RANK.AVG(L98,(L$84:L$88,L$96:L$100),1)))),1))&gt;2,LEFT(L98,1)&lt;&gt;"W"),CONCATENATE(LEFT(IF(L98="W214","W214",IF(L98="W216","W216",CONCATENATE(RIGHT(I$84,3),"/",RIGHT(I$96,3),"-Q",_xlfn.RANK.AVG(L98,(L$84:L$88,L$96:L$100),1)))),9),VALUE(RIGHT(IF(L98="W214","W214",IF(L98="W216","W216",CONCATENATE(RIGHT(I$84,3),"/",RIGHT(I$96,3),"-Q",_xlfn.RANK.AVG(L98,(L$84:L$88,L$96:L$100),1)))),1))+1),IF(L98="W214","W214",IF(L98="W216","W216",CONCATENATE(RIGHT(I$84,3),"/",RIGHT(I$96,3),"-Q",_xlfn.RANK.AVG(L98,(L$84:L$88,L$96:L$100),1))))),"")</f>
        <v>214/216-Q4</v>
      </c>
      <c r="N98" s="5" t="str">
        <f ca="1">Bracket!Q98</f>
        <v>Test22 Test22</v>
      </c>
      <c r="O98" s="5">
        <f ca="1">Bracket!R98</f>
        <v>8.6921296296296208E-3</v>
      </c>
      <c r="Q98" s="464"/>
      <c r="R98" s="449"/>
      <c r="S98" s="9" t="s">
        <v>363</v>
      </c>
      <c r="T98" s="443">
        <f ca="1">IF(CELL("type",W98)="v",IF(W98=MIN($W$96:$W$100),"W316",_xlfn.RANK.AVG(W98,($W$72:$W$76,$W$96:$W$100),1)),"")</f>
        <v>5</v>
      </c>
      <c r="U98" t="str">
        <f ca="1">IFERROR(IF(AND(COUNT((T$72:T$76,T$96:T$100))&lt;7,VALUE(RIGHT(IF(T98="W312","W312",IF(T98="W316","W316",CONCATENATE(RIGHT(Q$72,3),"/",RIGHT(Q$96,3),"-Q",_xlfn.RANK.AVG(T98,(T$72:T$76,T$96:T$100),1)))),1))&gt;2,LEFT(T98,1)&lt;&gt;"W"),CONCATENATE(LEFT(IF(T98="W312","W312",IF(T98="W316","W316",CONCATENATE(RIGHT(Q$72,3),"/",RIGHT(Q$96,3),"-Q",_xlfn.RANK.AVG(T98,(T$72:T$76,T$96:T$100),1)))),9),VALUE(RIGHT(IF(T98="W312","W312",IF(T98="W316","W316",CONCATENATE(RIGHT(Q$72,3),"/",RIGHT(Q$96,3),"-Q",_xlfn.RANK.AVG(T98,(T$72:T$76,T$96:T$100),1)))),1))+1),IF(T98="W312","W312",IF(T98="W316","W316",CONCATENATE(RIGHT(Q$72,3),"/",RIGHT(Q$96,3),"-Q",_xlfn.RANK.AVG(T98,(T$72:T$76,T$96:T$100),1))))),"")</f>
        <v>312/316-Q4</v>
      </c>
      <c r="V98" s="201" t="str">
        <f ca="1">Bracket!AA98</f>
        <v>Test54 Test54</v>
      </c>
      <c r="W98" s="201">
        <f ca="1">Bracket!AB98</f>
        <v>9.7569444444444396E-3</v>
      </c>
      <c r="Y98" s="452"/>
      <c r="Z98" s="449"/>
      <c r="AA98" s="9" t="s">
        <v>427</v>
      </c>
      <c r="AB98" s="443">
        <f ca="1">IF(CELL("type",AE98)="v",IF(AE98=MIN($AE$96:$AE$100),"W401",_xlfn.RANK.AVG(AE98,($AE$90:$AE$94,$AE$96:$AE$100),1)),"")</f>
        <v>6</v>
      </c>
      <c r="AC98" t="str">
        <f ca="1">IFERROR(IF(AND(COUNT((AB$90:AB$94,AB$96:AB$100))&lt;7,VALUE(RIGHT(IF(AB98="W402","W402",IF(AB98="W401","W401",CONCATENATE(RIGHT(Y$90,3),"/",RIGHT(Y$96,3),"-Q",_xlfn.RANK.AVG(AB98,(AB$90:AB$94,AB$96:AB$100),1)))),1))&gt;2,LEFT(AB98,1)&lt;&gt;"W"),CONCATENATE(LEFT(IF(AB98="W402","W402",IF(AB98="W401","W401",CONCATENATE(RIGHT(Y$90,3),"/",RIGHT(Y$96,3),"-Q",_xlfn.RANK.AVG(AB98,(AB$90:AB$94,AB$96:AB$100),1)))),9),VALUE(RIGHT(IF(AB98="W402","W402",IF(AB98="W401","W401",CONCATENATE(RIGHT(Y$90,3),"/",RIGHT(Y$96,3),"-Q",_xlfn.RANK.AVG(AB98,(AB$90:AB$94,AB$96:AB$100),1)))),1))+1),IF(AB98="W402","W402",IF(AB98="W401","W401",CONCATENATE(RIGHT(Y$90,3),"/",RIGHT(Y$96,3),"-Q",_xlfn.RANK.AVG(AB98,(AB$90:AB$94,AB$96:AB$100),1))))),"")</f>
        <v>402/401-Q5</v>
      </c>
      <c r="AD98" s="201" t="str">
        <f ca="1">Bracket!BA98</f>
        <v>Test58 Test58</v>
      </c>
      <c r="AE98" s="201">
        <f ca="1">Bracket!BB98</f>
        <v>9.8032407407407408E-3</v>
      </c>
      <c r="AG98" s="457"/>
      <c r="AH98" s="449"/>
      <c r="AI98" s="9" t="s">
        <v>491</v>
      </c>
      <c r="AJ98" s="375">
        <v>501</v>
      </c>
      <c r="AK98" s="201">
        <f t="shared" ca="1" si="39"/>
        <v>79</v>
      </c>
      <c r="AL98" s="201" t="str">
        <f ca="1">Bracket!BJ98</f>
        <v>Test59 Test59</v>
      </c>
      <c r="AM98" s="201">
        <f ca="1">Bracket!BK98</f>
        <v>9.8148148148148092E-3</v>
      </c>
    </row>
    <row r="99" spans="1:39" ht="14.25" thickTop="1" thickBot="1" x14ac:dyDescent="0.25">
      <c r="A99" s="498"/>
      <c r="B99" s="449"/>
      <c r="C99" s="9">
        <v>54</v>
      </c>
      <c r="D99" s="440">
        <f t="shared" ca="1" si="38"/>
        <v>9</v>
      </c>
      <c r="E99" t="str">
        <f t="shared" ca="1" si="36"/>
        <v>115/116-Q7</v>
      </c>
      <c r="F99" s="5" t="str">
        <f>Bracket!I99</f>
        <v>Test54 Test54</v>
      </c>
      <c r="G99" s="5">
        <f>Bracket!J99</f>
        <v>9.7569444444444396E-3</v>
      </c>
      <c r="I99" s="509"/>
      <c r="J99" s="480"/>
      <c r="K99" s="9" t="s">
        <v>300</v>
      </c>
      <c r="L99" s="440">
        <f ca="1">IF(CELL("type",O99)="v",IF(O99=MIN($O$96:$O$100),"W216",_xlfn.RANK.AVG(O99,($O$84:$O$88,$O$96:$O$100),1)),"")</f>
        <v>8</v>
      </c>
      <c r="M99" t="str">
        <f ca="1">IFERROR(IF(AND(COUNT((L$84:L$88,L$96:L$100))&lt;7,VALUE(RIGHT(IF(L99="W214","W214",IF(L99="W216","W216",CONCATENATE(RIGHT(I$84,3),"/",RIGHT(I$96,3),"-Q",_xlfn.RANK.AVG(L99,(L$84:L$88,L$96:L$100),1)))),1))&gt;2,LEFT(L99,1)&lt;&gt;"W"),CONCATENATE(LEFT(IF(L99="W214","W214",IF(L99="W216","W216",CONCATENATE(RIGHT(I$84,3),"/",RIGHT(I$96,3),"-Q",_xlfn.RANK.AVG(L99,(L$84:L$88,L$96:L$100),1)))),9),VALUE(RIGHT(IF(L99="W214","W214",IF(L99="W216","W216",CONCATENATE(RIGHT(I$84,3),"/",RIGHT(I$96,3),"-Q",_xlfn.RANK.AVG(L99,(L$84:L$88,L$96:L$100),1)))),1))+1),IF(L99="W214","W214",IF(L99="W216","W216",CONCATENATE(RIGHT(I$84,3),"/",RIGHT(I$96,3),"-Q",_xlfn.RANK.AVG(L99,(L$84:L$88,L$96:L$100),1))))),"")</f>
        <v>214/216-Q6</v>
      </c>
      <c r="N99" s="5" t="str">
        <f ca="1">Bracket!Q99</f>
        <v>Test54 Test54</v>
      </c>
      <c r="O99" s="5">
        <f ca="1">Bracket!R99</f>
        <v>9.7569444444444396E-3</v>
      </c>
      <c r="Q99" s="464"/>
      <c r="R99" s="449"/>
      <c r="S99" s="9" t="s">
        <v>364</v>
      </c>
      <c r="T99" s="443">
        <f ca="1">IF(CELL("type",W99)="v",IF(W99=MIN($W$96:$W$100),"W316",_xlfn.RANK.AVG(W99,($W$72:$W$76,$W$96:$W$100),1)),"")</f>
        <v>8</v>
      </c>
      <c r="U99" t="str">
        <f ca="1">IFERROR(IF(AND(COUNT((T$72:T$76,T$96:T$100))&lt;7,VALUE(RIGHT(IF(T99="W312","W312",IF(T99="W316","W316",CONCATENATE(RIGHT(Q$72,3),"/",RIGHT(Q$96,3),"-Q",_xlfn.RANK.AVG(T99,(T$72:T$76,T$96:T$100),1)))),1))&gt;2,LEFT(T99,1)&lt;&gt;"W"),CONCATENATE(LEFT(IF(T99="W312","W312",IF(T99="W316","W316",CONCATENATE(RIGHT(Q$72,3),"/",RIGHT(Q$96,3),"-Q",_xlfn.RANK.AVG(T99,(T$72:T$76,T$96:T$100),1)))),9),VALUE(RIGHT(IF(T99="W312","W312",IF(T99="W316","W316",CONCATENATE(RIGHT(Q$72,3),"/",RIGHT(Q$96,3),"-Q",_xlfn.RANK.AVG(T99,(T$72:T$76,T$96:T$100),1)))),1))+1),IF(T99="W312","W312",IF(T99="W316","W316",CONCATENATE(RIGHT(Q$72,3),"/",RIGHT(Q$96,3),"-Q",_xlfn.RANK.AVG(T99,(T$72:T$76,T$96:T$100),1))))),"")</f>
        <v>312/316-Q7</v>
      </c>
      <c r="V99" s="201" t="str">
        <f ca="1">Bracket!AA99</f>
        <v>Test59 Test59</v>
      </c>
      <c r="W99" s="201">
        <f ca="1">Bracket!AB99</f>
        <v>9.8148148148148092E-3</v>
      </c>
      <c r="Y99" s="452"/>
      <c r="Z99" s="449"/>
      <c r="AA99" s="9" t="s">
        <v>428</v>
      </c>
      <c r="AB99" s="443">
        <f ca="1">IF(CELL("type",AE99)="v",IF(AE99=MIN($AE$96:$AE$100),"W401",_xlfn.RANK.AVG(AE99,($AE$90:$AE$94,$AE$96:$AE$100),1)),"")</f>
        <v>7</v>
      </c>
      <c r="AC99" t="str">
        <f ca="1">IFERROR(IF(AND(COUNT((AB$90:AB$94,AB$96:AB$100))&lt;7,VALUE(RIGHT(IF(AB99="W402","W402",IF(AB99="W401","W401",CONCATENATE(RIGHT(Y$90,3),"/",RIGHT(Y$96,3),"-Q",_xlfn.RANK.AVG(AB99,(AB$90:AB$94,AB$96:AB$100),1)))),1))&gt;2,LEFT(AB99,1)&lt;&gt;"W"),CONCATENATE(LEFT(IF(AB99="W402","W402",IF(AB99="W401","W401",CONCATENATE(RIGHT(Y$90,3),"/",RIGHT(Y$96,3),"-Q",_xlfn.RANK.AVG(AB99,(AB$90:AB$94,AB$96:AB$100),1)))),9),VALUE(RIGHT(IF(AB99="W402","W402",IF(AB99="W401","W401",CONCATENATE(RIGHT(Y$90,3),"/",RIGHT(Y$96,3),"-Q",_xlfn.RANK.AVG(AB99,(AB$90:AB$94,AB$96:AB$100),1)))),1))+1),IF(AB99="W402","W402",IF(AB99="W401","W401",CONCATENATE(RIGHT(Y$90,3),"/",RIGHT(Y$96,3),"-Q",_xlfn.RANK.AVG(AB99,(AB$90:AB$94,AB$96:AB$100),1))))),"")</f>
        <v>402/401-Q6</v>
      </c>
      <c r="AD99" s="201" t="str">
        <f ca="1">Bracket!BA99</f>
        <v>Test59 Test59</v>
      </c>
      <c r="AE99" s="201">
        <f ca="1">Bracket!BB99</f>
        <v>9.8148148148148092E-3</v>
      </c>
      <c r="AG99" s="457"/>
      <c r="AH99" s="449"/>
      <c r="AI99" s="9" t="s">
        <v>492</v>
      </c>
      <c r="AJ99" s="375">
        <v>501</v>
      </c>
      <c r="AK99" s="201">
        <f t="shared" ca="1" si="39"/>
        <v>80</v>
      </c>
      <c r="AL99" s="201" t="str">
        <f ca="1">Bracket!BJ99</f>
        <v>Test60 Test60</v>
      </c>
      <c r="AM99" s="201">
        <f ca="1">Bracket!BK99</f>
        <v>9.8263888888888793E-3</v>
      </c>
    </row>
    <row r="100" spans="1:39" ht="14.25" thickTop="1" thickBot="1" x14ac:dyDescent="0.25">
      <c r="A100" s="499"/>
      <c r="B100" s="501"/>
      <c r="C100" s="18">
        <v>75</v>
      </c>
      <c r="D100" s="440">
        <f t="shared" ca="1" si="38"/>
        <v>6</v>
      </c>
      <c r="E100" t="str">
        <f t="shared" ca="1" si="36"/>
        <v>115/116-Q4</v>
      </c>
      <c r="F100" s="5" t="str">
        <f>Bracket!I100</f>
        <v>Test75 Test75</v>
      </c>
      <c r="G100" s="5">
        <f>Bracket!J100</f>
        <v>7.9166666666667593E-3</v>
      </c>
      <c r="I100" s="510"/>
      <c r="J100" s="519"/>
      <c r="K100" s="52" t="s">
        <v>301</v>
      </c>
      <c r="L100" s="440">
        <f ca="1">IF(CELL("type",O100)="v",IF(O100=MIN($O$96:$O$100),"W216",_xlfn.RANK.AVG(O100,($O$84:$O$88,$O$96:$O$100),1)),"")</f>
        <v>9</v>
      </c>
      <c r="M100" t="str">
        <f ca="1">IFERROR(IF(AND(COUNT((L$84:L$88,L$96:L$100))&lt;7,VALUE(RIGHT(IF(L100="W214","W214",IF(L100="W216","W216",CONCATENATE(RIGHT(I$84,3),"/",RIGHT(I$96,3),"-Q",_xlfn.RANK.AVG(L100,(L$84:L$88,L$96:L$100),1)))),1))&gt;2,LEFT(L100,1)&lt;&gt;"W"),CONCATENATE(LEFT(IF(L100="W214","W214",IF(L100="W216","W216",CONCATENATE(RIGHT(I$84,3),"/",RIGHT(I$96,3),"-Q",_xlfn.RANK.AVG(L100,(L$84:L$88,L$96:L$100),1)))),9),VALUE(RIGHT(IF(L100="W214","W214",IF(L100="W216","W216",CONCATENATE(RIGHT(I$84,3),"/",RIGHT(I$96,3),"-Q",_xlfn.RANK.AVG(L100,(L$84:L$88,L$96:L$100),1)))),1))+1),IF(L100="W214","W214",IF(L100="W216","W216",CONCATENATE(RIGHT(I$84,3),"/",RIGHT(I$96,3),"-Q",_xlfn.RANK.AVG(L100,(L$84:L$88,L$96:L$100),1))))),"")</f>
        <v>214/216-Q7</v>
      </c>
      <c r="N100" s="5" t="str">
        <f ca="1">Bracket!Q100</f>
        <v>Test59 Test59</v>
      </c>
      <c r="O100" s="5">
        <f ca="1">Bracket!R100</f>
        <v>9.8148148148148092E-3</v>
      </c>
      <c r="Q100" s="465"/>
      <c r="R100" s="467"/>
      <c r="S100" s="101" t="s">
        <v>365</v>
      </c>
      <c r="T100" s="443" t="str">
        <f ca="1">IF(CELL("type",W100)="v",IF(W100=MIN($W$96:$W$100),"W316",_xlfn.RANK.AVG(W100,($W$72:$W$76,$W$96:$W$100),1)),"")</f>
        <v/>
      </c>
      <c r="U100" t="str">
        <f ca="1">IFERROR(IF(AND(COUNT((T$72:T$76,T$96:T$100))&lt;7,VALUE(RIGHT(IF(T100="W312","W312",IF(T100="W316","W316",CONCATENATE(RIGHT(Q$72,3),"/",RIGHT(Q$96,3),"-Q",_xlfn.RANK.AVG(T100,(T$72:T$76,T$96:T$100),1)))),1))&gt;2,LEFT(T100,1)&lt;&gt;"W"),CONCATENATE(LEFT(IF(T100="W312","W312",IF(T100="W316","W316",CONCATENATE(RIGHT(Q$72,3),"/",RIGHT(Q$96,3),"-Q",_xlfn.RANK.AVG(T100,(T$72:T$76,T$96:T$100),1)))),9),VALUE(RIGHT(IF(T100="W312","W312",IF(T100="W316","W316",CONCATENATE(RIGHT(Q$72,3),"/",RIGHT(Q$96,3),"-Q",_xlfn.RANK.AVG(T100,(T$72:T$76,T$96:T$100),1)))),1))+1),IF(T100="W312","W312",IF(T100="W316","W316",CONCATENATE(RIGHT(Q$72,3),"/",RIGHT(Q$96,3),"-Q",_xlfn.RANK.AVG(T100,(T$72:T$76,T$96:T$100),1))))),"")</f>
        <v/>
      </c>
      <c r="V100" s="201" t="str">
        <f ca="1">Bracket!AA100</f>
        <v/>
      </c>
      <c r="W100" s="201" t="str">
        <f ca="1">Bracket!AB100</f>
        <v/>
      </c>
      <c r="Y100" s="453"/>
      <c r="Z100" s="455"/>
      <c r="AA100" s="197" t="s">
        <v>429</v>
      </c>
      <c r="AB100" s="443" t="str">
        <f ca="1">IF(CELL("type",AE100)="v",IF(AE100=MIN($AE$96:$AE$100),"W401",_xlfn.RANK.AVG(AE100,($AE$90:$AE$94,$AE$96:$AE$100),1)),"")</f>
        <v/>
      </c>
      <c r="AC100" t="str">
        <f ca="1">IFERROR(IF(AND(COUNT((AB$90:AB$94,AB$96:AB$100))&lt;7,VALUE(RIGHT(IF(AB100="W402","W402",IF(AB100="W401","W401",CONCATENATE(RIGHT(Y$90,3),"/",RIGHT(Y$96,3),"-Q",_xlfn.RANK.AVG(AB100,(AB$90:AB$94,AB$96:AB$100),1)))),1))&gt;2,LEFT(AB100,1)&lt;&gt;"W"),CONCATENATE(LEFT(IF(AB100="W402","W402",IF(AB100="W401","W401",CONCATENATE(RIGHT(Y$90,3),"/",RIGHT(Y$96,3),"-Q",_xlfn.RANK.AVG(AB100,(AB$90:AB$94,AB$96:AB$100),1)))),9),VALUE(RIGHT(IF(AB100="W402","W402",IF(AB100="W401","W401",CONCATENATE(RIGHT(Y$90,3),"/",RIGHT(Y$96,3),"-Q",_xlfn.RANK.AVG(AB100,(AB$90:AB$94,AB$96:AB$100),1)))),1))+1),IF(AB100="W402","W402",IF(AB100="W401","W401",CONCATENATE(RIGHT(Y$90,3),"/",RIGHT(Y$96,3),"-Q",_xlfn.RANK.AVG(AB100,(AB$90:AB$94,AB$96:AB$100),1))))),"")</f>
        <v/>
      </c>
      <c r="AD100" s="201" t="str">
        <f ca="1">Bracket!BA100</f>
        <v/>
      </c>
      <c r="AE100" s="201" t="str">
        <f ca="1">Bracket!BB100</f>
        <v/>
      </c>
      <c r="AG100" s="458"/>
      <c r="AH100" s="460"/>
      <c r="AI100" s="313" t="s">
        <v>493</v>
      </c>
      <c r="AJ100" s="375">
        <v>501</v>
      </c>
      <c r="AK100" s="201" t="str">
        <f t="shared" ca="1" si="39"/>
        <v/>
      </c>
      <c r="AL100" s="201" t="str">
        <f ca="1">Bracket!BJ100</f>
        <v/>
      </c>
      <c r="AM100" s="201" t="str">
        <f ca="1">Bracket!BK100</f>
        <v/>
      </c>
    </row>
    <row r="101" spans="1:39" ht="13.5" thickTop="1" x14ac:dyDescent="0.2"/>
  </sheetData>
  <mergeCells count="176">
    <mergeCell ref="I54:I58"/>
    <mergeCell ref="J54:J58"/>
    <mergeCell ref="I60:I64"/>
    <mergeCell ref="J60:J64"/>
    <mergeCell ref="I66:I70"/>
    <mergeCell ref="J66:J70"/>
    <mergeCell ref="I90:I94"/>
    <mergeCell ref="J90:J94"/>
    <mergeCell ref="I96:I100"/>
    <mergeCell ref="J96:J100"/>
    <mergeCell ref="I72:I76"/>
    <mergeCell ref="J72:J76"/>
    <mergeCell ref="I78:I82"/>
    <mergeCell ref="J78:J82"/>
    <mergeCell ref="I84:I88"/>
    <mergeCell ref="J84:J88"/>
    <mergeCell ref="J24:J28"/>
    <mergeCell ref="I30:I34"/>
    <mergeCell ref="J30:J34"/>
    <mergeCell ref="I36:I40"/>
    <mergeCell ref="J36:J40"/>
    <mergeCell ref="I42:I46"/>
    <mergeCell ref="J42:J46"/>
    <mergeCell ref="I48:I52"/>
    <mergeCell ref="J48:J52"/>
    <mergeCell ref="A90:A94"/>
    <mergeCell ref="B90:B94"/>
    <mergeCell ref="A96:A100"/>
    <mergeCell ref="B96:B100"/>
    <mergeCell ref="A2:G2"/>
    <mergeCell ref="A3:G3"/>
    <mergeCell ref="A4:G4"/>
    <mergeCell ref="A84:A88"/>
    <mergeCell ref="B84:B88"/>
    <mergeCell ref="A48:A52"/>
    <mergeCell ref="B48:B52"/>
    <mergeCell ref="A18:A22"/>
    <mergeCell ref="B18:B22"/>
    <mergeCell ref="A24:A28"/>
    <mergeCell ref="B24:B28"/>
    <mergeCell ref="A30:A34"/>
    <mergeCell ref="B30:B34"/>
    <mergeCell ref="A6:A10"/>
    <mergeCell ref="B6:B10"/>
    <mergeCell ref="A12:A16"/>
    <mergeCell ref="B12:B16"/>
    <mergeCell ref="I2:O2"/>
    <mergeCell ref="A72:A76"/>
    <mergeCell ref="B72:B76"/>
    <mergeCell ref="A78:A82"/>
    <mergeCell ref="B78:B82"/>
    <mergeCell ref="A54:A58"/>
    <mergeCell ref="B54:B58"/>
    <mergeCell ref="A60:A64"/>
    <mergeCell ref="B60:B64"/>
    <mergeCell ref="A66:A70"/>
    <mergeCell ref="B66:B70"/>
    <mergeCell ref="A36:A40"/>
    <mergeCell ref="B36:B40"/>
    <mergeCell ref="A42:A46"/>
    <mergeCell ref="B42:B46"/>
    <mergeCell ref="I3:O3"/>
    <mergeCell ref="I4:O4"/>
    <mergeCell ref="I6:I10"/>
    <mergeCell ref="J6:J10"/>
    <mergeCell ref="I12:I16"/>
    <mergeCell ref="J12:J16"/>
    <mergeCell ref="I18:I22"/>
    <mergeCell ref="J18:J22"/>
    <mergeCell ref="I24:I28"/>
    <mergeCell ref="Q12:Q16"/>
    <mergeCell ref="R12:R16"/>
    <mergeCell ref="Q18:Q22"/>
    <mergeCell ref="R18:R22"/>
    <mergeCell ref="Q24:Q28"/>
    <mergeCell ref="R24:R28"/>
    <mergeCell ref="Q2:W2"/>
    <mergeCell ref="Q3:W3"/>
    <mergeCell ref="Q4:W4"/>
    <mergeCell ref="Q6:Q10"/>
    <mergeCell ref="R6:R10"/>
    <mergeCell ref="Q48:Q52"/>
    <mergeCell ref="R48:R52"/>
    <mergeCell ref="Q54:Q58"/>
    <mergeCell ref="R54:R58"/>
    <mergeCell ref="Q60:Q64"/>
    <mergeCell ref="R60:R64"/>
    <mergeCell ref="Q30:Q34"/>
    <mergeCell ref="R30:R34"/>
    <mergeCell ref="Q36:Q40"/>
    <mergeCell ref="R36:R40"/>
    <mergeCell ref="Q42:Q46"/>
    <mergeCell ref="R42:R46"/>
    <mergeCell ref="Q84:Q88"/>
    <mergeCell ref="R84:R88"/>
    <mergeCell ref="Q90:Q94"/>
    <mergeCell ref="R90:R94"/>
    <mergeCell ref="Q96:Q100"/>
    <mergeCell ref="R96:R100"/>
    <mergeCell ref="Q66:Q70"/>
    <mergeCell ref="R66:R70"/>
    <mergeCell ref="Q72:Q76"/>
    <mergeCell ref="R72:R76"/>
    <mergeCell ref="Q78:Q82"/>
    <mergeCell ref="R78:R82"/>
    <mergeCell ref="Y12:Y16"/>
    <mergeCell ref="Z12:Z16"/>
    <mergeCell ref="Y18:Y22"/>
    <mergeCell ref="Z18:Z22"/>
    <mergeCell ref="Y24:Y28"/>
    <mergeCell ref="Z24:Z28"/>
    <mergeCell ref="Y2:AE2"/>
    <mergeCell ref="Y3:AE3"/>
    <mergeCell ref="Y4:AE4"/>
    <mergeCell ref="Y6:Y10"/>
    <mergeCell ref="Z6:Z10"/>
    <mergeCell ref="Y48:Y52"/>
    <mergeCell ref="Z48:Z52"/>
    <mergeCell ref="Y54:Y58"/>
    <mergeCell ref="Z54:Z58"/>
    <mergeCell ref="Y60:Y64"/>
    <mergeCell ref="Z60:Z64"/>
    <mergeCell ref="Y30:Y34"/>
    <mergeCell ref="Z30:Z34"/>
    <mergeCell ref="Y36:Y40"/>
    <mergeCell ref="Z36:Z40"/>
    <mergeCell ref="Y42:Y46"/>
    <mergeCell ref="Z42:Z46"/>
    <mergeCell ref="Y84:Y88"/>
    <mergeCell ref="Z84:Z88"/>
    <mergeCell ref="Y90:Y94"/>
    <mergeCell ref="Z90:Z94"/>
    <mergeCell ref="Y96:Y100"/>
    <mergeCell ref="Z96:Z100"/>
    <mergeCell ref="Y66:Y70"/>
    <mergeCell ref="Z66:Z70"/>
    <mergeCell ref="Y72:Y76"/>
    <mergeCell ref="Z72:Z76"/>
    <mergeCell ref="Y78:Y82"/>
    <mergeCell ref="Z78:Z82"/>
    <mergeCell ref="AH42:AH46"/>
    <mergeCell ref="AG12:AG16"/>
    <mergeCell ref="AH12:AH16"/>
    <mergeCell ref="AG18:AG22"/>
    <mergeCell ref="AH18:AH22"/>
    <mergeCell ref="AG24:AG28"/>
    <mergeCell ref="AH24:AH28"/>
    <mergeCell ref="AG2:AM2"/>
    <mergeCell ref="AG3:AM3"/>
    <mergeCell ref="AG4:AM4"/>
    <mergeCell ref="AG6:AG10"/>
    <mergeCell ref="AH6:AH10"/>
    <mergeCell ref="A1:AM1"/>
    <mergeCell ref="AG84:AG88"/>
    <mergeCell ref="AH84:AH88"/>
    <mergeCell ref="AG90:AG94"/>
    <mergeCell ref="AH90:AH94"/>
    <mergeCell ref="AG96:AG100"/>
    <mergeCell ref="AH96:AH100"/>
    <mergeCell ref="AG66:AG70"/>
    <mergeCell ref="AH66:AH70"/>
    <mergeCell ref="AG72:AG76"/>
    <mergeCell ref="AH72:AH76"/>
    <mergeCell ref="AG78:AG82"/>
    <mergeCell ref="AH78:AH82"/>
    <mergeCell ref="AG48:AG52"/>
    <mergeCell ref="AH48:AH52"/>
    <mergeCell ref="AG54:AG58"/>
    <mergeCell ref="AH54:AH58"/>
    <mergeCell ref="AG60:AG64"/>
    <mergeCell ref="AH60:AH64"/>
    <mergeCell ref="AG30:AG34"/>
    <mergeCell ref="AH30:AH34"/>
    <mergeCell ref="AG36:AG40"/>
    <mergeCell ref="AH36:AH40"/>
    <mergeCell ref="AG42:AG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49" workbookViewId="0">
      <selection activeCell="C79" sqref="C79"/>
    </sheetView>
  </sheetViews>
  <sheetFormatPr defaultRowHeight="12.75" x14ac:dyDescent="0.2"/>
  <cols>
    <col min="1" max="1" width="8.42578125" bestFit="1" customWidth="1"/>
    <col min="2" max="2" width="9.85546875" bestFit="1" customWidth="1"/>
    <col min="3" max="3" width="8.140625" bestFit="1" customWidth="1"/>
    <col min="4" max="4" width="6.42578125" bestFit="1" customWidth="1"/>
    <col min="6" max="6" width="12.85546875" bestFit="1" customWidth="1"/>
    <col min="7" max="7" width="8.140625" bestFit="1" customWidth="1"/>
  </cols>
  <sheetData>
    <row r="1" spans="1:7" ht="41.25" customHeight="1" x14ac:dyDescent="0.2">
      <c r="A1" s="552" t="s">
        <v>169</v>
      </c>
      <c r="B1" s="552"/>
      <c r="C1" s="552"/>
      <c r="D1" s="552"/>
      <c r="F1" s="553" t="s">
        <v>170</v>
      </c>
      <c r="G1" s="553"/>
    </row>
    <row r="2" spans="1:7" x14ac:dyDescent="0.2">
      <c r="A2" t="s">
        <v>157</v>
      </c>
      <c r="B2" t="s">
        <v>158</v>
      </c>
      <c r="C2" t="s">
        <v>168</v>
      </c>
      <c r="D2" t="s">
        <v>163</v>
      </c>
      <c r="F2" s="387" t="s">
        <v>160</v>
      </c>
      <c r="G2" s="387" t="s">
        <v>168</v>
      </c>
    </row>
    <row r="3" spans="1:7" x14ac:dyDescent="0.2">
      <c r="A3" s="377" t="s">
        <v>494</v>
      </c>
      <c r="B3" t="s">
        <v>494</v>
      </c>
      <c r="C3" s="441">
        <v>7.0601851851851841E-3</v>
      </c>
      <c r="F3" s="388" t="str">
        <f>CONCATENATE(B3," ",A3)</f>
        <v>Test1 Test1</v>
      </c>
      <c r="G3" s="389">
        <f>IF(C3&gt;0,C3,"")</f>
        <v>7.0601851851851841E-3</v>
      </c>
    </row>
    <row r="4" spans="1:7" x14ac:dyDescent="0.2">
      <c r="A4" s="377" t="s">
        <v>495</v>
      </c>
      <c r="B4" t="s">
        <v>495</v>
      </c>
      <c r="C4" s="441">
        <v>7.0717592592592594E-3</v>
      </c>
      <c r="F4" s="388" t="str">
        <f t="shared" ref="F4:F67" si="0">CONCATENATE(B4," ",A4)</f>
        <v>Test2 Test2</v>
      </c>
      <c r="G4" s="389">
        <f t="shared" ref="G4:G67" si="1">IF(C4&gt;0,C4,"")</f>
        <v>7.0717592592592594E-3</v>
      </c>
    </row>
    <row r="5" spans="1:7" x14ac:dyDescent="0.2">
      <c r="A5" s="377" t="s">
        <v>496</v>
      </c>
      <c r="B5" t="s">
        <v>496</v>
      </c>
      <c r="C5" s="441">
        <v>7.0833333333333304E-3</v>
      </c>
      <c r="F5" s="388" t="str">
        <f t="shared" si="0"/>
        <v>Test3 Test3</v>
      </c>
      <c r="G5" s="389">
        <f t="shared" si="1"/>
        <v>7.0833333333333304E-3</v>
      </c>
    </row>
    <row r="6" spans="1:7" x14ac:dyDescent="0.2">
      <c r="A6" s="377" t="s">
        <v>497</v>
      </c>
      <c r="B6" t="s">
        <v>497</v>
      </c>
      <c r="C6" s="441">
        <v>7.09490740740741E-3</v>
      </c>
      <c r="F6" s="388" t="str">
        <f t="shared" si="0"/>
        <v>Test4 Test4</v>
      </c>
      <c r="G6" s="389">
        <f t="shared" si="1"/>
        <v>7.09490740740741E-3</v>
      </c>
    </row>
    <row r="7" spans="1:7" x14ac:dyDescent="0.2">
      <c r="A7" s="377" t="s">
        <v>498</v>
      </c>
      <c r="B7" t="s">
        <v>498</v>
      </c>
      <c r="C7" s="441">
        <v>7.1064814814814897E-3</v>
      </c>
      <c r="F7" s="388" t="str">
        <f t="shared" si="0"/>
        <v>Test5 Test5</v>
      </c>
      <c r="G7" s="389">
        <f t="shared" si="1"/>
        <v>7.1064814814814897E-3</v>
      </c>
    </row>
    <row r="8" spans="1:7" x14ac:dyDescent="0.2">
      <c r="A8" s="377" t="s">
        <v>499</v>
      </c>
      <c r="B8" t="s">
        <v>499</v>
      </c>
      <c r="C8" s="441">
        <v>7.1180555555555598E-3</v>
      </c>
      <c r="F8" s="388" t="str">
        <f t="shared" si="0"/>
        <v>Test6 Test6</v>
      </c>
      <c r="G8" s="389">
        <f t="shared" si="1"/>
        <v>7.1180555555555598E-3</v>
      </c>
    </row>
    <row r="9" spans="1:7" x14ac:dyDescent="0.2">
      <c r="A9" s="377" t="s">
        <v>500</v>
      </c>
      <c r="B9" t="s">
        <v>500</v>
      </c>
      <c r="C9" s="441">
        <v>7.1296296296296403E-3</v>
      </c>
      <c r="F9" s="388" t="str">
        <f t="shared" si="0"/>
        <v>Test7 Test7</v>
      </c>
      <c r="G9" s="389">
        <f t="shared" si="1"/>
        <v>7.1296296296296403E-3</v>
      </c>
    </row>
    <row r="10" spans="1:7" x14ac:dyDescent="0.2">
      <c r="A10" s="377" t="s">
        <v>501</v>
      </c>
      <c r="B10" t="s">
        <v>501</v>
      </c>
      <c r="C10" s="441">
        <v>7.1412037037037104E-3</v>
      </c>
      <c r="F10" s="388" t="str">
        <f t="shared" si="0"/>
        <v>Test8 Test8</v>
      </c>
      <c r="G10" s="389">
        <f t="shared" si="1"/>
        <v>7.1412037037037104E-3</v>
      </c>
    </row>
    <row r="11" spans="1:7" x14ac:dyDescent="0.2">
      <c r="A11" s="377" t="s">
        <v>502</v>
      </c>
      <c r="B11" t="s">
        <v>502</v>
      </c>
      <c r="C11" s="441">
        <v>7.15277777777779E-3</v>
      </c>
      <c r="F11" s="388" t="str">
        <f t="shared" si="0"/>
        <v>Test9 Test9</v>
      </c>
      <c r="G11" s="389">
        <f t="shared" si="1"/>
        <v>7.15277777777779E-3</v>
      </c>
    </row>
    <row r="12" spans="1:7" x14ac:dyDescent="0.2">
      <c r="A12" s="377" t="s">
        <v>503</v>
      </c>
      <c r="B12" t="s">
        <v>503</v>
      </c>
      <c r="C12" s="441">
        <v>7.1643518518518601E-3</v>
      </c>
      <c r="F12" s="388" t="str">
        <f t="shared" si="0"/>
        <v>Test10 Test10</v>
      </c>
      <c r="G12" s="389">
        <f t="shared" si="1"/>
        <v>7.1643518518518601E-3</v>
      </c>
    </row>
    <row r="13" spans="1:7" x14ac:dyDescent="0.2">
      <c r="A13" s="377" t="s">
        <v>504</v>
      </c>
      <c r="B13" t="s">
        <v>504</v>
      </c>
      <c r="C13" s="441">
        <v>7.1759259259259398E-3</v>
      </c>
      <c r="F13" s="388" t="str">
        <f t="shared" si="0"/>
        <v>Test11 Test11</v>
      </c>
      <c r="G13" s="389">
        <f t="shared" si="1"/>
        <v>7.1759259259259398E-3</v>
      </c>
    </row>
    <row r="14" spans="1:7" x14ac:dyDescent="0.2">
      <c r="A14" s="377" t="s">
        <v>505</v>
      </c>
      <c r="B14" t="s">
        <v>505</v>
      </c>
      <c r="C14" s="441">
        <v>7.1875000000000099E-3</v>
      </c>
      <c r="F14" s="388" t="str">
        <f t="shared" si="0"/>
        <v>Test12 Test12</v>
      </c>
      <c r="G14" s="389">
        <f t="shared" si="1"/>
        <v>7.1875000000000099E-3</v>
      </c>
    </row>
    <row r="15" spans="1:7" x14ac:dyDescent="0.2">
      <c r="A15" s="377" t="s">
        <v>506</v>
      </c>
      <c r="B15" t="s">
        <v>506</v>
      </c>
      <c r="C15" s="441">
        <v>7.1990740740740904E-3</v>
      </c>
      <c r="F15" s="388" t="str">
        <f t="shared" si="0"/>
        <v>Test13 Test13</v>
      </c>
      <c r="G15" s="389">
        <f t="shared" si="1"/>
        <v>7.1990740740740904E-3</v>
      </c>
    </row>
    <row r="16" spans="1:7" x14ac:dyDescent="0.2">
      <c r="A16" s="377" t="s">
        <v>507</v>
      </c>
      <c r="B16" t="s">
        <v>507</v>
      </c>
      <c r="C16" s="441">
        <v>7.2106481481481596E-3</v>
      </c>
      <c r="F16" s="388" t="str">
        <f t="shared" si="0"/>
        <v>Test14 Test14</v>
      </c>
      <c r="G16" s="389">
        <f t="shared" si="1"/>
        <v>7.2106481481481596E-3</v>
      </c>
    </row>
    <row r="17" spans="1:7" x14ac:dyDescent="0.2">
      <c r="A17" s="377" t="s">
        <v>508</v>
      </c>
      <c r="B17" t="s">
        <v>508</v>
      </c>
      <c r="C17" s="441">
        <v>7.2222222222222401E-3</v>
      </c>
      <c r="F17" s="388" t="str">
        <f t="shared" si="0"/>
        <v>Test15 Test15</v>
      </c>
      <c r="G17" s="389">
        <f t="shared" si="1"/>
        <v>7.2222222222222401E-3</v>
      </c>
    </row>
    <row r="18" spans="1:7" x14ac:dyDescent="0.2">
      <c r="A18" s="377" t="s">
        <v>509</v>
      </c>
      <c r="B18" t="s">
        <v>509</v>
      </c>
      <c r="C18" s="441">
        <v>7.2337962962963102E-3</v>
      </c>
      <c r="F18" s="388" t="str">
        <f t="shared" si="0"/>
        <v>Test16 Test16</v>
      </c>
      <c r="G18" s="389">
        <f t="shared" si="1"/>
        <v>7.2337962962963102E-3</v>
      </c>
    </row>
    <row r="19" spans="1:7" x14ac:dyDescent="0.2">
      <c r="A19" s="377" t="s">
        <v>510</v>
      </c>
      <c r="B19" t="s">
        <v>510</v>
      </c>
      <c r="C19" s="441">
        <v>7.2453703703703898E-3</v>
      </c>
      <c r="F19" s="388" t="str">
        <f t="shared" si="0"/>
        <v>Test17 Test17</v>
      </c>
      <c r="G19" s="389">
        <f t="shared" si="1"/>
        <v>7.2453703703703898E-3</v>
      </c>
    </row>
    <row r="20" spans="1:7" x14ac:dyDescent="0.2">
      <c r="A20" s="377" t="s">
        <v>511</v>
      </c>
      <c r="B20" t="s">
        <v>511</v>
      </c>
      <c r="C20" s="441">
        <v>7.2569444444444599E-3</v>
      </c>
      <c r="F20" s="388" t="str">
        <f t="shared" si="0"/>
        <v>Test18 Test18</v>
      </c>
      <c r="G20" s="389">
        <f t="shared" si="1"/>
        <v>7.2569444444444599E-3</v>
      </c>
    </row>
    <row r="21" spans="1:7" x14ac:dyDescent="0.2">
      <c r="A21" s="377" t="s">
        <v>512</v>
      </c>
      <c r="B21" t="s">
        <v>512</v>
      </c>
      <c r="C21" s="441">
        <v>7.2685185185185396E-3</v>
      </c>
      <c r="F21" s="388" t="str">
        <f t="shared" si="0"/>
        <v>Test19 Test19</v>
      </c>
      <c r="G21" s="389">
        <f t="shared" si="1"/>
        <v>7.2685185185185396E-3</v>
      </c>
    </row>
    <row r="22" spans="1:7" x14ac:dyDescent="0.2">
      <c r="A22" s="377" t="s">
        <v>513</v>
      </c>
      <c r="B22" t="s">
        <v>513</v>
      </c>
      <c r="C22" s="441">
        <v>7.2800925925926097E-3</v>
      </c>
      <c r="F22" s="388" t="str">
        <f t="shared" si="0"/>
        <v>Test20 Test20</v>
      </c>
      <c r="G22" s="389">
        <f t="shared" si="1"/>
        <v>7.2800925925926097E-3</v>
      </c>
    </row>
    <row r="23" spans="1:7" x14ac:dyDescent="0.2">
      <c r="A23" s="377" t="s">
        <v>514</v>
      </c>
      <c r="B23" t="s">
        <v>514</v>
      </c>
      <c r="C23" s="441">
        <v>7.2916666666666902E-3</v>
      </c>
      <c r="F23" s="388" t="str">
        <f t="shared" si="0"/>
        <v>Test21 Test21</v>
      </c>
      <c r="G23" s="389">
        <f t="shared" si="1"/>
        <v>7.2916666666666902E-3</v>
      </c>
    </row>
    <row r="24" spans="1:7" x14ac:dyDescent="0.2">
      <c r="A24" s="377" t="s">
        <v>515</v>
      </c>
      <c r="B24" t="s">
        <v>515</v>
      </c>
      <c r="C24" s="441">
        <v>7.3032407407407698E-3</v>
      </c>
      <c r="F24" s="388" t="str">
        <f t="shared" si="0"/>
        <v>Test22 Test22</v>
      </c>
      <c r="G24" s="389">
        <f t="shared" si="1"/>
        <v>7.3032407407407698E-3</v>
      </c>
    </row>
    <row r="25" spans="1:7" x14ac:dyDescent="0.2">
      <c r="A25" s="377" t="s">
        <v>516</v>
      </c>
      <c r="B25" t="s">
        <v>516</v>
      </c>
      <c r="C25" s="441">
        <v>7.3148148148148399E-3</v>
      </c>
      <c r="F25" s="388" t="str">
        <f t="shared" si="0"/>
        <v>Test23 Test23</v>
      </c>
      <c r="G25" s="389">
        <f t="shared" si="1"/>
        <v>7.3148148148148399E-3</v>
      </c>
    </row>
    <row r="26" spans="1:7" x14ac:dyDescent="0.2">
      <c r="A26" s="377" t="s">
        <v>517</v>
      </c>
      <c r="B26" t="s">
        <v>517</v>
      </c>
      <c r="C26" s="441">
        <v>7.3263888888889196E-3</v>
      </c>
      <c r="F26" s="388" t="str">
        <f t="shared" si="0"/>
        <v>Test24 Test24</v>
      </c>
      <c r="G26" s="389">
        <f t="shared" si="1"/>
        <v>7.3263888888889196E-3</v>
      </c>
    </row>
    <row r="27" spans="1:7" x14ac:dyDescent="0.2">
      <c r="A27" s="377" t="s">
        <v>518</v>
      </c>
      <c r="B27" t="s">
        <v>518</v>
      </c>
      <c r="C27" s="441">
        <v>7.3379629629629897E-3</v>
      </c>
      <c r="F27" s="388" t="str">
        <f t="shared" si="0"/>
        <v>Test25 Test25</v>
      </c>
      <c r="G27" s="389">
        <f t="shared" si="1"/>
        <v>7.3379629629629897E-3</v>
      </c>
    </row>
    <row r="28" spans="1:7" x14ac:dyDescent="0.2">
      <c r="A28" s="377" t="s">
        <v>519</v>
      </c>
      <c r="B28" t="s">
        <v>519</v>
      </c>
      <c r="C28" s="441">
        <v>7.3495370370370702E-3</v>
      </c>
      <c r="F28" s="388" t="str">
        <f t="shared" si="0"/>
        <v>Test26 Test26</v>
      </c>
      <c r="G28" s="389">
        <f t="shared" si="1"/>
        <v>7.3495370370370702E-3</v>
      </c>
    </row>
    <row r="29" spans="1:7" x14ac:dyDescent="0.2">
      <c r="A29" s="377" t="s">
        <v>520</v>
      </c>
      <c r="B29" t="s">
        <v>520</v>
      </c>
      <c r="C29" s="441">
        <v>7.3611111111111403E-3</v>
      </c>
      <c r="F29" s="388" t="str">
        <f t="shared" si="0"/>
        <v>Test27 Test27</v>
      </c>
      <c r="G29" s="389">
        <f t="shared" si="1"/>
        <v>7.3611111111111403E-3</v>
      </c>
    </row>
    <row r="30" spans="1:7" x14ac:dyDescent="0.2">
      <c r="A30" s="377" t="s">
        <v>521</v>
      </c>
      <c r="B30" t="s">
        <v>521</v>
      </c>
      <c r="C30" s="441">
        <v>7.3726851851852199E-3</v>
      </c>
      <c r="F30" s="388" t="str">
        <f t="shared" si="0"/>
        <v>Test28 Test28</v>
      </c>
      <c r="G30" s="389">
        <f t="shared" si="1"/>
        <v>7.3726851851852199E-3</v>
      </c>
    </row>
    <row r="31" spans="1:7" x14ac:dyDescent="0.2">
      <c r="A31" s="377" t="s">
        <v>522</v>
      </c>
      <c r="B31" t="s">
        <v>522</v>
      </c>
      <c r="C31" s="441">
        <v>7.38425925925929E-3</v>
      </c>
      <c r="F31" s="388" t="str">
        <f t="shared" si="0"/>
        <v>Test29 Test29</v>
      </c>
      <c r="G31" s="389">
        <f t="shared" si="1"/>
        <v>7.38425925925929E-3</v>
      </c>
    </row>
    <row r="32" spans="1:7" x14ac:dyDescent="0.2">
      <c r="A32" s="377" t="s">
        <v>523</v>
      </c>
      <c r="B32" t="s">
        <v>523</v>
      </c>
      <c r="C32" s="441">
        <v>7.3958333333333697E-3</v>
      </c>
      <c r="F32" s="388" t="str">
        <f t="shared" si="0"/>
        <v>Test30 Test30</v>
      </c>
      <c r="G32" s="389">
        <f t="shared" si="1"/>
        <v>7.3958333333333697E-3</v>
      </c>
    </row>
    <row r="33" spans="1:7" x14ac:dyDescent="0.2">
      <c r="A33" s="377" t="s">
        <v>524</v>
      </c>
      <c r="B33" t="s">
        <v>524</v>
      </c>
      <c r="C33" s="441">
        <v>7.4074074074074398E-3</v>
      </c>
      <c r="F33" s="388" t="str">
        <f t="shared" si="0"/>
        <v>Test31 Test31</v>
      </c>
      <c r="G33" s="389">
        <f t="shared" si="1"/>
        <v>7.4074074074074398E-3</v>
      </c>
    </row>
    <row r="34" spans="1:7" x14ac:dyDescent="0.2">
      <c r="A34" s="377" t="s">
        <v>525</v>
      </c>
      <c r="B34" t="s">
        <v>525</v>
      </c>
      <c r="C34" s="441">
        <v>7.4189814814815203E-3</v>
      </c>
      <c r="F34" s="388" t="str">
        <f t="shared" si="0"/>
        <v>Test32 Test32</v>
      </c>
      <c r="G34" s="389">
        <f t="shared" si="1"/>
        <v>7.4189814814815203E-3</v>
      </c>
    </row>
    <row r="35" spans="1:7" x14ac:dyDescent="0.2">
      <c r="A35" s="377" t="s">
        <v>526</v>
      </c>
      <c r="B35" t="s">
        <v>526</v>
      </c>
      <c r="C35" s="441">
        <v>7.4305555555555904E-3</v>
      </c>
      <c r="F35" s="388" t="str">
        <f t="shared" si="0"/>
        <v>Test33 Test33</v>
      </c>
      <c r="G35" s="389">
        <f t="shared" si="1"/>
        <v>7.4305555555555904E-3</v>
      </c>
    </row>
    <row r="36" spans="1:7" x14ac:dyDescent="0.2">
      <c r="A36" s="377" t="s">
        <v>527</v>
      </c>
      <c r="B36" t="s">
        <v>527</v>
      </c>
      <c r="C36" s="441">
        <v>7.44212962962967E-3</v>
      </c>
      <c r="F36" s="388" t="str">
        <f t="shared" si="0"/>
        <v>Test34 Test34</v>
      </c>
      <c r="G36" s="389">
        <f t="shared" si="1"/>
        <v>7.44212962962967E-3</v>
      </c>
    </row>
    <row r="37" spans="1:7" x14ac:dyDescent="0.2">
      <c r="A37" s="377" t="s">
        <v>528</v>
      </c>
      <c r="B37" t="s">
        <v>528</v>
      </c>
      <c r="C37" s="441">
        <v>7.4537037037037401E-3</v>
      </c>
      <c r="F37" s="388" t="str">
        <f t="shared" si="0"/>
        <v>Test35 Test35</v>
      </c>
      <c r="G37" s="389">
        <f t="shared" si="1"/>
        <v>7.4537037037037401E-3</v>
      </c>
    </row>
    <row r="38" spans="1:7" x14ac:dyDescent="0.2">
      <c r="A38" s="377" t="s">
        <v>529</v>
      </c>
      <c r="B38" t="s">
        <v>529</v>
      </c>
      <c r="C38" s="441">
        <v>7.4652777777778198E-3</v>
      </c>
      <c r="F38" s="388" t="str">
        <f t="shared" si="0"/>
        <v>Test36 Test36</v>
      </c>
      <c r="G38" s="389">
        <f t="shared" si="1"/>
        <v>7.4652777777778198E-3</v>
      </c>
    </row>
    <row r="39" spans="1:7" x14ac:dyDescent="0.2">
      <c r="A39" s="377" t="s">
        <v>530</v>
      </c>
      <c r="B39" t="s">
        <v>530</v>
      </c>
      <c r="C39" s="441">
        <v>7.4768518518519003E-3</v>
      </c>
      <c r="F39" s="388" t="str">
        <f t="shared" si="0"/>
        <v>Test37 Test37</v>
      </c>
      <c r="G39" s="389">
        <f t="shared" si="1"/>
        <v>7.4768518518519003E-3</v>
      </c>
    </row>
    <row r="40" spans="1:7" x14ac:dyDescent="0.2">
      <c r="A40" s="377" t="s">
        <v>531</v>
      </c>
      <c r="B40" t="s">
        <v>531</v>
      </c>
      <c r="C40" s="441">
        <v>7.4884259259259704E-3</v>
      </c>
      <c r="F40" s="388" t="str">
        <f t="shared" si="0"/>
        <v>Test38 Test38</v>
      </c>
      <c r="G40" s="389">
        <f t="shared" si="1"/>
        <v>7.4884259259259704E-3</v>
      </c>
    </row>
    <row r="41" spans="1:7" x14ac:dyDescent="0.2">
      <c r="A41" s="377" t="s">
        <v>532</v>
      </c>
      <c r="B41" t="s">
        <v>532</v>
      </c>
      <c r="C41" s="441">
        <v>7.50000000000005E-3</v>
      </c>
      <c r="F41" s="388" t="str">
        <f t="shared" si="0"/>
        <v>Test39 Test39</v>
      </c>
      <c r="G41" s="389">
        <f t="shared" si="1"/>
        <v>7.50000000000005E-3</v>
      </c>
    </row>
    <row r="42" spans="1:7" x14ac:dyDescent="0.2">
      <c r="A42" s="377" t="s">
        <v>533</v>
      </c>
      <c r="B42" t="s">
        <v>533</v>
      </c>
      <c r="C42" s="441">
        <v>7.5115740740741201E-3</v>
      </c>
      <c r="F42" s="388" t="str">
        <f t="shared" si="0"/>
        <v>Test40 Test40</v>
      </c>
      <c r="G42" s="389">
        <f t="shared" si="1"/>
        <v>7.5115740740741201E-3</v>
      </c>
    </row>
    <row r="43" spans="1:7" x14ac:dyDescent="0.2">
      <c r="A43" s="377" t="s">
        <v>534</v>
      </c>
      <c r="B43" t="s">
        <v>534</v>
      </c>
      <c r="C43" s="441">
        <v>7.5231481481481998E-3</v>
      </c>
      <c r="F43" s="388" t="str">
        <f t="shared" si="0"/>
        <v>Test41 Test41</v>
      </c>
      <c r="G43" s="389">
        <f t="shared" si="1"/>
        <v>7.5231481481481998E-3</v>
      </c>
    </row>
    <row r="44" spans="1:7" x14ac:dyDescent="0.2">
      <c r="A44" s="377" t="s">
        <v>535</v>
      </c>
      <c r="B44" t="s">
        <v>535</v>
      </c>
      <c r="C44" s="441">
        <v>7.5347222222222699E-3</v>
      </c>
      <c r="F44" s="388" t="str">
        <f t="shared" si="0"/>
        <v>Test42 Test42</v>
      </c>
      <c r="G44" s="389">
        <f t="shared" si="1"/>
        <v>7.5347222222222699E-3</v>
      </c>
    </row>
    <row r="45" spans="1:7" x14ac:dyDescent="0.2">
      <c r="A45" s="377" t="s">
        <v>536</v>
      </c>
      <c r="B45" t="s">
        <v>536</v>
      </c>
      <c r="C45" s="441">
        <v>7.5462962962963504E-3</v>
      </c>
      <c r="F45" s="388" t="str">
        <f t="shared" si="0"/>
        <v>Test43 Test43</v>
      </c>
      <c r="G45" s="389">
        <f t="shared" si="1"/>
        <v>7.5462962962963504E-3</v>
      </c>
    </row>
    <row r="46" spans="1:7" x14ac:dyDescent="0.2">
      <c r="A46" s="377" t="s">
        <v>537</v>
      </c>
      <c r="B46" t="s">
        <v>537</v>
      </c>
      <c r="C46" s="441">
        <v>7.5578703703704196E-3</v>
      </c>
      <c r="F46" s="388" t="str">
        <f t="shared" si="0"/>
        <v>Test44 Test44</v>
      </c>
      <c r="G46" s="389">
        <f t="shared" si="1"/>
        <v>7.5578703703704196E-3</v>
      </c>
    </row>
    <row r="47" spans="1:7" x14ac:dyDescent="0.2">
      <c r="A47" s="377" t="s">
        <v>538</v>
      </c>
      <c r="B47" t="s">
        <v>538</v>
      </c>
      <c r="C47" s="441">
        <v>7.5694444444445001E-3</v>
      </c>
      <c r="F47" s="388" t="str">
        <f t="shared" si="0"/>
        <v>Test45 Test45</v>
      </c>
      <c r="G47" s="389">
        <f t="shared" si="1"/>
        <v>7.5694444444445001E-3</v>
      </c>
    </row>
    <row r="48" spans="1:7" x14ac:dyDescent="0.2">
      <c r="A48" s="377" t="s">
        <v>539</v>
      </c>
      <c r="B48" t="s">
        <v>539</v>
      </c>
      <c r="C48" s="441">
        <v>7.5810185185185702E-3</v>
      </c>
      <c r="F48" s="388" t="str">
        <f t="shared" si="0"/>
        <v>Test46 Test46</v>
      </c>
      <c r="G48" s="389">
        <f t="shared" si="1"/>
        <v>7.5810185185185702E-3</v>
      </c>
    </row>
    <row r="49" spans="1:7" x14ac:dyDescent="0.2">
      <c r="A49" s="377" t="s">
        <v>540</v>
      </c>
      <c r="B49" t="s">
        <v>540</v>
      </c>
      <c r="C49" s="441">
        <v>7.5925925925926499E-3</v>
      </c>
      <c r="F49" s="388" t="str">
        <f t="shared" si="0"/>
        <v>Test47 Test47</v>
      </c>
      <c r="G49" s="389">
        <f t="shared" si="1"/>
        <v>7.5925925925926499E-3</v>
      </c>
    </row>
    <row r="50" spans="1:7" x14ac:dyDescent="0.2">
      <c r="A50" s="377" t="s">
        <v>541</v>
      </c>
      <c r="B50" t="s">
        <v>541</v>
      </c>
      <c r="C50" s="441">
        <v>7.60416666666672E-3</v>
      </c>
      <c r="F50" s="388" t="str">
        <f t="shared" si="0"/>
        <v>Test48 Test48</v>
      </c>
      <c r="G50" s="389">
        <f t="shared" si="1"/>
        <v>7.60416666666672E-3</v>
      </c>
    </row>
    <row r="51" spans="1:7" x14ac:dyDescent="0.2">
      <c r="A51" s="377" t="s">
        <v>542</v>
      </c>
      <c r="B51" t="s">
        <v>542</v>
      </c>
      <c r="C51" s="441">
        <v>7.6157407407407996E-3</v>
      </c>
      <c r="F51" s="388" t="str">
        <f t="shared" si="0"/>
        <v>Test49 Test49</v>
      </c>
      <c r="G51" s="389">
        <f t="shared" si="1"/>
        <v>7.6157407407407996E-3</v>
      </c>
    </row>
    <row r="52" spans="1:7" x14ac:dyDescent="0.2">
      <c r="A52" s="377" t="s">
        <v>543</v>
      </c>
      <c r="B52" t="s">
        <v>543</v>
      </c>
      <c r="C52" s="441">
        <v>7.6273148148148697E-3</v>
      </c>
      <c r="F52" s="388" t="str">
        <f t="shared" si="0"/>
        <v>Test50 Test50</v>
      </c>
      <c r="G52" s="389">
        <f t="shared" si="1"/>
        <v>7.6273148148148697E-3</v>
      </c>
    </row>
    <row r="53" spans="1:7" x14ac:dyDescent="0.2">
      <c r="A53" s="377" t="s">
        <v>544</v>
      </c>
      <c r="B53" t="s">
        <v>544</v>
      </c>
      <c r="C53" s="441">
        <v>7.6388888888889502E-3</v>
      </c>
      <c r="F53" s="388" t="str">
        <f t="shared" si="0"/>
        <v>Test51 Test51</v>
      </c>
      <c r="G53" s="389">
        <f t="shared" si="1"/>
        <v>7.6388888888889502E-3</v>
      </c>
    </row>
    <row r="54" spans="1:7" x14ac:dyDescent="0.2">
      <c r="A54" s="377" t="s">
        <v>545</v>
      </c>
      <c r="B54" t="s">
        <v>545</v>
      </c>
      <c r="C54" s="441">
        <v>7.6504629629630299E-3</v>
      </c>
      <c r="F54" s="388" t="str">
        <f t="shared" si="0"/>
        <v>Test52 Test52</v>
      </c>
      <c r="G54" s="389">
        <f t="shared" si="1"/>
        <v>7.6504629629630299E-3</v>
      </c>
    </row>
    <row r="55" spans="1:7" x14ac:dyDescent="0.2">
      <c r="A55" s="377" t="s">
        <v>546</v>
      </c>
      <c r="B55" t="s">
        <v>546</v>
      </c>
      <c r="C55" s="441">
        <v>7.6620370370371E-3</v>
      </c>
      <c r="F55" s="388" t="str">
        <f t="shared" si="0"/>
        <v>Test53 Test53</v>
      </c>
      <c r="G55" s="389">
        <f t="shared" si="1"/>
        <v>7.6620370370371E-3</v>
      </c>
    </row>
    <row r="56" spans="1:7" x14ac:dyDescent="0.2">
      <c r="A56" s="377" t="s">
        <v>547</v>
      </c>
      <c r="B56" t="s">
        <v>547</v>
      </c>
      <c r="C56" s="441">
        <v>7.6736111111111796E-3</v>
      </c>
      <c r="F56" s="388" t="str">
        <f t="shared" si="0"/>
        <v>Test54 Test54</v>
      </c>
      <c r="G56" s="389">
        <f t="shared" si="1"/>
        <v>7.6736111111111796E-3</v>
      </c>
    </row>
    <row r="57" spans="1:7" x14ac:dyDescent="0.2">
      <c r="A57" s="377" t="s">
        <v>548</v>
      </c>
      <c r="B57" t="s">
        <v>548</v>
      </c>
      <c r="C57" s="441">
        <v>7.6851851851852497E-3</v>
      </c>
      <c r="F57" s="388" t="str">
        <f t="shared" si="0"/>
        <v>Test55 Test55</v>
      </c>
      <c r="G57" s="389">
        <f t="shared" si="1"/>
        <v>7.6851851851852497E-3</v>
      </c>
    </row>
    <row r="58" spans="1:7" x14ac:dyDescent="0.2">
      <c r="A58" s="377" t="s">
        <v>549</v>
      </c>
      <c r="B58" t="s">
        <v>549</v>
      </c>
      <c r="C58" s="441">
        <v>7.6967592592593302E-3</v>
      </c>
      <c r="F58" s="388" t="str">
        <f t="shared" si="0"/>
        <v>Test56 Test56</v>
      </c>
      <c r="G58" s="389">
        <f t="shared" si="1"/>
        <v>7.6967592592593302E-3</v>
      </c>
    </row>
    <row r="59" spans="1:7" x14ac:dyDescent="0.2">
      <c r="A59" s="377" t="s">
        <v>550</v>
      </c>
      <c r="B59" t="s">
        <v>550</v>
      </c>
      <c r="C59" s="441">
        <v>7.7083333333334003E-3</v>
      </c>
      <c r="F59" s="388" t="str">
        <f t="shared" si="0"/>
        <v>Test57 Test57</v>
      </c>
      <c r="G59" s="389">
        <f t="shared" si="1"/>
        <v>7.7083333333334003E-3</v>
      </c>
    </row>
    <row r="60" spans="1:7" x14ac:dyDescent="0.2">
      <c r="A60" s="377" t="s">
        <v>551</v>
      </c>
      <c r="B60" t="s">
        <v>551</v>
      </c>
      <c r="C60" s="441">
        <v>7.71990740740748E-3</v>
      </c>
      <c r="F60" s="388" t="str">
        <f t="shared" si="0"/>
        <v>Test58 Test58</v>
      </c>
      <c r="G60" s="389">
        <f t="shared" si="1"/>
        <v>7.71990740740748E-3</v>
      </c>
    </row>
    <row r="61" spans="1:7" x14ac:dyDescent="0.2">
      <c r="A61" s="377" t="s">
        <v>552</v>
      </c>
      <c r="B61" t="s">
        <v>552</v>
      </c>
      <c r="C61" s="441">
        <v>7.7314814814815501E-3</v>
      </c>
      <c r="F61" s="388" t="str">
        <f t="shared" si="0"/>
        <v>Test59 Test59</v>
      </c>
      <c r="G61" s="389">
        <f t="shared" si="1"/>
        <v>7.7314814814815501E-3</v>
      </c>
    </row>
    <row r="62" spans="1:7" x14ac:dyDescent="0.2">
      <c r="A62" s="377" t="s">
        <v>553</v>
      </c>
      <c r="B62" t="s">
        <v>553</v>
      </c>
      <c r="C62" s="441">
        <v>7.7430555555556297E-3</v>
      </c>
      <c r="F62" s="388" t="str">
        <f t="shared" si="0"/>
        <v>Test60 Test60</v>
      </c>
      <c r="G62" s="389">
        <f t="shared" si="1"/>
        <v>7.7430555555556297E-3</v>
      </c>
    </row>
    <row r="63" spans="1:7" x14ac:dyDescent="0.2">
      <c r="A63" s="377" t="s">
        <v>554</v>
      </c>
      <c r="B63" t="s">
        <v>554</v>
      </c>
      <c r="C63" s="441">
        <v>7.7546296296296998E-3</v>
      </c>
      <c r="F63" s="388" t="str">
        <f t="shared" si="0"/>
        <v>Test61 Test61</v>
      </c>
      <c r="G63" s="389">
        <f t="shared" si="1"/>
        <v>7.7546296296296998E-3</v>
      </c>
    </row>
    <row r="64" spans="1:7" x14ac:dyDescent="0.2">
      <c r="A64" s="377" t="s">
        <v>555</v>
      </c>
      <c r="B64" t="s">
        <v>555</v>
      </c>
      <c r="C64" s="441">
        <v>7.7662037037037803E-3</v>
      </c>
      <c r="F64" s="388" t="str">
        <f t="shared" si="0"/>
        <v>Test62 Test62</v>
      </c>
      <c r="G64" s="389">
        <f t="shared" si="1"/>
        <v>7.7662037037037803E-3</v>
      </c>
    </row>
    <row r="65" spans="1:7" x14ac:dyDescent="0.2">
      <c r="A65" s="377" t="s">
        <v>556</v>
      </c>
      <c r="B65" t="s">
        <v>556</v>
      </c>
      <c r="C65" s="441">
        <v>7.7777777777778504E-3</v>
      </c>
      <c r="F65" s="388" t="str">
        <f t="shared" si="0"/>
        <v>Test63 Test63</v>
      </c>
      <c r="G65" s="389">
        <f t="shared" si="1"/>
        <v>7.7777777777778504E-3</v>
      </c>
    </row>
    <row r="66" spans="1:7" x14ac:dyDescent="0.2">
      <c r="A66" s="377" t="s">
        <v>557</v>
      </c>
      <c r="B66" t="s">
        <v>557</v>
      </c>
      <c r="C66" s="441">
        <v>7.7893518518519301E-3</v>
      </c>
      <c r="F66" s="388" t="str">
        <f t="shared" si="0"/>
        <v>Test64 Test64</v>
      </c>
      <c r="G66" s="389">
        <f t="shared" si="1"/>
        <v>7.7893518518519301E-3</v>
      </c>
    </row>
    <row r="67" spans="1:7" x14ac:dyDescent="0.2">
      <c r="A67" s="377" t="s">
        <v>558</v>
      </c>
      <c r="B67" t="s">
        <v>558</v>
      </c>
      <c r="C67" s="441">
        <v>7.8009259259260002E-3</v>
      </c>
      <c r="F67" s="388" t="str">
        <f t="shared" si="0"/>
        <v>Test65 Test65</v>
      </c>
      <c r="G67" s="389">
        <f t="shared" si="1"/>
        <v>7.8009259259260002E-3</v>
      </c>
    </row>
    <row r="68" spans="1:7" x14ac:dyDescent="0.2">
      <c r="A68" s="377" t="s">
        <v>559</v>
      </c>
      <c r="B68" t="s">
        <v>559</v>
      </c>
      <c r="C68" s="441">
        <v>7.8125000000000798E-3</v>
      </c>
      <c r="F68" s="388" t="str">
        <f t="shared" ref="F68:F80" si="2">CONCATENATE(B68," ",A68)</f>
        <v>Test66 Test66</v>
      </c>
      <c r="G68" s="389">
        <f t="shared" ref="G68:G82" si="3">IF(C68&gt;0,C68,"")</f>
        <v>7.8125000000000798E-3</v>
      </c>
    </row>
    <row r="69" spans="1:7" x14ac:dyDescent="0.2">
      <c r="A69" s="377" t="s">
        <v>560</v>
      </c>
      <c r="B69" t="s">
        <v>560</v>
      </c>
      <c r="C69" s="441">
        <v>7.8240740740741499E-3</v>
      </c>
      <c r="F69" s="388" t="str">
        <f t="shared" si="2"/>
        <v>Test67 Test67</v>
      </c>
      <c r="G69" s="389">
        <f t="shared" si="3"/>
        <v>7.8240740740741499E-3</v>
      </c>
    </row>
    <row r="70" spans="1:7" x14ac:dyDescent="0.2">
      <c r="A70" s="377" t="s">
        <v>561</v>
      </c>
      <c r="B70" t="s">
        <v>561</v>
      </c>
      <c r="C70" s="441">
        <v>7.8356481481482304E-3</v>
      </c>
      <c r="F70" s="388" t="str">
        <f t="shared" si="2"/>
        <v>Test68 Test68</v>
      </c>
      <c r="G70" s="389">
        <f t="shared" si="3"/>
        <v>7.8356481481482304E-3</v>
      </c>
    </row>
    <row r="71" spans="1:7" x14ac:dyDescent="0.2">
      <c r="A71" s="377" t="s">
        <v>562</v>
      </c>
      <c r="B71" t="s">
        <v>562</v>
      </c>
      <c r="C71" s="441">
        <v>7.8472222222223092E-3</v>
      </c>
      <c r="F71" s="388" t="str">
        <f t="shared" si="2"/>
        <v>Test69 Test69</v>
      </c>
      <c r="G71" s="389">
        <f t="shared" si="3"/>
        <v>7.8472222222223092E-3</v>
      </c>
    </row>
    <row r="72" spans="1:7" x14ac:dyDescent="0.2">
      <c r="A72" s="377" t="s">
        <v>563</v>
      </c>
      <c r="B72" t="s">
        <v>563</v>
      </c>
      <c r="C72" s="441">
        <v>7.8587962962963793E-3</v>
      </c>
      <c r="F72" s="388" t="str">
        <f t="shared" si="2"/>
        <v>Test70 Test70</v>
      </c>
      <c r="G72" s="389">
        <f t="shared" si="3"/>
        <v>7.8587962962963793E-3</v>
      </c>
    </row>
    <row r="73" spans="1:7" x14ac:dyDescent="0.2">
      <c r="A73" s="377" t="s">
        <v>564</v>
      </c>
      <c r="B73" t="s">
        <v>564</v>
      </c>
      <c r="C73" s="441">
        <v>7.8703703703704494E-3</v>
      </c>
      <c r="F73" s="388" t="str">
        <f t="shared" si="2"/>
        <v>Test71 Test71</v>
      </c>
      <c r="G73" s="389">
        <f t="shared" si="3"/>
        <v>7.8703703703704494E-3</v>
      </c>
    </row>
    <row r="74" spans="1:7" x14ac:dyDescent="0.2">
      <c r="A74" s="377" t="s">
        <v>565</v>
      </c>
      <c r="B74" t="s">
        <v>565</v>
      </c>
      <c r="C74" s="441">
        <v>7.8819444444445299E-3</v>
      </c>
      <c r="F74" s="388" t="str">
        <f t="shared" si="2"/>
        <v>Test72 Test72</v>
      </c>
      <c r="G74" s="389">
        <f t="shared" si="3"/>
        <v>7.8819444444445299E-3</v>
      </c>
    </row>
    <row r="75" spans="1:7" x14ac:dyDescent="0.2">
      <c r="A75" s="377" t="s">
        <v>566</v>
      </c>
      <c r="B75" t="s">
        <v>566</v>
      </c>
      <c r="C75" s="441">
        <v>7.8935185185186104E-3</v>
      </c>
      <c r="F75" s="388" t="str">
        <f t="shared" si="2"/>
        <v>Test73 Test73</v>
      </c>
      <c r="G75" s="389">
        <f t="shared" si="3"/>
        <v>7.8935185185186104E-3</v>
      </c>
    </row>
    <row r="76" spans="1:7" x14ac:dyDescent="0.2">
      <c r="A76" s="377" t="s">
        <v>567</v>
      </c>
      <c r="B76" t="s">
        <v>567</v>
      </c>
      <c r="C76" s="441">
        <v>7.9050925925926805E-3</v>
      </c>
      <c r="F76" s="388" t="str">
        <f t="shared" si="2"/>
        <v>Test74 Test74</v>
      </c>
      <c r="G76" s="389">
        <f t="shared" si="3"/>
        <v>7.9050925925926805E-3</v>
      </c>
    </row>
    <row r="77" spans="1:7" x14ac:dyDescent="0.2">
      <c r="A77" s="377" t="s">
        <v>568</v>
      </c>
      <c r="B77" t="s">
        <v>568</v>
      </c>
      <c r="C77" s="441">
        <v>7.9166666666667593E-3</v>
      </c>
      <c r="F77" s="388" t="str">
        <f t="shared" si="2"/>
        <v>Test75 Test75</v>
      </c>
      <c r="G77" s="389">
        <f t="shared" si="3"/>
        <v>7.9166666666667593E-3</v>
      </c>
    </row>
    <row r="78" spans="1:7" x14ac:dyDescent="0.2">
      <c r="A78" s="377" t="s">
        <v>569</v>
      </c>
      <c r="B78" t="s">
        <v>569</v>
      </c>
      <c r="C78" s="441">
        <v>7.9282407407408294E-3</v>
      </c>
      <c r="F78" s="388" t="str">
        <f t="shared" si="2"/>
        <v>Test76 Test76</v>
      </c>
      <c r="G78" s="389">
        <f t="shared" si="3"/>
        <v>7.9282407407408294E-3</v>
      </c>
    </row>
    <row r="79" spans="1:7" x14ac:dyDescent="0.2">
      <c r="A79" s="377"/>
      <c r="C79" s="441"/>
      <c r="F79" s="388" t="str">
        <f t="shared" si="2"/>
        <v xml:space="preserve"> </v>
      </c>
      <c r="G79" s="389" t="str">
        <f t="shared" si="3"/>
        <v/>
      </c>
    </row>
    <row r="80" spans="1:7" x14ac:dyDescent="0.2">
      <c r="A80" s="377"/>
      <c r="C80" s="441"/>
      <c r="F80" s="388" t="str">
        <f t="shared" si="2"/>
        <v xml:space="preserve"> </v>
      </c>
      <c r="G80" s="389" t="str">
        <f t="shared" si="3"/>
        <v/>
      </c>
    </row>
    <row r="81" spans="1:7" x14ac:dyDescent="0.2">
      <c r="A81" s="377"/>
      <c r="C81" s="441"/>
      <c r="F81" s="388"/>
      <c r="G81" s="389" t="str">
        <f t="shared" si="3"/>
        <v/>
      </c>
    </row>
    <row r="82" spans="1:7" x14ac:dyDescent="0.2">
      <c r="A82" s="377"/>
      <c r="C82" s="441"/>
      <c r="F82" s="388"/>
      <c r="G82" s="389" t="str">
        <f t="shared" si="3"/>
        <v/>
      </c>
    </row>
  </sheetData>
  <mergeCells count="2">
    <mergeCell ref="A1:D1"/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workbookViewId="0">
      <selection activeCell="G78" sqref="G78"/>
    </sheetView>
  </sheetViews>
  <sheetFormatPr defaultRowHeight="12.75" x14ac:dyDescent="0.2"/>
  <cols>
    <col min="1" max="1" width="12.85546875" bestFit="1" customWidth="1"/>
    <col min="2" max="2" width="9.7109375" bestFit="1" customWidth="1"/>
    <col min="5" max="5" width="13.5703125" bestFit="1" customWidth="1"/>
    <col min="6" max="6" width="11" bestFit="1" customWidth="1"/>
    <col min="7" max="7" width="19.140625" bestFit="1" customWidth="1"/>
    <col min="8" max="8" width="15.42578125" bestFit="1" customWidth="1"/>
    <col min="10" max="10" width="16" bestFit="1" customWidth="1"/>
  </cols>
  <sheetData>
    <row r="1" spans="1:35" ht="20.25" x14ac:dyDescent="0.3">
      <c r="A1" s="390" t="s">
        <v>153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</row>
    <row r="2" spans="1:35" ht="25.5" customHeight="1" x14ac:dyDescent="0.2">
      <c r="A2" s="554" t="s">
        <v>162</v>
      </c>
      <c r="B2" s="554"/>
      <c r="E2" s="552" t="s">
        <v>166</v>
      </c>
      <c r="F2" s="552"/>
      <c r="G2" s="552"/>
      <c r="H2" s="552"/>
      <c r="I2" s="552"/>
      <c r="J2" s="552"/>
    </row>
    <row r="3" spans="1:35" x14ac:dyDescent="0.2">
      <c r="A3" t="s">
        <v>160</v>
      </c>
      <c r="B3" t="s">
        <v>161</v>
      </c>
      <c r="E3" s="439" t="s">
        <v>157</v>
      </c>
      <c r="F3" s="439" t="s">
        <v>158</v>
      </c>
      <c r="G3" s="439" t="s">
        <v>159</v>
      </c>
      <c r="H3" t="s">
        <v>163</v>
      </c>
      <c r="I3" t="s">
        <v>164</v>
      </c>
      <c r="J3" t="s">
        <v>165</v>
      </c>
    </row>
    <row r="4" spans="1:35" x14ac:dyDescent="0.2">
      <c r="A4" t="str">
        <f>'Calc Data 1'!F6</f>
        <v>Test1 Test1</v>
      </c>
      <c r="B4" t="str">
        <f>RIGHT('Calc Data 1'!$A$6,3)</f>
        <v>101</v>
      </c>
      <c r="E4" s="442" t="s">
        <v>494</v>
      </c>
      <c r="F4" s="442" t="s">
        <v>494</v>
      </c>
      <c r="G4" s="439" t="str">
        <f>CONCATENATE(F4," ",E4)</f>
        <v>Test1 Test1</v>
      </c>
      <c r="H4" t="str">
        <f>VLOOKUP(G4,$A$4:$B$98,2,FALSE)</f>
        <v>101</v>
      </c>
      <c r="I4" t="str">
        <f>CONCATENATE("R1H",H4)</f>
        <v>R1H101</v>
      </c>
      <c r="J4" t="str">
        <f>CONCATENATE("Round 1"," ","Heat"," ",RIGHT(I4,3))</f>
        <v>Round 1 Heat 101</v>
      </c>
    </row>
    <row r="5" spans="1:35" x14ac:dyDescent="0.2">
      <c r="A5" t="str">
        <f>'Calc Data 1'!F7</f>
        <v>Test32 Test32</v>
      </c>
      <c r="B5" t="str">
        <f>RIGHT('Calc Data 1'!$A$6,3)</f>
        <v>101</v>
      </c>
      <c r="E5" s="442" t="s">
        <v>495</v>
      </c>
      <c r="F5" s="442" t="s">
        <v>495</v>
      </c>
      <c r="G5" s="439" t="str">
        <f t="shared" ref="G5:G68" si="0">CONCATENATE(F5," ",E5)</f>
        <v>Test2 Test2</v>
      </c>
      <c r="H5" t="str">
        <f t="shared" ref="H5:H68" si="1">VLOOKUP(G5,$A$4:$B$98,2,FALSE)</f>
        <v>109</v>
      </c>
      <c r="I5" t="str">
        <f t="shared" ref="I5:I68" si="2">CONCATENATE("R1H",H5)</f>
        <v>R1H109</v>
      </c>
      <c r="J5" t="str">
        <f t="shared" ref="J5:J68" si="3">CONCATENATE("Round 1"," ","Heat"," ",RIGHT(I5,3))</f>
        <v>Round 1 Heat 109</v>
      </c>
    </row>
    <row r="6" spans="1:35" x14ac:dyDescent="0.2">
      <c r="A6" t="str">
        <f>'Calc Data 1'!F8</f>
        <v>Test33 Test33</v>
      </c>
      <c r="B6" t="str">
        <f>RIGHT('Calc Data 1'!$A$6,3)</f>
        <v>101</v>
      </c>
      <c r="E6" s="442" t="s">
        <v>496</v>
      </c>
      <c r="F6" s="442" t="s">
        <v>496</v>
      </c>
      <c r="G6" s="439" t="str">
        <f t="shared" si="0"/>
        <v>Test3 Test3</v>
      </c>
      <c r="H6" t="str">
        <f t="shared" si="1"/>
        <v>113</v>
      </c>
      <c r="I6" t="str">
        <f t="shared" si="2"/>
        <v>R1H113</v>
      </c>
      <c r="J6" t="str">
        <f t="shared" si="3"/>
        <v>Round 1 Heat 113</v>
      </c>
    </row>
    <row r="7" spans="1:35" x14ac:dyDescent="0.2">
      <c r="A7" t="str">
        <f>'Calc Data 1'!F9</f>
        <v>Test64 Test64</v>
      </c>
      <c r="B7" t="str">
        <f>RIGHT('Calc Data 1'!$A$6,3)</f>
        <v>101</v>
      </c>
      <c r="E7" s="442" t="s">
        <v>497</v>
      </c>
      <c r="F7" s="442" t="s">
        <v>497</v>
      </c>
      <c r="G7" s="439" t="str">
        <f t="shared" si="0"/>
        <v>Test4 Test4</v>
      </c>
      <c r="H7" t="str">
        <f t="shared" si="1"/>
        <v>105</v>
      </c>
      <c r="I7" t="str">
        <f t="shared" si="2"/>
        <v>R1H105</v>
      </c>
      <c r="J7" t="str">
        <f t="shared" si="3"/>
        <v>Round 1 Heat 105</v>
      </c>
    </row>
    <row r="8" spans="1:35" x14ac:dyDescent="0.2">
      <c r="A8" t="str">
        <f>'Calc Data 1'!F10</f>
        <v>Test65 Test65</v>
      </c>
      <c r="B8" t="str">
        <f>RIGHT('Calc Data 1'!$A$6,3)</f>
        <v>101</v>
      </c>
      <c r="E8" s="442" t="s">
        <v>498</v>
      </c>
      <c r="F8" s="442" t="s">
        <v>498</v>
      </c>
      <c r="G8" s="439" t="str">
        <f t="shared" si="0"/>
        <v>Test5 Test5</v>
      </c>
      <c r="H8" t="str">
        <f t="shared" si="1"/>
        <v>107</v>
      </c>
      <c r="I8" t="str">
        <f t="shared" si="2"/>
        <v>R1H107</v>
      </c>
      <c r="J8" t="str">
        <f t="shared" si="3"/>
        <v>Round 1 Heat 107</v>
      </c>
    </row>
    <row r="9" spans="1:35" x14ac:dyDescent="0.2">
      <c r="A9">
        <f>'Calc Data 1'!F11</f>
        <v>0</v>
      </c>
      <c r="B9" t="str">
        <f>LEFT('Calc Data 1'!E11,3)</f>
        <v/>
      </c>
      <c r="E9" s="442" t="s">
        <v>499</v>
      </c>
      <c r="F9" s="442" t="s">
        <v>499</v>
      </c>
      <c r="G9" s="439" t="str">
        <f t="shared" si="0"/>
        <v>Test6 Test6</v>
      </c>
      <c r="H9" t="str">
        <f t="shared" si="1"/>
        <v>115</v>
      </c>
      <c r="I9" t="str">
        <f t="shared" si="2"/>
        <v>R1H115</v>
      </c>
      <c r="J9" t="str">
        <f t="shared" si="3"/>
        <v>Round 1 Heat 115</v>
      </c>
    </row>
    <row r="10" spans="1:35" x14ac:dyDescent="0.2">
      <c r="A10" t="str">
        <f>'Calc Data 1'!F12</f>
        <v>Test16 Test16</v>
      </c>
      <c r="B10" t="str">
        <f>RIGHT('Calc Data 1'!$A$12,3)</f>
        <v>102</v>
      </c>
      <c r="E10" s="442" t="s">
        <v>500</v>
      </c>
      <c r="F10" s="442" t="s">
        <v>500</v>
      </c>
      <c r="G10" s="439" t="str">
        <f t="shared" si="0"/>
        <v>Test7 Test7</v>
      </c>
      <c r="H10" t="str">
        <f t="shared" si="1"/>
        <v>111</v>
      </c>
      <c r="I10" t="str">
        <f t="shared" si="2"/>
        <v>R1H111</v>
      </c>
      <c r="J10" t="str">
        <f t="shared" si="3"/>
        <v>Round 1 Heat 111</v>
      </c>
    </row>
    <row r="11" spans="1:35" x14ac:dyDescent="0.2">
      <c r="A11" t="str">
        <f>'Calc Data 1'!F13</f>
        <v>Test17 Test17</v>
      </c>
      <c r="B11" t="str">
        <f>RIGHT('Calc Data 1'!$A$12,3)</f>
        <v>102</v>
      </c>
      <c r="E11" s="442" t="s">
        <v>501</v>
      </c>
      <c r="F11" s="442" t="s">
        <v>501</v>
      </c>
      <c r="G11" s="439" t="str">
        <f t="shared" si="0"/>
        <v>Test8 Test8</v>
      </c>
      <c r="H11" t="str">
        <f t="shared" si="1"/>
        <v>103</v>
      </c>
      <c r="I11" t="str">
        <f t="shared" si="2"/>
        <v>R1H103</v>
      </c>
      <c r="J11" t="str">
        <f t="shared" si="3"/>
        <v>Round 1 Heat 103</v>
      </c>
    </row>
    <row r="12" spans="1:35" x14ac:dyDescent="0.2">
      <c r="A12" t="str">
        <f>'Calc Data 1'!F14</f>
        <v>Test48 Test48</v>
      </c>
      <c r="B12" t="str">
        <f>RIGHT('Calc Data 1'!$A$12,3)</f>
        <v>102</v>
      </c>
      <c r="E12" s="442" t="s">
        <v>502</v>
      </c>
      <c r="F12" s="442" t="s">
        <v>502</v>
      </c>
      <c r="G12" s="439" t="str">
        <f t="shared" si="0"/>
        <v>Test9 Test9</v>
      </c>
      <c r="H12" t="str">
        <f t="shared" si="1"/>
        <v>104</v>
      </c>
      <c r="I12" t="str">
        <f t="shared" si="2"/>
        <v>R1H104</v>
      </c>
      <c r="J12" t="str">
        <f t="shared" si="3"/>
        <v>Round 1 Heat 104</v>
      </c>
    </row>
    <row r="13" spans="1:35" x14ac:dyDescent="0.2">
      <c r="A13" t="str">
        <f>'Calc Data 1'!F15</f>
        <v>Test49 Test49</v>
      </c>
      <c r="B13" t="str">
        <f>RIGHT('Calc Data 1'!$A$12,3)</f>
        <v>102</v>
      </c>
      <c r="E13" s="442" t="s">
        <v>503</v>
      </c>
      <c r="F13" s="442" t="s">
        <v>503</v>
      </c>
      <c r="G13" s="439" t="str">
        <f t="shared" si="0"/>
        <v>Test10 Test10</v>
      </c>
      <c r="H13" t="str">
        <f t="shared" si="1"/>
        <v>112</v>
      </c>
      <c r="I13" t="str">
        <f t="shared" si="2"/>
        <v>R1H112</v>
      </c>
      <c r="J13" t="str">
        <f t="shared" si="3"/>
        <v>Round 1 Heat 112</v>
      </c>
    </row>
    <row r="14" spans="1:35" x14ac:dyDescent="0.2">
      <c r="A14" t="str">
        <f>'Calc Data 1'!F16</f>
        <v/>
      </c>
      <c r="B14" t="str">
        <f>RIGHT('Calc Data 1'!$A$12,3)</f>
        <v>102</v>
      </c>
      <c r="E14" s="442" t="s">
        <v>504</v>
      </c>
      <c r="F14" s="442" t="s">
        <v>504</v>
      </c>
      <c r="G14" s="439" t="str">
        <f t="shared" si="0"/>
        <v>Test11 Test11</v>
      </c>
      <c r="H14" t="str">
        <f t="shared" si="1"/>
        <v>116</v>
      </c>
      <c r="I14" t="str">
        <f t="shared" si="2"/>
        <v>R1H116</v>
      </c>
      <c r="J14" t="str">
        <f t="shared" si="3"/>
        <v>Round 1 Heat 116</v>
      </c>
    </row>
    <row r="15" spans="1:35" x14ac:dyDescent="0.2">
      <c r="A15">
        <f>'Calc Data 1'!F17</f>
        <v>0</v>
      </c>
      <c r="B15" t="str">
        <f>LEFT('Calc Data 1'!E17,3)</f>
        <v/>
      </c>
      <c r="E15" s="442" t="s">
        <v>505</v>
      </c>
      <c r="F15" s="442" t="s">
        <v>505</v>
      </c>
      <c r="G15" s="439" t="str">
        <f t="shared" si="0"/>
        <v>Test12 Test12</v>
      </c>
      <c r="H15" t="str">
        <f t="shared" si="1"/>
        <v>108</v>
      </c>
      <c r="I15" t="str">
        <f t="shared" si="2"/>
        <v>R1H108</v>
      </c>
      <c r="J15" t="str">
        <f t="shared" si="3"/>
        <v>Round 1 Heat 108</v>
      </c>
    </row>
    <row r="16" spans="1:35" x14ac:dyDescent="0.2">
      <c r="A16" t="str">
        <f>'Calc Data 1'!F18</f>
        <v>Test8 Test8</v>
      </c>
      <c r="B16" t="str">
        <f>RIGHT('Calc Data 1'!$A$18,3)</f>
        <v>103</v>
      </c>
      <c r="E16" s="442" t="s">
        <v>506</v>
      </c>
      <c r="F16" s="442" t="s">
        <v>506</v>
      </c>
      <c r="G16" s="439" t="str">
        <f t="shared" si="0"/>
        <v>Test13 Test13</v>
      </c>
      <c r="H16" t="str">
        <f t="shared" si="1"/>
        <v>106</v>
      </c>
      <c r="I16" t="str">
        <f t="shared" si="2"/>
        <v>R1H106</v>
      </c>
      <c r="J16" t="str">
        <f t="shared" si="3"/>
        <v>Round 1 Heat 106</v>
      </c>
    </row>
    <row r="17" spans="1:10" x14ac:dyDescent="0.2">
      <c r="A17" t="str">
        <f>'Calc Data 1'!F19</f>
        <v>Test25 Test25</v>
      </c>
      <c r="B17" t="str">
        <f>RIGHT('Calc Data 1'!$A$18,3)</f>
        <v>103</v>
      </c>
      <c r="E17" s="442" t="s">
        <v>507</v>
      </c>
      <c r="F17" s="442" t="s">
        <v>507</v>
      </c>
      <c r="G17" s="439" t="str">
        <f t="shared" si="0"/>
        <v>Test14 Test14</v>
      </c>
      <c r="H17" t="str">
        <f t="shared" si="1"/>
        <v>114</v>
      </c>
      <c r="I17" t="str">
        <f t="shared" si="2"/>
        <v>R1H114</v>
      </c>
      <c r="J17" t="str">
        <f t="shared" si="3"/>
        <v>Round 1 Heat 114</v>
      </c>
    </row>
    <row r="18" spans="1:10" x14ac:dyDescent="0.2">
      <c r="A18" t="str">
        <f>'Calc Data 1'!F20</f>
        <v>Test40 Test40</v>
      </c>
      <c r="B18" t="str">
        <f>RIGHT('Calc Data 1'!$A$18,3)</f>
        <v>103</v>
      </c>
      <c r="E18" s="442" t="s">
        <v>508</v>
      </c>
      <c r="F18" s="442" t="s">
        <v>508</v>
      </c>
      <c r="G18" s="439" t="str">
        <f t="shared" si="0"/>
        <v>Test15 Test15</v>
      </c>
      <c r="H18" t="str">
        <f t="shared" si="1"/>
        <v>110</v>
      </c>
      <c r="I18" t="str">
        <f t="shared" si="2"/>
        <v>R1H110</v>
      </c>
      <c r="J18" t="str">
        <f t="shared" si="3"/>
        <v>Round 1 Heat 110</v>
      </c>
    </row>
    <row r="19" spans="1:10" x14ac:dyDescent="0.2">
      <c r="A19" t="str">
        <f>'Calc Data 1'!F21</f>
        <v>Test57 Test57</v>
      </c>
      <c r="B19" t="str">
        <f>RIGHT('Calc Data 1'!$A$18,3)</f>
        <v>103</v>
      </c>
      <c r="E19" s="442" t="s">
        <v>509</v>
      </c>
      <c r="F19" s="442" t="s">
        <v>509</v>
      </c>
      <c r="G19" s="439" t="str">
        <f t="shared" si="0"/>
        <v>Test16 Test16</v>
      </c>
      <c r="H19" t="str">
        <f t="shared" si="1"/>
        <v>102</v>
      </c>
      <c r="I19" t="str">
        <f t="shared" si="2"/>
        <v>R1H102</v>
      </c>
      <c r="J19" t="str">
        <f t="shared" si="3"/>
        <v>Round 1 Heat 102</v>
      </c>
    </row>
    <row r="20" spans="1:10" x14ac:dyDescent="0.2">
      <c r="A20" t="str">
        <f>'Calc Data 1'!F22</f>
        <v>Test72 Test72</v>
      </c>
      <c r="B20" t="str">
        <f>RIGHT('Calc Data 1'!$A$18,3)</f>
        <v>103</v>
      </c>
      <c r="E20" s="442" t="s">
        <v>510</v>
      </c>
      <c r="F20" s="442" t="s">
        <v>510</v>
      </c>
      <c r="G20" s="439" t="str">
        <f t="shared" si="0"/>
        <v>Test17 Test17</v>
      </c>
      <c r="H20" t="str">
        <f t="shared" si="1"/>
        <v>102</v>
      </c>
      <c r="I20" t="str">
        <f t="shared" si="2"/>
        <v>R1H102</v>
      </c>
      <c r="J20" t="str">
        <f t="shared" si="3"/>
        <v>Round 1 Heat 102</v>
      </c>
    </row>
    <row r="21" spans="1:10" x14ac:dyDescent="0.2">
      <c r="A21">
        <f>'Calc Data 1'!F23</f>
        <v>0</v>
      </c>
      <c r="B21" t="str">
        <f ca="1">LEFT('Calc Data 1'!E23,3)</f>
        <v/>
      </c>
      <c r="E21" s="442" t="s">
        <v>511</v>
      </c>
      <c r="F21" s="442" t="s">
        <v>511</v>
      </c>
      <c r="G21" s="439" t="str">
        <f t="shared" si="0"/>
        <v>Test18 Test18</v>
      </c>
      <c r="H21" t="str">
        <f t="shared" si="1"/>
        <v>110</v>
      </c>
      <c r="I21" t="str">
        <f t="shared" si="2"/>
        <v>R1H110</v>
      </c>
      <c r="J21" t="str">
        <f t="shared" si="3"/>
        <v>Round 1 Heat 110</v>
      </c>
    </row>
    <row r="22" spans="1:10" x14ac:dyDescent="0.2">
      <c r="A22" t="str">
        <f>'Calc Data 1'!F24</f>
        <v>Test9 Test9</v>
      </c>
      <c r="B22" t="str">
        <f>RIGHT('Calc Data 1'!$A$24,3)</f>
        <v>104</v>
      </c>
      <c r="E22" s="442" t="s">
        <v>512</v>
      </c>
      <c r="F22" s="442" t="s">
        <v>512</v>
      </c>
      <c r="G22" s="439" t="str">
        <f t="shared" si="0"/>
        <v>Test19 Test19</v>
      </c>
      <c r="H22" t="str">
        <f t="shared" si="1"/>
        <v>114</v>
      </c>
      <c r="I22" t="str">
        <f t="shared" si="2"/>
        <v>R1H114</v>
      </c>
      <c r="J22" t="str">
        <f t="shared" si="3"/>
        <v>Round 1 Heat 114</v>
      </c>
    </row>
    <row r="23" spans="1:10" x14ac:dyDescent="0.2">
      <c r="A23" t="str">
        <f>'Calc Data 1'!F25</f>
        <v>Test24 Test24</v>
      </c>
      <c r="B23" t="str">
        <f>RIGHT('Calc Data 1'!$A$24,3)</f>
        <v>104</v>
      </c>
      <c r="E23" s="442" t="s">
        <v>513</v>
      </c>
      <c r="F23" s="442" t="s">
        <v>513</v>
      </c>
      <c r="G23" s="439" t="str">
        <f t="shared" si="0"/>
        <v>Test20 Test20</v>
      </c>
      <c r="H23" t="str">
        <f t="shared" si="1"/>
        <v>106</v>
      </c>
      <c r="I23" t="str">
        <f t="shared" si="2"/>
        <v>R1H106</v>
      </c>
      <c r="J23" t="str">
        <f t="shared" si="3"/>
        <v>Round 1 Heat 106</v>
      </c>
    </row>
    <row r="24" spans="1:10" x14ac:dyDescent="0.2">
      <c r="A24" t="str">
        <f>'Calc Data 1'!F26</f>
        <v>Test41 Test41</v>
      </c>
      <c r="B24" t="str">
        <f>RIGHT('Calc Data 1'!$A$24,3)</f>
        <v>104</v>
      </c>
      <c r="E24" s="442" t="s">
        <v>514</v>
      </c>
      <c r="F24" s="442" t="s">
        <v>514</v>
      </c>
      <c r="G24" s="439" t="str">
        <f t="shared" si="0"/>
        <v>Test21 Test21</v>
      </c>
      <c r="H24" t="str">
        <f t="shared" si="1"/>
        <v>108</v>
      </c>
      <c r="I24" t="str">
        <f t="shared" si="2"/>
        <v>R1H108</v>
      </c>
      <c r="J24" t="str">
        <f t="shared" si="3"/>
        <v>Round 1 Heat 108</v>
      </c>
    </row>
    <row r="25" spans="1:10" x14ac:dyDescent="0.2">
      <c r="A25" t="str">
        <f>'Calc Data 1'!F27</f>
        <v>Test56 Test56</v>
      </c>
      <c r="B25" t="str">
        <f>RIGHT('Calc Data 1'!$A$24,3)</f>
        <v>104</v>
      </c>
      <c r="E25" s="442" t="s">
        <v>515</v>
      </c>
      <c r="F25" s="442" t="s">
        <v>515</v>
      </c>
      <c r="G25" s="439" t="str">
        <f t="shared" si="0"/>
        <v>Test22 Test22</v>
      </c>
      <c r="H25" t="str">
        <f t="shared" si="1"/>
        <v>116</v>
      </c>
      <c r="I25" t="str">
        <f t="shared" si="2"/>
        <v>R1H116</v>
      </c>
      <c r="J25" t="str">
        <f t="shared" si="3"/>
        <v>Round 1 Heat 116</v>
      </c>
    </row>
    <row r="26" spans="1:10" x14ac:dyDescent="0.2">
      <c r="A26" t="str">
        <f>'Calc Data 1'!F28</f>
        <v>Test73 Test73</v>
      </c>
      <c r="B26" t="str">
        <f>RIGHT('Calc Data 1'!$A$24,3)</f>
        <v>104</v>
      </c>
      <c r="E26" s="442" t="s">
        <v>516</v>
      </c>
      <c r="F26" s="442" t="s">
        <v>516</v>
      </c>
      <c r="G26" s="439" t="str">
        <f t="shared" si="0"/>
        <v>Test23 Test23</v>
      </c>
      <c r="H26" t="str">
        <f t="shared" si="1"/>
        <v>112</v>
      </c>
      <c r="I26" t="str">
        <f t="shared" si="2"/>
        <v>R1H112</v>
      </c>
      <c r="J26" t="str">
        <f t="shared" si="3"/>
        <v>Round 1 Heat 112</v>
      </c>
    </row>
    <row r="27" spans="1:10" x14ac:dyDescent="0.2">
      <c r="A27">
        <f>'Calc Data 1'!F29</f>
        <v>0</v>
      </c>
      <c r="B27" t="str">
        <f>LEFT('Calc Data 1'!E29,3)</f>
        <v/>
      </c>
      <c r="E27" s="442" t="s">
        <v>517</v>
      </c>
      <c r="F27" s="442" t="s">
        <v>517</v>
      </c>
      <c r="G27" s="439" t="str">
        <f t="shared" si="0"/>
        <v>Test24 Test24</v>
      </c>
      <c r="H27" t="str">
        <f t="shared" si="1"/>
        <v>104</v>
      </c>
      <c r="I27" t="str">
        <f t="shared" si="2"/>
        <v>R1H104</v>
      </c>
      <c r="J27" t="str">
        <f t="shared" si="3"/>
        <v>Round 1 Heat 104</v>
      </c>
    </row>
    <row r="28" spans="1:10" x14ac:dyDescent="0.2">
      <c r="A28" t="str">
        <f>'Calc Data 1'!F30</f>
        <v>Test4 Test4</v>
      </c>
      <c r="B28" t="str">
        <f>RIGHT('Calc Data 1'!$A$30,3)</f>
        <v>105</v>
      </c>
      <c r="E28" s="442" t="s">
        <v>518</v>
      </c>
      <c r="F28" s="442" t="s">
        <v>518</v>
      </c>
      <c r="G28" s="439" t="str">
        <f t="shared" si="0"/>
        <v>Test25 Test25</v>
      </c>
      <c r="H28" t="str">
        <f t="shared" si="1"/>
        <v>103</v>
      </c>
      <c r="I28" t="str">
        <f t="shared" si="2"/>
        <v>R1H103</v>
      </c>
      <c r="J28" t="str">
        <f t="shared" si="3"/>
        <v>Round 1 Heat 103</v>
      </c>
    </row>
    <row r="29" spans="1:10" x14ac:dyDescent="0.2">
      <c r="A29" t="str">
        <f>'Calc Data 1'!F31</f>
        <v>Test29 Test29</v>
      </c>
      <c r="B29" t="str">
        <f>RIGHT('Calc Data 1'!$A$30,3)</f>
        <v>105</v>
      </c>
      <c r="E29" s="442" t="s">
        <v>519</v>
      </c>
      <c r="F29" s="442" t="s">
        <v>519</v>
      </c>
      <c r="G29" s="439" t="str">
        <f t="shared" si="0"/>
        <v>Test26 Test26</v>
      </c>
      <c r="H29" t="str">
        <f t="shared" si="1"/>
        <v>111</v>
      </c>
      <c r="I29" t="str">
        <f t="shared" si="2"/>
        <v>R1H111</v>
      </c>
      <c r="J29" t="str">
        <f t="shared" si="3"/>
        <v>Round 1 Heat 111</v>
      </c>
    </row>
    <row r="30" spans="1:10" x14ac:dyDescent="0.2">
      <c r="A30" t="str">
        <f>'Calc Data 1'!F32</f>
        <v>Test36 Test36</v>
      </c>
      <c r="B30" t="str">
        <f>RIGHT('Calc Data 1'!$A$30,3)</f>
        <v>105</v>
      </c>
      <c r="E30" s="442" t="s">
        <v>520</v>
      </c>
      <c r="F30" s="442" t="s">
        <v>520</v>
      </c>
      <c r="G30" s="439" t="str">
        <f t="shared" si="0"/>
        <v>Test27 Test27</v>
      </c>
      <c r="H30" t="str">
        <f t="shared" si="1"/>
        <v>115</v>
      </c>
      <c r="I30" t="str">
        <f t="shared" si="2"/>
        <v>R1H115</v>
      </c>
      <c r="J30" t="str">
        <f t="shared" si="3"/>
        <v>Round 1 Heat 115</v>
      </c>
    </row>
    <row r="31" spans="1:10" x14ac:dyDescent="0.2">
      <c r="A31" t="str">
        <f>'Calc Data 1'!F33</f>
        <v>Test61 Test61</v>
      </c>
      <c r="B31" t="str">
        <f>RIGHT('Calc Data 1'!$A$30,3)</f>
        <v>105</v>
      </c>
      <c r="E31" s="442" t="s">
        <v>521</v>
      </c>
      <c r="F31" s="442" t="s">
        <v>521</v>
      </c>
      <c r="G31" s="439" t="str">
        <f t="shared" si="0"/>
        <v>Test28 Test28</v>
      </c>
      <c r="H31" t="str">
        <f t="shared" si="1"/>
        <v>107</v>
      </c>
      <c r="I31" t="str">
        <f t="shared" si="2"/>
        <v>R1H107</v>
      </c>
      <c r="J31" t="str">
        <f t="shared" si="3"/>
        <v>Round 1 Heat 107</v>
      </c>
    </row>
    <row r="32" spans="1:10" x14ac:dyDescent="0.2">
      <c r="A32" t="str">
        <f>'Calc Data 1'!F34</f>
        <v>Test68 Test68</v>
      </c>
      <c r="B32" t="str">
        <f>RIGHT('Calc Data 1'!$A$30,3)</f>
        <v>105</v>
      </c>
      <c r="E32" s="442" t="s">
        <v>522</v>
      </c>
      <c r="F32" s="442" t="s">
        <v>522</v>
      </c>
      <c r="G32" s="439" t="str">
        <f t="shared" si="0"/>
        <v>Test29 Test29</v>
      </c>
      <c r="H32" t="str">
        <f t="shared" si="1"/>
        <v>105</v>
      </c>
      <c r="I32" t="str">
        <f t="shared" si="2"/>
        <v>R1H105</v>
      </c>
      <c r="J32" t="str">
        <f t="shared" si="3"/>
        <v>Round 1 Heat 105</v>
      </c>
    </row>
    <row r="33" spans="1:10" x14ac:dyDescent="0.2">
      <c r="A33">
        <f>'Calc Data 1'!F35</f>
        <v>0</v>
      </c>
      <c r="B33" t="str">
        <f ca="1">LEFT('Calc Data 1'!E35,3)</f>
        <v/>
      </c>
      <c r="E33" s="442" t="s">
        <v>523</v>
      </c>
      <c r="F33" s="442" t="s">
        <v>523</v>
      </c>
      <c r="G33" s="439" t="str">
        <f t="shared" si="0"/>
        <v>Test30 Test30</v>
      </c>
      <c r="H33" t="str">
        <f t="shared" si="1"/>
        <v>113</v>
      </c>
      <c r="I33" t="str">
        <f t="shared" si="2"/>
        <v>R1H113</v>
      </c>
      <c r="J33" t="str">
        <f t="shared" si="3"/>
        <v>Round 1 Heat 113</v>
      </c>
    </row>
    <row r="34" spans="1:10" x14ac:dyDescent="0.2">
      <c r="A34" t="str">
        <f>'Calc Data 1'!F36</f>
        <v>Test13 Test13</v>
      </c>
      <c r="B34" t="str">
        <f>RIGHT('Calc Data 1'!$A$36,3)</f>
        <v>106</v>
      </c>
      <c r="E34" s="442" t="s">
        <v>524</v>
      </c>
      <c r="F34" s="442" t="s">
        <v>524</v>
      </c>
      <c r="G34" s="439" t="str">
        <f t="shared" si="0"/>
        <v>Test31 Test31</v>
      </c>
      <c r="H34" t="str">
        <f t="shared" si="1"/>
        <v>109</v>
      </c>
      <c r="I34" t="str">
        <f t="shared" si="2"/>
        <v>R1H109</v>
      </c>
      <c r="J34" t="str">
        <f t="shared" si="3"/>
        <v>Round 1 Heat 109</v>
      </c>
    </row>
    <row r="35" spans="1:10" x14ac:dyDescent="0.2">
      <c r="A35" t="str">
        <f>'Calc Data 1'!F37</f>
        <v>Test20 Test20</v>
      </c>
      <c r="B35" t="str">
        <f>RIGHT('Calc Data 1'!$A$36,3)</f>
        <v>106</v>
      </c>
      <c r="E35" s="442" t="s">
        <v>525</v>
      </c>
      <c r="F35" s="442" t="s">
        <v>525</v>
      </c>
      <c r="G35" s="439" t="str">
        <f t="shared" si="0"/>
        <v>Test32 Test32</v>
      </c>
      <c r="H35" t="str">
        <f t="shared" si="1"/>
        <v>101</v>
      </c>
      <c r="I35" t="str">
        <f t="shared" si="2"/>
        <v>R1H101</v>
      </c>
      <c r="J35" t="str">
        <f t="shared" si="3"/>
        <v>Round 1 Heat 101</v>
      </c>
    </row>
    <row r="36" spans="1:10" x14ac:dyDescent="0.2">
      <c r="A36" t="str">
        <f>'Calc Data 1'!F38</f>
        <v>Test45 Test45</v>
      </c>
      <c r="B36" t="str">
        <f>RIGHT('Calc Data 1'!$A$36,3)</f>
        <v>106</v>
      </c>
      <c r="E36" s="442" t="s">
        <v>526</v>
      </c>
      <c r="F36" s="442" t="s">
        <v>526</v>
      </c>
      <c r="G36" s="439" t="str">
        <f t="shared" si="0"/>
        <v>Test33 Test33</v>
      </c>
      <c r="H36" t="str">
        <f t="shared" si="1"/>
        <v>101</v>
      </c>
      <c r="I36" t="str">
        <f t="shared" si="2"/>
        <v>R1H101</v>
      </c>
      <c r="J36" t="str">
        <f t="shared" si="3"/>
        <v>Round 1 Heat 101</v>
      </c>
    </row>
    <row r="37" spans="1:10" x14ac:dyDescent="0.2">
      <c r="A37" t="str">
        <f>'Calc Data 1'!F39</f>
        <v>Test52 Test52</v>
      </c>
      <c r="B37" t="str">
        <f>RIGHT('Calc Data 1'!$A$36,3)</f>
        <v>106</v>
      </c>
      <c r="E37" s="442" t="s">
        <v>527</v>
      </c>
      <c r="F37" s="442" t="s">
        <v>527</v>
      </c>
      <c r="G37" s="439" t="str">
        <f t="shared" si="0"/>
        <v>Test34 Test34</v>
      </c>
      <c r="H37" t="str">
        <f t="shared" si="1"/>
        <v>109</v>
      </c>
      <c r="I37" t="str">
        <f t="shared" si="2"/>
        <v>R1H109</v>
      </c>
      <c r="J37" t="str">
        <f t="shared" si="3"/>
        <v>Round 1 Heat 109</v>
      </c>
    </row>
    <row r="38" spans="1:10" x14ac:dyDescent="0.2">
      <c r="A38" t="str">
        <f>'Calc Data 1'!F40</f>
        <v xml:space="preserve"> </v>
      </c>
      <c r="B38" t="str">
        <f>RIGHT('Calc Data 1'!$A$36,3)</f>
        <v>106</v>
      </c>
      <c r="E38" s="442" t="s">
        <v>528</v>
      </c>
      <c r="F38" s="442" t="s">
        <v>528</v>
      </c>
      <c r="G38" s="439" t="str">
        <f t="shared" si="0"/>
        <v>Test35 Test35</v>
      </c>
      <c r="H38" t="str">
        <f t="shared" si="1"/>
        <v>113</v>
      </c>
      <c r="I38" t="str">
        <f t="shared" si="2"/>
        <v>R1H113</v>
      </c>
      <c r="J38" t="str">
        <f t="shared" si="3"/>
        <v>Round 1 Heat 113</v>
      </c>
    </row>
    <row r="39" spans="1:10" x14ac:dyDescent="0.2">
      <c r="A39">
        <f>'Calc Data 1'!F41</f>
        <v>0</v>
      </c>
      <c r="B39" t="str">
        <f>LEFT('Calc Data 1'!E41,3)</f>
        <v/>
      </c>
      <c r="E39" s="442" t="s">
        <v>529</v>
      </c>
      <c r="F39" s="442" t="s">
        <v>529</v>
      </c>
      <c r="G39" s="439" t="str">
        <f t="shared" si="0"/>
        <v>Test36 Test36</v>
      </c>
      <c r="H39" t="str">
        <f t="shared" si="1"/>
        <v>105</v>
      </c>
      <c r="I39" t="str">
        <f t="shared" si="2"/>
        <v>R1H105</v>
      </c>
      <c r="J39" t="str">
        <f t="shared" si="3"/>
        <v>Round 1 Heat 105</v>
      </c>
    </row>
    <row r="40" spans="1:10" x14ac:dyDescent="0.2">
      <c r="A40" t="str">
        <f>'Calc Data 1'!F42</f>
        <v>Test5 Test5</v>
      </c>
      <c r="B40" t="str">
        <f>RIGHT('Calc Data 1'!$A$42,3)</f>
        <v>107</v>
      </c>
      <c r="E40" s="442" t="s">
        <v>530</v>
      </c>
      <c r="F40" s="442" t="s">
        <v>530</v>
      </c>
      <c r="G40" s="439" t="str">
        <f t="shared" si="0"/>
        <v>Test37 Test37</v>
      </c>
      <c r="H40" t="str">
        <f t="shared" si="1"/>
        <v>107</v>
      </c>
      <c r="I40" t="str">
        <f t="shared" si="2"/>
        <v>R1H107</v>
      </c>
      <c r="J40" t="str">
        <f t="shared" si="3"/>
        <v>Round 1 Heat 107</v>
      </c>
    </row>
    <row r="41" spans="1:10" x14ac:dyDescent="0.2">
      <c r="A41" t="str">
        <f>'Calc Data 1'!F43</f>
        <v>Test28 Test28</v>
      </c>
      <c r="B41" t="str">
        <f>RIGHT('Calc Data 1'!$A$42,3)</f>
        <v>107</v>
      </c>
      <c r="E41" s="442" t="s">
        <v>531</v>
      </c>
      <c r="F41" s="442" t="s">
        <v>531</v>
      </c>
      <c r="G41" s="439" t="str">
        <f t="shared" si="0"/>
        <v>Test38 Test38</v>
      </c>
      <c r="H41" t="str">
        <f t="shared" si="1"/>
        <v>115</v>
      </c>
      <c r="I41" t="str">
        <f t="shared" si="2"/>
        <v>R1H115</v>
      </c>
      <c r="J41" t="str">
        <f t="shared" si="3"/>
        <v>Round 1 Heat 115</v>
      </c>
    </row>
    <row r="42" spans="1:10" x14ac:dyDescent="0.2">
      <c r="A42" t="str">
        <f>'Calc Data 1'!F44</f>
        <v>Test37 Test37</v>
      </c>
      <c r="B42" t="str">
        <f>RIGHT('Calc Data 1'!$A$42,3)</f>
        <v>107</v>
      </c>
      <c r="E42" s="442" t="s">
        <v>532</v>
      </c>
      <c r="F42" s="442" t="s">
        <v>532</v>
      </c>
      <c r="G42" s="439" t="str">
        <f t="shared" si="0"/>
        <v>Test39 Test39</v>
      </c>
      <c r="H42" t="str">
        <f t="shared" si="1"/>
        <v>111</v>
      </c>
      <c r="I42" t="str">
        <f t="shared" si="2"/>
        <v>R1H111</v>
      </c>
      <c r="J42" t="str">
        <f t="shared" si="3"/>
        <v>Round 1 Heat 111</v>
      </c>
    </row>
    <row r="43" spans="1:10" x14ac:dyDescent="0.2">
      <c r="A43" t="str">
        <f>'Calc Data 1'!F45</f>
        <v>Test60 Test60</v>
      </c>
      <c r="B43" t="str">
        <f>RIGHT('Calc Data 1'!$A$42,3)</f>
        <v>107</v>
      </c>
      <c r="E43" s="442" t="s">
        <v>533</v>
      </c>
      <c r="F43" s="442" t="s">
        <v>533</v>
      </c>
      <c r="G43" s="439" t="str">
        <f t="shared" si="0"/>
        <v>Test40 Test40</v>
      </c>
      <c r="H43" t="str">
        <f t="shared" si="1"/>
        <v>103</v>
      </c>
      <c r="I43" t="str">
        <f t="shared" si="2"/>
        <v>R1H103</v>
      </c>
      <c r="J43" t="str">
        <f t="shared" si="3"/>
        <v>Round 1 Heat 103</v>
      </c>
    </row>
    <row r="44" spans="1:10" x14ac:dyDescent="0.2">
      <c r="A44" t="str">
        <f>'Calc Data 1'!F46</f>
        <v>Test69 Test69</v>
      </c>
      <c r="B44" t="str">
        <f>RIGHT('Calc Data 1'!$A$42,3)</f>
        <v>107</v>
      </c>
      <c r="E44" s="442" t="s">
        <v>534</v>
      </c>
      <c r="F44" s="442" t="s">
        <v>534</v>
      </c>
      <c r="G44" s="439" t="str">
        <f t="shared" si="0"/>
        <v>Test41 Test41</v>
      </c>
      <c r="H44" t="str">
        <f t="shared" si="1"/>
        <v>104</v>
      </c>
      <c r="I44" t="str">
        <f t="shared" si="2"/>
        <v>R1H104</v>
      </c>
      <c r="J44" t="str">
        <f t="shared" si="3"/>
        <v>Round 1 Heat 104</v>
      </c>
    </row>
    <row r="45" spans="1:10" x14ac:dyDescent="0.2">
      <c r="A45">
        <f>'Calc Data 1'!F47</f>
        <v>0</v>
      </c>
      <c r="B45" t="str">
        <f ca="1">LEFT('Calc Data 1'!E47,3)</f>
        <v/>
      </c>
      <c r="E45" s="442" t="s">
        <v>535</v>
      </c>
      <c r="F45" s="442" t="s">
        <v>535</v>
      </c>
      <c r="G45" s="439" t="str">
        <f t="shared" si="0"/>
        <v>Test42 Test42</v>
      </c>
      <c r="H45" t="str">
        <f t="shared" si="1"/>
        <v>112</v>
      </c>
      <c r="I45" t="str">
        <f t="shared" si="2"/>
        <v>R1H112</v>
      </c>
      <c r="J45" t="str">
        <f t="shared" si="3"/>
        <v>Round 1 Heat 112</v>
      </c>
    </row>
    <row r="46" spans="1:10" x14ac:dyDescent="0.2">
      <c r="A46" t="str">
        <f>'Calc Data 1'!F48</f>
        <v>Test12 Test12</v>
      </c>
      <c r="B46" t="str">
        <f>RIGHT('Calc Data 1'!$A$48,3)</f>
        <v>108</v>
      </c>
      <c r="E46" s="442" t="s">
        <v>536</v>
      </c>
      <c r="F46" s="442" t="s">
        <v>536</v>
      </c>
      <c r="G46" s="439" t="str">
        <f t="shared" si="0"/>
        <v>Test43 Test43</v>
      </c>
      <c r="H46" t="str">
        <f t="shared" si="1"/>
        <v>116</v>
      </c>
      <c r="I46" t="str">
        <f t="shared" si="2"/>
        <v>R1H116</v>
      </c>
      <c r="J46" t="str">
        <f t="shared" si="3"/>
        <v>Round 1 Heat 116</v>
      </c>
    </row>
    <row r="47" spans="1:10" x14ac:dyDescent="0.2">
      <c r="A47" t="str">
        <f>'Calc Data 1'!F49</f>
        <v>Test21 Test21</v>
      </c>
      <c r="B47" t="str">
        <f>RIGHT('Calc Data 1'!$A$48,3)</f>
        <v>108</v>
      </c>
      <c r="E47" s="442" t="s">
        <v>537</v>
      </c>
      <c r="F47" s="442" t="s">
        <v>537</v>
      </c>
      <c r="G47" s="439" t="str">
        <f t="shared" si="0"/>
        <v>Test44 Test44</v>
      </c>
      <c r="H47" t="str">
        <f t="shared" si="1"/>
        <v>108</v>
      </c>
      <c r="I47" t="str">
        <f t="shared" si="2"/>
        <v>R1H108</v>
      </c>
      <c r="J47" t="str">
        <f t="shared" si="3"/>
        <v>Round 1 Heat 108</v>
      </c>
    </row>
    <row r="48" spans="1:10" x14ac:dyDescent="0.2">
      <c r="A48" t="str">
        <f>'Calc Data 1'!F50</f>
        <v>Test44 Test44</v>
      </c>
      <c r="B48" t="str">
        <f>RIGHT('Calc Data 1'!$A$48,3)</f>
        <v>108</v>
      </c>
      <c r="E48" s="442" t="s">
        <v>538</v>
      </c>
      <c r="F48" s="442" t="s">
        <v>538</v>
      </c>
      <c r="G48" s="439" t="str">
        <f t="shared" si="0"/>
        <v>Test45 Test45</v>
      </c>
      <c r="H48" t="str">
        <f t="shared" si="1"/>
        <v>106</v>
      </c>
      <c r="I48" t="str">
        <f t="shared" si="2"/>
        <v>R1H106</v>
      </c>
      <c r="J48" t="str">
        <f t="shared" si="3"/>
        <v>Round 1 Heat 106</v>
      </c>
    </row>
    <row r="49" spans="1:10" x14ac:dyDescent="0.2">
      <c r="A49" t="str">
        <f>'Calc Data 1'!F51</f>
        <v>Test53 Test53</v>
      </c>
      <c r="B49" t="str">
        <f>RIGHT('Calc Data 1'!$A$48,3)</f>
        <v>108</v>
      </c>
      <c r="E49" s="442" t="s">
        <v>539</v>
      </c>
      <c r="F49" s="442" t="s">
        <v>539</v>
      </c>
      <c r="G49" s="439" t="str">
        <f t="shared" si="0"/>
        <v>Test46 Test46</v>
      </c>
      <c r="H49" t="str">
        <f t="shared" si="1"/>
        <v>114</v>
      </c>
      <c r="I49" t="str">
        <f t="shared" si="2"/>
        <v>R1H114</v>
      </c>
      <c r="J49" t="str">
        <f t="shared" si="3"/>
        <v>Round 1 Heat 114</v>
      </c>
    </row>
    <row r="50" spans="1:10" x14ac:dyDescent="0.2">
      <c r="A50" t="str">
        <f>'Calc Data 1'!F52</f>
        <v>Test76 Test76</v>
      </c>
      <c r="B50" t="str">
        <f>RIGHT('Calc Data 1'!$A$48,3)</f>
        <v>108</v>
      </c>
      <c r="E50" s="442" t="s">
        <v>540</v>
      </c>
      <c r="F50" s="442" t="s">
        <v>540</v>
      </c>
      <c r="G50" s="439" t="str">
        <f t="shared" si="0"/>
        <v>Test47 Test47</v>
      </c>
      <c r="H50" t="str">
        <f t="shared" si="1"/>
        <v>110</v>
      </c>
      <c r="I50" t="str">
        <f t="shared" si="2"/>
        <v>R1H110</v>
      </c>
      <c r="J50" t="str">
        <f t="shared" si="3"/>
        <v>Round 1 Heat 110</v>
      </c>
    </row>
    <row r="51" spans="1:10" x14ac:dyDescent="0.2">
      <c r="A51">
        <f>'Calc Data 1'!F53</f>
        <v>0</v>
      </c>
      <c r="B51" t="str">
        <f>LEFT('Calc Data 1'!E53,3)</f>
        <v/>
      </c>
      <c r="E51" s="442" t="s">
        <v>541</v>
      </c>
      <c r="F51" s="442" t="s">
        <v>541</v>
      </c>
      <c r="G51" s="439" t="str">
        <f t="shared" si="0"/>
        <v>Test48 Test48</v>
      </c>
      <c r="H51" t="str">
        <f t="shared" si="1"/>
        <v>102</v>
      </c>
      <c r="I51" t="str">
        <f t="shared" si="2"/>
        <v>R1H102</v>
      </c>
      <c r="J51" t="str">
        <f t="shared" si="3"/>
        <v>Round 1 Heat 102</v>
      </c>
    </row>
    <row r="52" spans="1:10" x14ac:dyDescent="0.2">
      <c r="A52" t="str">
        <f>'Calc Data 1'!F54</f>
        <v>Test2 Test2</v>
      </c>
      <c r="B52" t="str">
        <f>RIGHT('Calc Data 1'!$A$54,3)</f>
        <v>109</v>
      </c>
      <c r="E52" s="442" t="s">
        <v>542</v>
      </c>
      <c r="F52" s="442" t="s">
        <v>542</v>
      </c>
      <c r="G52" s="439" t="str">
        <f t="shared" si="0"/>
        <v>Test49 Test49</v>
      </c>
      <c r="H52" t="str">
        <f t="shared" si="1"/>
        <v>102</v>
      </c>
      <c r="I52" t="str">
        <f t="shared" si="2"/>
        <v>R1H102</v>
      </c>
      <c r="J52" t="str">
        <f t="shared" si="3"/>
        <v>Round 1 Heat 102</v>
      </c>
    </row>
    <row r="53" spans="1:10" x14ac:dyDescent="0.2">
      <c r="A53" t="str">
        <f>'Calc Data 1'!F55</f>
        <v>Test31 Test31</v>
      </c>
      <c r="B53" t="str">
        <f>RIGHT('Calc Data 1'!$A$54,3)</f>
        <v>109</v>
      </c>
      <c r="E53" s="442" t="s">
        <v>543</v>
      </c>
      <c r="F53" s="442" t="s">
        <v>543</v>
      </c>
      <c r="G53" s="439" t="str">
        <f t="shared" si="0"/>
        <v>Test50 Test50</v>
      </c>
      <c r="H53" t="str">
        <f t="shared" si="1"/>
        <v>110</v>
      </c>
      <c r="I53" t="str">
        <f t="shared" si="2"/>
        <v>R1H110</v>
      </c>
      <c r="J53" t="str">
        <f t="shared" si="3"/>
        <v>Round 1 Heat 110</v>
      </c>
    </row>
    <row r="54" spans="1:10" x14ac:dyDescent="0.2">
      <c r="A54" t="str">
        <f>'Calc Data 1'!F56</f>
        <v>Test34 Test34</v>
      </c>
      <c r="B54" t="str">
        <f>RIGHT('Calc Data 1'!$A$54,3)</f>
        <v>109</v>
      </c>
      <c r="E54" s="442" t="s">
        <v>544</v>
      </c>
      <c r="F54" s="442" t="s">
        <v>544</v>
      </c>
      <c r="G54" s="439" t="str">
        <f t="shared" si="0"/>
        <v>Test51 Test51</v>
      </c>
      <c r="H54" t="str">
        <f t="shared" si="1"/>
        <v>114</v>
      </c>
      <c r="I54" t="str">
        <f t="shared" si="2"/>
        <v>R1H114</v>
      </c>
      <c r="J54" t="str">
        <f t="shared" si="3"/>
        <v>Round 1 Heat 114</v>
      </c>
    </row>
    <row r="55" spans="1:10" x14ac:dyDescent="0.2">
      <c r="A55" t="str">
        <f>'Calc Data 1'!F57</f>
        <v>Test63 Test63</v>
      </c>
      <c r="B55" t="str">
        <f>RIGHT('Calc Data 1'!$A$54,3)</f>
        <v>109</v>
      </c>
      <c r="E55" s="442" t="s">
        <v>545</v>
      </c>
      <c r="F55" s="442" t="s">
        <v>545</v>
      </c>
      <c r="G55" s="439" t="str">
        <f t="shared" si="0"/>
        <v>Test52 Test52</v>
      </c>
      <c r="H55" t="str">
        <f t="shared" si="1"/>
        <v>106</v>
      </c>
      <c r="I55" t="str">
        <f t="shared" si="2"/>
        <v>R1H106</v>
      </c>
      <c r="J55" t="str">
        <f t="shared" si="3"/>
        <v>Round 1 Heat 106</v>
      </c>
    </row>
    <row r="56" spans="1:10" x14ac:dyDescent="0.2">
      <c r="A56" t="str">
        <f>'Calc Data 1'!F58</f>
        <v>Test66 Test66</v>
      </c>
      <c r="B56" t="str">
        <f>RIGHT('Calc Data 1'!$A$54,3)</f>
        <v>109</v>
      </c>
      <c r="E56" s="442" t="s">
        <v>546</v>
      </c>
      <c r="F56" s="442" t="s">
        <v>546</v>
      </c>
      <c r="G56" s="439" t="str">
        <f t="shared" si="0"/>
        <v>Test53 Test53</v>
      </c>
      <c r="H56" t="str">
        <f t="shared" si="1"/>
        <v>108</v>
      </c>
      <c r="I56" t="str">
        <f t="shared" si="2"/>
        <v>R1H108</v>
      </c>
      <c r="J56" t="str">
        <f t="shared" si="3"/>
        <v>Round 1 Heat 108</v>
      </c>
    </row>
    <row r="57" spans="1:10" x14ac:dyDescent="0.2">
      <c r="A57">
        <f>'Calc Data 1'!F59</f>
        <v>0</v>
      </c>
      <c r="B57" t="str">
        <f ca="1">LEFT('Calc Data 1'!E59,3)</f>
        <v/>
      </c>
      <c r="E57" s="442" t="s">
        <v>547</v>
      </c>
      <c r="F57" s="442" t="s">
        <v>547</v>
      </c>
      <c r="G57" s="439" t="str">
        <f t="shared" si="0"/>
        <v>Test54 Test54</v>
      </c>
      <c r="H57" t="str">
        <f t="shared" si="1"/>
        <v>116</v>
      </c>
      <c r="I57" t="str">
        <f t="shared" si="2"/>
        <v>R1H116</v>
      </c>
      <c r="J57" t="str">
        <f t="shared" si="3"/>
        <v>Round 1 Heat 116</v>
      </c>
    </row>
    <row r="58" spans="1:10" x14ac:dyDescent="0.2">
      <c r="A58" t="str">
        <f>'Calc Data 1'!F60</f>
        <v>Test15 Test15</v>
      </c>
      <c r="B58" t="str">
        <f>RIGHT('Calc Data 1'!$A$60,3)</f>
        <v>110</v>
      </c>
      <c r="E58" s="442" t="s">
        <v>548</v>
      </c>
      <c r="F58" s="442" t="s">
        <v>548</v>
      </c>
      <c r="G58" s="439" t="str">
        <f t="shared" si="0"/>
        <v>Test55 Test55</v>
      </c>
      <c r="H58" t="str">
        <f t="shared" si="1"/>
        <v>112</v>
      </c>
      <c r="I58" t="str">
        <f t="shared" si="2"/>
        <v>R1H112</v>
      </c>
      <c r="J58" t="str">
        <f t="shared" si="3"/>
        <v>Round 1 Heat 112</v>
      </c>
    </row>
    <row r="59" spans="1:10" x14ac:dyDescent="0.2">
      <c r="A59" t="str">
        <f>'Calc Data 1'!F61</f>
        <v>Test18 Test18</v>
      </c>
      <c r="B59" t="str">
        <f>RIGHT('Calc Data 1'!$A$60,3)</f>
        <v>110</v>
      </c>
      <c r="E59" s="442" t="s">
        <v>549</v>
      </c>
      <c r="F59" s="442" t="s">
        <v>549</v>
      </c>
      <c r="G59" s="439" t="str">
        <f t="shared" si="0"/>
        <v>Test56 Test56</v>
      </c>
      <c r="H59" t="str">
        <f t="shared" si="1"/>
        <v>104</v>
      </c>
      <c r="I59" t="str">
        <f t="shared" si="2"/>
        <v>R1H104</v>
      </c>
      <c r="J59" t="str">
        <f t="shared" si="3"/>
        <v>Round 1 Heat 104</v>
      </c>
    </row>
    <row r="60" spans="1:10" x14ac:dyDescent="0.2">
      <c r="A60" t="str">
        <f>'Calc Data 1'!F62</f>
        <v>Test47 Test47</v>
      </c>
      <c r="B60" t="str">
        <f>RIGHT('Calc Data 1'!$A$60,3)</f>
        <v>110</v>
      </c>
      <c r="E60" s="442" t="s">
        <v>550</v>
      </c>
      <c r="F60" s="442" t="s">
        <v>550</v>
      </c>
      <c r="G60" s="439" t="str">
        <f t="shared" si="0"/>
        <v>Test57 Test57</v>
      </c>
      <c r="H60" t="str">
        <f t="shared" si="1"/>
        <v>103</v>
      </c>
      <c r="I60" t="str">
        <f t="shared" si="2"/>
        <v>R1H103</v>
      </c>
      <c r="J60" t="str">
        <f t="shared" si="3"/>
        <v>Round 1 Heat 103</v>
      </c>
    </row>
    <row r="61" spans="1:10" x14ac:dyDescent="0.2">
      <c r="A61" t="str">
        <f>'Calc Data 1'!F63</f>
        <v>Test50 Test50</v>
      </c>
      <c r="B61" t="str">
        <f>RIGHT('Calc Data 1'!$A$60,3)</f>
        <v>110</v>
      </c>
      <c r="E61" s="442" t="s">
        <v>551</v>
      </c>
      <c r="F61" s="442" t="s">
        <v>551</v>
      </c>
      <c r="G61" s="439" t="str">
        <f t="shared" si="0"/>
        <v>Test58 Test58</v>
      </c>
      <c r="H61" t="str">
        <f t="shared" si="1"/>
        <v>111</v>
      </c>
      <c r="I61" t="str">
        <f t="shared" si="2"/>
        <v>R1H111</v>
      </c>
      <c r="J61" t="str">
        <f t="shared" si="3"/>
        <v>Round 1 Heat 111</v>
      </c>
    </row>
    <row r="62" spans="1:10" x14ac:dyDescent="0.2">
      <c r="A62" t="str">
        <f>'Calc Data 1'!F64</f>
        <v/>
      </c>
      <c r="B62" t="str">
        <f>RIGHT('Calc Data 1'!$A$60,3)</f>
        <v>110</v>
      </c>
      <c r="E62" s="442" t="s">
        <v>552</v>
      </c>
      <c r="F62" s="442" t="s">
        <v>552</v>
      </c>
      <c r="G62" s="439" t="str">
        <f t="shared" si="0"/>
        <v>Test59 Test59</v>
      </c>
      <c r="H62" t="str">
        <f t="shared" si="1"/>
        <v>115</v>
      </c>
      <c r="I62" t="str">
        <f t="shared" si="2"/>
        <v>R1H115</v>
      </c>
      <c r="J62" t="str">
        <f t="shared" si="3"/>
        <v>Round 1 Heat 115</v>
      </c>
    </row>
    <row r="63" spans="1:10" x14ac:dyDescent="0.2">
      <c r="A63">
        <f>'Calc Data 1'!F65</f>
        <v>0</v>
      </c>
      <c r="B63" t="str">
        <f>LEFT('Calc Data 1'!E65,3)</f>
        <v/>
      </c>
      <c r="E63" s="442" t="s">
        <v>553</v>
      </c>
      <c r="F63" s="442" t="s">
        <v>553</v>
      </c>
      <c r="G63" s="439" t="str">
        <f t="shared" si="0"/>
        <v>Test60 Test60</v>
      </c>
      <c r="H63" t="str">
        <f t="shared" si="1"/>
        <v>107</v>
      </c>
      <c r="I63" t="str">
        <f t="shared" si="2"/>
        <v>R1H107</v>
      </c>
      <c r="J63" t="str">
        <f t="shared" si="3"/>
        <v>Round 1 Heat 107</v>
      </c>
    </row>
    <row r="64" spans="1:10" x14ac:dyDescent="0.2">
      <c r="A64" t="str">
        <f>'Calc Data 1'!F66</f>
        <v>Test7 Test7</v>
      </c>
      <c r="B64" t="str">
        <f>RIGHT('Calc Data 1'!$A$66,3)</f>
        <v>111</v>
      </c>
      <c r="E64" s="442" t="s">
        <v>554</v>
      </c>
      <c r="F64" s="442" t="s">
        <v>554</v>
      </c>
      <c r="G64" s="439" t="str">
        <f t="shared" si="0"/>
        <v>Test61 Test61</v>
      </c>
      <c r="H64" t="str">
        <f t="shared" si="1"/>
        <v>105</v>
      </c>
      <c r="I64" t="str">
        <f t="shared" si="2"/>
        <v>R1H105</v>
      </c>
      <c r="J64" t="str">
        <f t="shared" si="3"/>
        <v>Round 1 Heat 105</v>
      </c>
    </row>
    <row r="65" spans="1:10" x14ac:dyDescent="0.2">
      <c r="A65" t="str">
        <f>'Calc Data 1'!F67</f>
        <v>Test26 Test26</v>
      </c>
      <c r="B65" t="str">
        <f>RIGHT('Calc Data 1'!$A$66,3)</f>
        <v>111</v>
      </c>
      <c r="E65" s="442" t="s">
        <v>555</v>
      </c>
      <c r="F65" s="442" t="s">
        <v>555</v>
      </c>
      <c r="G65" s="439" t="str">
        <f t="shared" si="0"/>
        <v>Test62 Test62</v>
      </c>
      <c r="H65" t="str">
        <f t="shared" si="1"/>
        <v>113</v>
      </c>
      <c r="I65" t="str">
        <f t="shared" si="2"/>
        <v>R1H113</v>
      </c>
      <c r="J65" t="str">
        <f t="shared" si="3"/>
        <v>Round 1 Heat 113</v>
      </c>
    </row>
    <row r="66" spans="1:10" x14ac:dyDescent="0.2">
      <c r="A66" t="str">
        <f>'Calc Data 1'!F68</f>
        <v>Test39 Test39</v>
      </c>
      <c r="B66" t="str">
        <f>RIGHT('Calc Data 1'!$A$66,3)</f>
        <v>111</v>
      </c>
      <c r="E66" s="442" t="s">
        <v>556</v>
      </c>
      <c r="F66" s="442" t="s">
        <v>556</v>
      </c>
      <c r="G66" s="439" t="str">
        <f t="shared" si="0"/>
        <v>Test63 Test63</v>
      </c>
      <c r="H66" t="str">
        <f t="shared" si="1"/>
        <v>109</v>
      </c>
      <c r="I66" t="str">
        <f t="shared" si="2"/>
        <v>R1H109</v>
      </c>
      <c r="J66" t="str">
        <f t="shared" si="3"/>
        <v>Round 1 Heat 109</v>
      </c>
    </row>
    <row r="67" spans="1:10" x14ac:dyDescent="0.2">
      <c r="A67" t="str">
        <f>'Calc Data 1'!F69</f>
        <v>Test58 Test58</v>
      </c>
      <c r="B67" t="str">
        <f>RIGHT('Calc Data 1'!$A$66,3)</f>
        <v>111</v>
      </c>
      <c r="E67" s="442" t="s">
        <v>557</v>
      </c>
      <c r="F67" s="442" t="s">
        <v>557</v>
      </c>
      <c r="G67" s="439" t="str">
        <f t="shared" si="0"/>
        <v>Test64 Test64</v>
      </c>
      <c r="H67" t="str">
        <f t="shared" si="1"/>
        <v>101</v>
      </c>
      <c r="I67" t="str">
        <f t="shared" si="2"/>
        <v>R1H101</v>
      </c>
      <c r="J67" t="str">
        <f t="shared" si="3"/>
        <v>Round 1 Heat 101</v>
      </c>
    </row>
    <row r="68" spans="1:10" x14ac:dyDescent="0.2">
      <c r="A68" t="str">
        <f>'Calc Data 1'!F70</f>
        <v>Test71 Test71</v>
      </c>
      <c r="B68" t="str">
        <f>RIGHT('Calc Data 1'!$A$66,3)</f>
        <v>111</v>
      </c>
      <c r="E68" s="442" t="s">
        <v>558</v>
      </c>
      <c r="F68" s="442" t="s">
        <v>558</v>
      </c>
      <c r="G68" s="439" t="str">
        <f t="shared" si="0"/>
        <v>Test65 Test65</v>
      </c>
      <c r="H68" t="str">
        <f t="shared" si="1"/>
        <v>101</v>
      </c>
      <c r="I68" t="str">
        <f t="shared" si="2"/>
        <v>R1H101</v>
      </c>
      <c r="J68" t="str">
        <f t="shared" si="3"/>
        <v>Round 1 Heat 101</v>
      </c>
    </row>
    <row r="69" spans="1:10" x14ac:dyDescent="0.2">
      <c r="A69">
        <f>'Calc Data 1'!F71</f>
        <v>0</v>
      </c>
      <c r="B69" t="str">
        <f ca="1">LEFT('Calc Data 1'!E71,3)</f>
        <v/>
      </c>
      <c r="E69" s="442" t="s">
        <v>559</v>
      </c>
      <c r="F69" s="442" t="s">
        <v>559</v>
      </c>
      <c r="G69" s="439" t="str">
        <f t="shared" ref="G69:G83" si="4">CONCATENATE(F69," ",E69)</f>
        <v>Test66 Test66</v>
      </c>
      <c r="H69" t="str">
        <f t="shared" ref="H69:H83" si="5">VLOOKUP(G69,$A$4:$B$98,2,FALSE)</f>
        <v>109</v>
      </c>
      <c r="I69" t="str">
        <f t="shared" ref="I69:I83" si="6">CONCATENATE("R1H",H69)</f>
        <v>R1H109</v>
      </c>
      <c r="J69" t="str">
        <f t="shared" ref="J69:J83" si="7">CONCATENATE("Round 1"," ","Heat"," ",RIGHT(I69,3))</f>
        <v>Round 1 Heat 109</v>
      </c>
    </row>
    <row r="70" spans="1:10" x14ac:dyDescent="0.2">
      <c r="A70" t="str">
        <f>'Calc Data 1'!F72</f>
        <v>Test10 Test10</v>
      </c>
      <c r="B70" t="str">
        <f>RIGHT('Calc Data 1'!$A$72,3)</f>
        <v>112</v>
      </c>
      <c r="E70" s="442" t="s">
        <v>560</v>
      </c>
      <c r="F70" s="442" t="s">
        <v>560</v>
      </c>
      <c r="G70" s="439" t="str">
        <f t="shared" si="4"/>
        <v>Test67 Test67</v>
      </c>
      <c r="H70" t="str">
        <f t="shared" si="5"/>
        <v>113</v>
      </c>
      <c r="I70" t="str">
        <f t="shared" si="6"/>
        <v>R1H113</v>
      </c>
      <c r="J70" t="str">
        <f t="shared" si="7"/>
        <v>Round 1 Heat 113</v>
      </c>
    </row>
    <row r="71" spans="1:10" x14ac:dyDescent="0.2">
      <c r="A71" t="str">
        <f>'Calc Data 1'!F73</f>
        <v>Test23 Test23</v>
      </c>
      <c r="B71" t="str">
        <f>RIGHT('Calc Data 1'!$A$72,3)</f>
        <v>112</v>
      </c>
      <c r="E71" s="442" t="s">
        <v>561</v>
      </c>
      <c r="F71" s="442" t="s">
        <v>561</v>
      </c>
      <c r="G71" s="439" t="str">
        <f t="shared" si="4"/>
        <v>Test68 Test68</v>
      </c>
      <c r="H71" t="str">
        <f t="shared" si="5"/>
        <v>105</v>
      </c>
      <c r="I71" t="str">
        <f t="shared" si="6"/>
        <v>R1H105</v>
      </c>
      <c r="J71" t="str">
        <f t="shared" si="7"/>
        <v>Round 1 Heat 105</v>
      </c>
    </row>
    <row r="72" spans="1:10" x14ac:dyDescent="0.2">
      <c r="A72" t="str">
        <f>'Calc Data 1'!F74</f>
        <v>Test42 Test42</v>
      </c>
      <c r="B72" t="str">
        <f>RIGHT('Calc Data 1'!$A$72,3)</f>
        <v>112</v>
      </c>
      <c r="E72" s="442" t="s">
        <v>562</v>
      </c>
      <c r="F72" s="442" t="s">
        <v>562</v>
      </c>
      <c r="G72" s="439" t="str">
        <f t="shared" si="4"/>
        <v>Test69 Test69</v>
      </c>
      <c r="H72" t="str">
        <f t="shared" si="5"/>
        <v>107</v>
      </c>
      <c r="I72" t="str">
        <f t="shared" si="6"/>
        <v>R1H107</v>
      </c>
      <c r="J72" t="str">
        <f t="shared" si="7"/>
        <v>Round 1 Heat 107</v>
      </c>
    </row>
    <row r="73" spans="1:10" x14ac:dyDescent="0.2">
      <c r="A73" t="str">
        <f>'Calc Data 1'!F75</f>
        <v>Test55 Test55</v>
      </c>
      <c r="B73" t="str">
        <f>RIGHT('Calc Data 1'!$A$72,3)</f>
        <v>112</v>
      </c>
      <c r="E73" s="442" t="s">
        <v>563</v>
      </c>
      <c r="F73" s="442" t="s">
        <v>563</v>
      </c>
      <c r="G73" s="439" t="str">
        <f t="shared" si="4"/>
        <v>Test70 Test70</v>
      </c>
      <c r="H73" t="str">
        <f t="shared" si="5"/>
        <v>115</v>
      </c>
      <c r="I73" t="str">
        <f t="shared" si="6"/>
        <v>R1H115</v>
      </c>
      <c r="J73" t="str">
        <f t="shared" si="7"/>
        <v>Round 1 Heat 115</v>
      </c>
    </row>
    <row r="74" spans="1:10" x14ac:dyDescent="0.2">
      <c r="A74" t="str">
        <f>'Calc Data 1'!F76</f>
        <v>Test74 Test74</v>
      </c>
      <c r="B74" t="str">
        <f>RIGHT('Calc Data 1'!$A$72,3)</f>
        <v>112</v>
      </c>
      <c r="E74" s="442" t="s">
        <v>564</v>
      </c>
      <c r="F74" s="442" t="s">
        <v>564</v>
      </c>
      <c r="G74" s="439" t="str">
        <f t="shared" si="4"/>
        <v>Test71 Test71</v>
      </c>
      <c r="H74" t="str">
        <f t="shared" si="5"/>
        <v>111</v>
      </c>
      <c r="I74" t="str">
        <f t="shared" si="6"/>
        <v>R1H111</v>
      </c>
      <c r="J74" t="str">
        <f t="shared" si="7"/>
        <v>Round 1 Heat 111</v>
      </c>
    </row>
    <row r="75" spans="1:10" x14ac:dyDescent="0.2">
      <c r="A75">
        <f>'Calc Data 1'!F77</f>
        <v>0</v>
      </c>
      <c r="B75" t="str">
        <f>LEFT('Calc Data 1'!E77,3)</f>
        <v/>
      </c>
      <c r="E75" s="442" t="s">
        <v>565</v>
      </c>
      <c r="F75" s="442" t="s">
        <v>565</v>
      </c>
      <c r="G75" s="439" t="str">
        <f t="shared" si="4"/>
        <v>Test72 Test72</v>
      </c>
      <c r="H75" t="str">
        <f t="shared" si="5"/>
        <v>103</v>
      </c>
      <c r="I75" t="str">
        <f t="shared" si="6"/>
        <v>R1H103</v>
      </c>
      <c r="J75" t="str">
        <f t="shared" si="7"/>
        <v>Round 1 Heat 103</v>
      </c>
    </row>
    <row r="76" spans="1:10" x14ac:dyDescent="0.2">
      <c r="A76" t="str">
        <f>'Calc Data 1'!F78</f>
        <v>Test3 Test3</v>
      </c>
      <c r="B76" t="str">
        <f>RIGHT('Calc Data 1'!$A$78,3)</f>
        <v>113</v>
      </c>
      <c r="E76" s="442" t="s">
        <v>566</v>
      </c>
      <c r="F76" s="442" t="s">
        <v>566</v>
      </c>
      <c r="G76" s="439" t="str">
        <f t="shared" si="4"/>
        <v>Test73 Test73</v>
      </c>
      <c r="H76" t="str">
        <f t="shared" si="5"/>
        <v>104</v>
      </c>
      <c r="I76" t="str">
        <f t="shared" si="6"/>
        <v>R1H104</v>
      </c>
      <c r="J76" t="str">
        <f t="shared" si="7"/>
        <v>Round 1 Heat 104</v>
      </c>
    </row>
    <row r="77" spans="1:10" x14ac:dyDescent="0.2">
      <c r="A77" t="str">
        <f>'Calc Data 1'!F79</f>
        <v>Test30 Test30</v>
      </c>
      <c r="B77" t="str">
        <f>RIGHT('Calc Data 1'!$A$78,3)</f>
        <v>113</v>
      </c>
      <c r="E77" s="442" t="s">
        <v>567</v>
      </c>
      <c r="F77" s="442" t="s">
        <v>567</v>
      </c>
      <c r="G77" s="439" t="str">
        <f t="shared" si="4"/>
        <v>Test74 Test74</v>
      </c>
      <c r="H77" t="str">
        <f t="shared" si="5"/>
        <v>112</v>
      </c>
      <c r="I77" t="str">
        <f t="shared" si="6"/>
        <v>R1H112</v>
      </c>
      <c r="J77" t="str">
        <f t="shared" si="7"/>
        <v>Round 1 Heat 112</v>
      </c>
    </row>
    <row r="78" spans="1:10" x14ac:dyDescent="0.2">
      <c r="A78" t="str">
        <f>'Calc Data 1'!F80</f>
        <v>Test35 Test35</v>
      </c>
      <c r="B78" t="str">
        <f>RIGHT('Calc Data 1'!$A$78,3)</f>
        <v>113</v>
      </c>
      <c r="E78" s="442" t="s">
        <v>568</v>
      </c>
      <c r="F78" s="442" t="s">
        <v>568</v>
      </c>
      <c r="G78" s="439" t="str">
        <f t="shared" si="4"/>
        <v>Test75 Test75</v>
      </c>
      <c r="H78" t="str">
        <f t="shared" si="5"/>
        <v>116</v>
      </c>
      <c r="I78" t="str">
        <f t="shared" si="6"/>
        <v>R1H116</v>
      </c>
      <c r="J78" t="str">
        <f t="shared" si="7"/>
        <v>Round 1 Heat 116</v>
      </c>
    </row>
    <row r="79" spans="1:10" x14ac:dyDescent="0.2">
      <c r="A79" t="str">
        <f>'Calc Data 1'!F81</f>
        <v>Test62 Test62</v>
      </c>
      <c r="B79" t="str">
        <f>RIGHT('Calc Data 1'!$A$78,3)</f>
        <v>113</v>
      </c>
      <c r="E79" s="442" t="s">
        <v>569</v>
      </c>
      <c r="F79" s="442" t="s">
        <v>569</v>
      </c>
      <c r="G79" s="439" t="str">
        <f t="shared" si="4"/>
        <v>Test76 Test76</v>
      </c>
      <c r="H79" t="str">
        <f t="shared" si="5"/>
        <v>108</v>
      </c>
      <c r="I79" t="str">
        <f t="shared" si="6"/>
        <v>R1H108</v>
      </c>
      <c r="J79" t="str">
        <f t="shared" si="7"/>
        <v>Round 1 Heat 108</v>
      </c>
    </row>
    <row r="80" spans="1:10" x14ac:dyDescent="0.2">
      <c r="A80" t="str">
        <f>'Calc Data 1'!F82</f>
        <v>Test67 Test67</v>
      </c>
      <c r="B80" t="str">
        <f>RIGHT('Calc Data 1'!$A$78,3)</f>
        <v>113</v>
      </c>
      <c r="E80" s="442" t="s">
        <v>570</v>
      </c>
      <c r="F80" s="442" t="s">
        <v>570</v>
      </c>
      <c r="G80" s="439" t="str">
        <f t="shared" si="4"/>
        <v>Test77 Test77</v>
      </c>
      <c r="H80" t="e">
        <f t="shared" si="5"/>
        <v>#N/A</v>
      </c>
      <c r="I80" t="e">
        <f t="shared" si="6"/>
        <v>#N/A</v>
      </c>
      <c r="J80" t="e">
        <f t="shared" si="7"/>
        <v>#N/A</v>
      </c>
    </row>
    <row r="81" spans="1:10" x14ac:dyDescent="0.2">
      <c r="A81">
        <f>'Calc Data 1'!F83</f>
        <v>0</v>
      </c>
      <c r="B81" t="str">
        <f ca="1">LEFT('Calc Data 1'!E83,3)</f>
        <v/>
      </c>
      <c r="E81" s="442" t="s">
        <v>571</v>
      </c>
      <c r="F81" s="442" t="s">
        <v>571</v>
      </c>
      <c r="G81" s="439" t="str">
        <f t="shared" si="4"/>
        <v>Test78 Test78</v>
      </c>
      <c r="H81" t="e">
        <f t="shared" si="5"/>
        <v>#N/A</v>
      </c>
      <c r="I81" t="e">
        <f t="shared" si="6"/>
        <v>#N/A</v>
      </c>
      <c r="J81" t="e">
        <f t="shared" si="7"/>
        <v>#N/A</v>
      </c>
    </row>
    <row r="82" spans="1:10" x14ac:dyDescent="0.2">
      <c r="A82" t="str">
        <f>'Calc Data 1'!F84</f>
        <v>Test14 Test14</v>
      </c>
      <c r="B82" t="str">
        <f>RIGHT('Calc Data 1'!$A$84,3)</f>
        <v>114</v>
      </c>
      <c r="E82" s="442" t="s">
        <v>572</v>
      </c>
      <c r="F82" s="442" t="s">
        <v>572</v>
      </c>
      <c r="G82" s="439" t="str">
        <f t="shared" si="4"/>
        <v>Test79 Test79</v>
      </c>
      <c r="H82" t="e">
        <f t="shared" si="5"/>
        <v>#N/A</v>
      </c>
      <c r="I82" t="e">
        <f t="shared" si="6"/>
        <v>#N/A</v>
      </c>
      <c r="J82" t="e">
        <f t="shared" si="7"/>
        <v>#N/A</v>
      </c>
    </row>
    <row r="83" spans="1:10" x14ac:dyDescent="0.2">
      <c r="A83" t="str">
        <f>'Calc Data 1'!F85</f>
        <v>Test19 Test19</v>
      </c>
      <c r="B83" t="str">
        <f>RIGHT('Calc Data 1'!$A$84,3)</f>
        <v>114</v>
      </c>
      <c r="E83" s="442" t="s">
        <v>573</v>
      </c>
      <c r="F83" s="442" t="s">
        <v>573</v>
      </c>
      <c r="G83" s="439" t="str">
        <f t="shared" si="4"/>
        <v>Test80 Test80</v>
      </c>
      <c r="H83" t="e">
        <f t="shared" si="5"/>
        <v>#N/A</v>
      </c>
      <c r="I83" t="e">
        <f t="shared" si="6"/>
        <v>#N/A</v>
      </c>
      <c r="J83" t="e">
        <f t="shared" si="7"/>
        <v>#N/A</v>
      </c>
    </row>
    <row r="84" spans="1:10" x14ac:dyDescent="0.2">
      <c r="A84" t="str">
        <f>'Calc Data 1'!F86</f>
        <v>Test46 Test46</v>
      </c>
      <c r="B84" t="str">
        <f>RIGHT('Calc Data 1'!$A$84,3)</f>
        <v>114</v>
      </c>
    </row>
    <row r="85" spans="1:10" x14ac:dyDescent="0.2">
      <c r="A85" t="str">
        <f>'Calc Data 1'!F87</f>
        <v>Test51 Test51</v>
      </c>
      <c r="B85" t="str">
        <f>RIGHT('Calc Data 1'!$A$84,3)</f>
        <v>114</v>
      </c>
    </row>
    <row r="86" spans="1:10" x14ac:dyDescent="0.2">
      <c r="A86" t="str">
        <f>'Calc Data 1'!F88</f>
        <v xml:space="preserve"> </v>
      </c>
      <c r="B86" t="str">
        <f>RIGHT('Calc Data 1'!$A$84,3)</f>
        <v>114</v>
      </c>
    </row>
    <row r="87" spans="1:10" x14ac:dyDescent="0.2">
      <c r="A87">
        <f>'Calc Data 1'!F89</f>
        <v>0</v>
      </c>
      <c r="B87" t="str">
        <f>LEFT('Calc Data 1'!E89,3)</f>
        <v/>
      </c>
    </row>
    <row r="88" spans="1:10" x14ac:dyDescent="0.2">
      <c r="A88" t="str">
        <f>'Calc Data 1'!F90</f>
        <v>Test6 Test6</v>
      </c>
      <c r="B88" t="str">
        <f>RIGHT('Calc Data 1'!$A$90,3)</f>
        <v>115</v>
      </c>
    </row>
    <row r="89" spans="1:10" x14ac:dyDescent="0.2">
      <c r="A89" t="str">
        <f>'Calc Data 1'!F91</f>
        <v>Test27 Test27</v>
      </c>
      <c r="B89" t="str">
        <f>RIGHT('Calc Data 1'!$A$90,3)</f>
        <v>115</v>
      </c>
    </row>
    <row r="90" spans="1:10" x14ac:dyDescent="0.2">
      <c r="A90" t="str">
        <f>'Calc Data 1'!F92</f>
        <v>Test38 Test38</v>
      </c>
      <c r="B90" t="str">
        <f>RIGHT('Calc Data 1'!$A$90,3)</f>
        <v>115</v>
      </c>
    </row>
    <row r="91" spans="1:10" x14ac:dyDescent="0.2">
      <c r="A91" t="str">
        <f>'Calc Data 1'!F93</f>
        <v>Test59 Test59</v>
      </c>
      <c r="B91" t="str">
        <f>RIGHT('Calc Data 1'!$A$90,3)</f>
        <v>115</v>
      </c>
    </row>
    <row r="92" spans="1:10" x14ac:dyDescent="0.2">
      <c r="A92" t="str">
        <f>'Calc Data 1'!F94</f>
        <v>Test70 Test70</v>
      </c>
      <c r="B92" t="str">
        <f>RIGHT('Calc Data 1'!$A$90,3)</f>
        <v>115</v>
      </c>
    </row>
    <row r="93" spans="1:10" x14ac:dyDescent="0.2">
      <c r="A93">
        <f>'Calc Data 1'!F95</f>
        <v>0</v>
      </c>
      <c r="B93" t="str">
        <f ca="1">LEFT('Calc Data 1'!E95,3)</f>
        <v/>
      </c>
    </row>
    <row r="94" spans="1:10" x14ac:dyDescent="0.2">
      <c r="A94" t="str">
        <f>'Calc Data 1'!F96</f>
        <v>Test11 Test11</v>
      </c>
      <c r="B94" t="str">
        <f>RIGHT('Calc Data 1'!$A$96,3)</f>
        <v>116</v>
      </c>
    </row>
    <row r="95" spans="1:10" x14ac:dyDescent="0.2">
      <c r="A95" t="str">
        <f>'Calc Data 1'!F97</f>
        <v>Test22 Test22</v>
      </c>
      <c r="B95" t="str">
        <f>RIGHT('Calc Data 1'!$A$96,3)</f>
        <v>116</v>
      </c>
    </row>
    <row r="96" spans="1:10" x14ac:dyDescent="0.2">
      <c r="A96" t="str">
        <f>'Calc Data 1'!F98</f>
        <v>Test43 Test43</v>
      </c>
      <c r="B96" t="str">
        <f>RIGHT('Calc Data 1'!$A$96,3)</f>
        <v>116</v>
      </c>
    </row>
    <row r="97" spans="1:2" x14ac:dyDescent="0.2">
      <c r="A97" t="str">
        <f>'Calc Data 1'!F99</f>
        <v>Test54 Test54</v>
      </c>
      <c r="B97" t="str">
        <f>RIGHT('Calc Data 1'!$A$96,3)</f>
        <v>116</v>
      </c>
    </row>
    <row r="98" spans="1:2" x14ac:dyDescent="0.2">
      <c r="A98" t="str">
        <f>'Calc Data 1'!F100</f>
        <v>Test75 Test75</v>
      </c>
      <c r="B98" t="str">
        <f>RIGHT('Calc Data 1'!$A$96,3)</f>
        <v>116</v>
      </c>
    </row>
  </sheetData>
  <mergeCells count="2">
    <mergeCell ref="A2:B2"/>
    <mergeCell ref="E2:J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1" workbookViewId="0">
      <selection activeCell="G3" sqref="G3:G82"/>
    </sheetView>
  </sheetViews>
  <sheetFormatPr defaultRowHeight="12.75" x14ac:dyDescent="0.2"/>
  <cols>
    <col min="1" max="1" width="8.42578125" bestFit="1" customWidth="1"/>
    <col min="2" max="2" width="9.85546875" bestFit="1" customWidth="1"/>
    <col min="3" max="3" width="8.5703125" bestFit="1" customWidth="1"/>
    <col min="4" max="4" width="6.42578125" bestFit="1" customWidth="1"/>
    <col min="6" max="6" width="12.85546875" bestFit="1" customWidth="1"/>
    <col min="7" max="7" width="7.140625" bestFit="1" customWidth="1"/>
  </cols>
  <sheetData>
    <row r="1" spans="1:9" ht="39.75" customHeight="1" x14ac:dyDescent="0.2">
      <c r="A1" s="552" t="s">
        <v>169</v>
      </c>
      <c r="B1" s="552"/>
      <c r="C1" s="552"/>
      <c r="D1" s="552"/>
      <c r="F1" s="553" t="s">
        <v>170</v>
      </c>
      <c r="G1" s="553"/>
    </row>
    <row r="2" spans="1:9" x14ac:dyDescent="0.2">
      <c r="A2" t="s">
        <v>157</v>
      </c>
      <c r="B2" t="s">
        <v>158</v>
      </c>
      <c r="C2" t="s">
        <v>168</v>
      </c>
      <c r="D2" t="s">
        <v>163</v>
      </c>
      <c r="F2" s="387" t="s">
        <v>160</v>
      </c>
      <c r="G2" s="387" t="s">
        <v>168</v>
      </c>
    </row>
    <row r="3" spans="1:9" x14ac:dyDescent="0.2">
      <c r="A3" s="377" t="s">
        <v>494</v>
      </c>
      <c r="B3" t="s">
        <v>494</v>
      </c>
      <c r="C3" s="441">
        <v>7.0601851851851841E-3</v>
      </c>
      <c r="F3" s="388" t="str">
        <f>CONCATENATE(B3," ",A3)</f>
        <v>Test1 Test1</v>
      </c>
      <c r="G3" s="389">
        <f>IF(C3&gt;0,C3,"")</f>
        <v>7.0601851851851841E-3</v>
      </c>
    </row>
    <row r="4" spans="1:9" x14ac:dyDescent="0.2">
      <c r="A4" s="377" t="s">
        <v>495</v>
      </c>
      <c r="B4" t="s">
        <v>495</v>
      </c>
      <c r="C4" s="441">
        <v>7.0717592592592594E-3</v>
      </c>
      <c r="F4" s="388" t="str">
        <f t="shared" ref="F4:F67" si="0">CONCATENATE(B4," ",A4)</f>
        <v>Test2 Test2</v>
      </c>
      <c r="G4" s="389">
        <f t="shared" ref="G4:G67" si="1">IF(C4&gt;0,C4,"")</f>
        <v>7.0717592592592594E-3</v>
      </c>
      <c r="I4" s="378"/>
    </row>
    <row r="5" spans="1:9" x14ac:dyDescent="0.2">
      <c r="A5" s="377" t="s">
        <v>496</v>
      </c>
      <c r="B5" t="s">
        <v>496</v>
      </c>
      <c r="C5" s="441">
        <v>7.0833333333333304E-3</v>
      </c>
      <c r="F5" s="388" t="str">
        <f t="shared" si="0"/>
        <v>Test3 Test3</v>
      </c>
      <c r="G5" s="389">
        <f t="shared" si="1"/>
        <v>7.0833333333333304E-3</v>
      </c>
      <c r="I5" s="378"/>
    </row>
    <row r="6" spans="1:9" x14ac:dyDescent="0.2">
      <c r="A6" s="377" t="s">
        <v>497</v>
      </c>
      <c r="B6" t="s">
        <v>497</v>
      </c>
      <c r="C6" s="441">
        <v>7.09490740740741E-3</v>
      </c>
      <c r="F6" s="388" t="str">
        <f t="shared" si="0"/>
        <v>Test4 Test4</v>
      </c>
      <c r="G6" s="389">
        <f t="shared" si="1"/>
        <v>7.09490740740741E-3</v>
      </c>
      <c r="I6" s="378"/>
    </row>
    <row r="7" spans="1:9" x14ac:dyDescent="0.2">
      <c r="A7" s="377" t="s">
        <v>498</v>
      </c>
      <c r="B7" t="s">
        <v>498</v>
      </c>
      <c r="C7" s="441">
        <v>7.1064814814814897E-3</v>
      </c>
      <c r="F7" s="388" t="str">
        <f t="shared" si="0"/>
        <v>Test5 Test5</v>
      </c>
      <c r="G7" s="389">
        <f t="shared" si="1"/>
        <v>7.1064814814814897E-3</v>
      </c>
    </row>
    <row r="8" spans="1:9" x14ac:dyDescent="0.2">
      <c r="A8" s="377" t="s">
        <v>499</v>
      </c>
      <c r="B8" t="s">
        <v>499</v>
      </c>
      <c r="C8" s="441">
        <v>7.1180555555555598E-3</v>
      </c>
      <c r="F8" s="388" t="str">
        <f t="shared" si="0"/>
        <v>Test6 Test6</v>
      </c>
      <c r="G8" s="389">
        <f t="shared" si="1"/>
        <v>7.1180555555555598E-3</v>
      </c>
    </row>
    <row r="9" spans="1:9" x14ac:dyDescent="0.2">
      <c r="A9" s="377" t="s">
        <v>500</v>
      </c>
      <c r="B9" t="s">
        <v>500</v>
      </c>
      <c r="C9" s="441">
        <v>7.1296296296296403E-3</v>
      </c>
      <c r="F9" s="388" t="str">
        <f t="shared" si="0"/>
        <v>Test7 Test7</v>
      </c>
      <c r="G9" s="389">
        <f t="shared" si="1"/>
        <v>7.1296296296296403E-3</v>
      </c>
    </row>
    <row r="10" spans="1:9" x14ac:dyDescent="0.2">
      <c r="A10" s="377" t="s">
        <v>501</v>
      </c>
      <c r="B10" t="s">
        <v>501</v>
      </c>
      <c r="C10" s="441">
        <v>7.1412037037037104E-3</v>
      </c>
      <c r="F10" s="388" t="str">
        <f t="shared" si="0"/>
        <v>Test8 Test8</v>
      </c>
      <c r="G10" s="389">
        <f t="shared" si="1"/>
        <v>7.1412037037037104E-3</v>
      </c>
    </row>
    <row r="11" spans="1:9" x14ac:dyDescent="0.2">
      <c r="A11" s="377" t="s">
        <v>502</v>
      </c>
      <c r="B11" t="s">
        <v>502</v>
      </c>
      <c r="C11" s="441">
        <v>7.15277777777779E-3</v>
      </c>
      <c r="F11" s="388" t="str">
        <f t="shared" si="0"/>
        <v>Test9 Test9</v>
      </c>
      <c r="G11" s="389">
        <f t="shared" si="1"/>
        <v>7.15277777777779E-3</v>
      </c>
    </row>
    <row r="12" spans="1:9" x14ac:dyDescent="0.2">
      <c r="A12" s="377" t="s">
        <v>503</v>
      </c>
      <c r="B12" t="s">
        <v>503</v>
      </c>
      <c r="C12" s="441">
        <v>8.5532407407407415E-3</v>
      </c>
      <c r="F12" s="388" t="str">
        <f t="shared" si="0"/>
        <v>Test10 Test10</v>
      </c>
      <c r="G12" s="389">
        <f t="shared" si="1"/>
        <v>8.5532407407407415E-3</v>
      </c>
    </row>
    <row r="13" spans="1:9" x14ac:dyDescent="0.2">
      <c r="A13" s="377" t="s">
        <v>504</v>
      </c>
      <c r="B13" t="s">
        <v>504</v>
      </c>
      <c r="C13" s="441">
        <v>8.564814814814815E-3</v>
      </c>
      <c r="F13" s="388" t="str">
        <f t="shared" si="0"/>
        <v>Test11 Test11</v>
      </c>
      <c r="G13" s="389">
        <f t="shared" si="1"/>
        <v>8.564814814814815E-3</v>
      </c>
    </row>
    <row r="14" spans="1:9" x14ac:dyDescent="0.2">
      <c r="A14" s="377" t="s">
        <v>505</v>
      </c>
      <c r="B14" t="s">
        <v>505</v>
      </c>
      <c r="C14" s="441">
        <v>8.5763888888888903E-3</v>
      </c>
      <c r="F14" s="388" t="str">
        <f t="shared" si="0"/>
        <v>Test12 Test12</v>
      </c>
      <c r="G14" s="389">
        <f t="shared" si="1"/>
        <v>8.5763888888888903E-3</v>
      </c>
    </row>
    <row r="15" spans="1:9" x14ac:dyDescent="0.2">
      <c r="A15" s="377" t="s">
        <v>506</v>
      </c>
      <c r="B15" t="s">
        <v>506</v>
      </c>
      <c r="C15" s="441">
        <v>8.5879629629629604E-3</v>
      </c>
      <c r="F15" s="388" t="str">
        <f t="shared" si="0"/>
        <v>Test13 Test13</v>
      </c>
      <c r="G15" s="389">
        <f t="shared" si="1"/>
        <v>8.5879629629629604E-3</v>
      </c>
    </row>
    <row r="16" spans="1:9" x14ac:dyDescent="0.2">
      <c r="A16" s="377" t="s">
        <v>507</v>
      </c>
      <c r="B16" t="s">
        <v>507</v>
      </c>
      <c r="C16" s="441">
        <v>8.5995370370370392E-3</v>
      </c>
      <c r="F16" s="388" t="str">
        <f t="shared" si="0"/>
        <v>Test14 Test14</v>
      </c>
      <c r="G16" s="389">
        <f t="shared" si="1"/>
        <v>8.5995370370370392E-3</v>
      </c>
    </row>
    <row r="17" spans="1:7" x14ac:dyDescent="0.2">
      <c r="A17" s="377" t="s">
        <v>508</v>
      </c>
      <c r="B17" t="s">
        <v>508</v>
      </c>
      <c r="C17" s="441">
        <v>8.6111111111111093E-3</v>
      </c>
      <c r="F17" s="388" t="str">
        <f t="shared" si="0"/>
        <v>Test15 Test15</v>
      </c>
      <c r="G17" s="389">
        <f t="shared" si="1"/>
        <v>8.6111111111111093E-3</v>
      </c>
    </row>
    <row r="18" spans="1:7" x14ac:dyDescent="0.2">
      <c r="A18" s="377" t="s">
        <v>509</v>
      </c>
      <c r="B18" t="s">
        <v>509</v>
      </c>
      <c r="C18" s="441">
        <v>8.6226851851851794E-3</v>
      </c>
      <c r="F18" s="388" t="str">
        <f t="shared" si="0"/>
        <v>Test16 Test16</v>
      </c>
      <c r="G18" s="389">
        <f t="shared" si="1"/>
        <v>8.6226851851851794E-3</v>
      </c>
    </row>
    <row r="19" spans="1:7" x14ac:dyDescent="0.2">
      <c r="A19" s="377" t="s">
        <v>510</v>
      </c>
      <c r="B19" t="s">
        <v>510</v>
      </c>
      <c r="C19" s="441">
        <v>8.6342592592592599E-3</v>
      </c>
      <c r="F19" s="388" t="str">
        <f t="shared" si="0"/>
        <v>Test17 Test17</v>
      </c>
      <c r="G19" s="389">
        <f t="shared" si="1"/>
        <v>8.6342592592592599E-3</v>
      </c>
    </row>
    <row r="20" spans="1:7" x14ac:dyDescent="0.2">
      <c r="A20" s="377" t="s">
        <v>511</v>
      </c>
      <c r="B20" t="s">
        <v>511</v>
      </c>
      <c r="C20" s="441">
        <v>8.64583333333333E-3</v>
      </c>
      <c r="F20" s="388" t="str">
        <f t="shared" si="0"/>
        <v>Test18 Test18</v>
      </c>
      <c r="G20" s="389">
        <f t="shared" si="1"/>
        <v>8.64583333333333E-3</v>
      </c>
    </row>
    <row r="21" spans="1:7" x14ac:dyDescent="0.2">
      <c r="A21" s="377" t="s">
        <v>512</v>
      </c>
      <c r="B21" t="s">
        <v>512</v>
      </c>
      <c r="C21" s="441">
        <v>8.6574074074074001E-3</v>
      </c>
      <c r="F21" s="388" t="str">
        <f t="shared" si="0"/>
        <v>Test19 Test19</v>
      </c>
      <c r="G21" s="389">
        <f t="shared" si="1"/>
        <v>8.6574074074074001E-3</v>
      </c>
    </row>
    <row r="22" spans="1:7" x14ac:dyDescent="0.2">
      <c r="A22" s="377" t="s">
        <v>513</v>
      </c>
      <c r="B22" t="s">
        <v>513</v>
      </c>
      <c r="C22" s="441">
        <v>8.6689814814814806E-3</v>
      </c>
      <c r="F22" s="388" t="str">
        <f t="shared" si="0"/>
        <v>Test20 Test20</v>
      </c>
      <c r="G22" s="389">
        <f t="shared" si="1"/>
        <v>8.6689814814814806E-3</v>
      </c>
    </row>
    <row r="23" spans="1:7" x14ac:dyDescent="0.2">
      <c r="A23" s="377" t="s">
        <v>514</v>
      </c>
      <c r="B23" t="s">
        <v>514</v>
      </c>
      <c r="C23" s="441">
        <v>8.6805555555555507E-3</v>
      </c>
      <c r="F23" s="388" t="str">
        <f t="shared" si="0"/>
        <v>Test21 Test21</v>
      </c>
      <c r="G23" s="389">
        <f t="shared" si="1"/>
        <v>8.6805555555555507E-3</v>
      </c>
    </row>
    <row r="24" spans="1:7" x14ac:dyDescent="0.2">
      <c r="A24" s="377" t="s">
        <v>515</v>
      </c>
      <c r="B24" t="s">
        <v>515</v>
      </c>
      <c r="C24" s="441">
        <v>8.6921296296296208E-3</v>
      </c>
      <c r="F24" s="388" t="str">
        <f t="shared" si="0"/>
        <v>Test22 Test22</v>
      </c>
      <c r="G24" s="389">
        <f t="shared" si="1"/>
        <v>8.6921296296296208E-3</v>
      </c>
    </row>
    <row r="25" spans="1:7" x14ac:dyDescent="0.2">
      <c r="A25" s="377" t="s">
        <v>516</v>
      </c>
      <c r="B25" t="s">
        <v>516</v>
      </c>
      <c r="C25" s="441">
        <v>8.7037037037036996E-3</v>
      </c>
      <c r="F25" s="388" t="str">
        <f t="shared" si="0"/>
        <v>Test23 Test23</v>
      </c>
      <c r="G25" s="389">
        <f t="shared" si="1"/>
        <v>8.7037037037036996E-3</v>
      </c>
    </row>
    <row r="26" spans="1:7" x14ac:dyDescent="0.2">
      <c r="A26" s="377" t="s">
        <v>517</v>
      </c>
      <c r="B26" t="s">
        <v>517</v>
      </c>
      <c r="C26" s="441">
        <v>8.7152777777777697E-3</v>
      </c>
      <c r="F26" s="388" t="str">
        <f t="shared" si="0"/>
        <v>Test24 Test24</v>
      </c>
      <c r="G26" s="389">
        <f t="shared" si="1"/>
        <v>8.7152777777777697E-3</v>
      </c>
    </row>
    <row r="27" spans="1:7" x14ac:dyDescent="0.2">
      <c r="A27" s="377" t="s">
        <v>518</v>
      </c>
      <c r="B27" t="s">
        <v>518</v>
      </c>
      <c r="C27" s="441">
        <v>8.7268518518518502E-3</v>
      </c>
      <c r="F27" s="388" t="str">
        <f t="shared" si="0"/>
        <v>Test25 Test25</v>
      </c>
      <c r="G27" s="389">
        <f t="shared" si="1"/>
        <v>8.7268518518518502E-3</v>
      </c>
    </row>
    <row r="28" spans="1:7" x14ac:dyDescent="0.2">
      <c r="A28" s="377" t="s">
        <v>519</v>
      </c>
      <c r="B28" t="s">
        <v>519</v>
      </c>
      <c r="C28" s="441">
        <v>7.3495370370370702E-3</v>
      </c>
      <c r="F28" s="388" t="str">
        <f t="shared" si="0"/>
        <v>Test26 Test26</v>
      </c>
      <c r="G28" s="389">
        <f t="shared" si="1"/>
        <v>7.3495370370370702E-3</v>
      </c>
    </row>
    <row r="29" spans="1:7" x14ac:dyDescent="0.2">
      <c r="A29" s="377" t="s">
        <v>520</v>
      </c>
      <c r="B29" t="s">
        <v>520</v>
      </c>
      <c r="C29" s="441">
        <v>7.3611111111111403E-3</v>
      </c>
      <c r="F29" s="388" t="str">
        <f t="shared" si="0"/>
        <v>Test27 Test27</v>
      </c>
      <c r="G29" s="389">
        <f t="shared" si="1"/>
        <v>7.3611111111111403E-3</v>
      </c>
    </row>
    <row r="30" spans="1:7" x14ac:dyDescent="0.2">
      <c r="A30" s="377" t="s">
        <v>521</v>
      </c>
      <c r="B30" t="s">
        <v>521</v>
      </c>
      <c r="C30" s="441">
        <v>7.3726851851852199E-3</v>
      </c>
      <c r="F30" s="388" t="str">
        <f t="shared" si="0"/>
        <v>Test28 Test28</v>
      </c>
      <c r="G30" s="389">
        <f t="shared" si="1"/>
        <v>7.3726851851852199E-3</v>
      </c>
    </row>
    <row r="31" spans="1:7" x14ac:dyDescent="0.2">
      <c r="A31" s="377" t="s">
        <v>522</v>
      </c>
      <c r="B31" t="s">
        <v>522</v>
      </c>
      <c r="C31" s="441">
        <v>7.38425925925929E-3</v>
      </c>
      <c r="F31" s="388" t="str">
        <f t="shared" si="0"/>
        <v>Test29 Test29</v>
      </c>
      <c r="G31" s="389">
        <f t="shared" si="1"/>
        <v>7.38425925925929E-3</v>
      </c>
    </row>
    <row r="32" spans="1:7" x14ac:dyDescent="0.2">
      <c r="A32" s="377" t="s">
        <v>523</v>
      </c>
      <c r="B32" t="s">
        <v>523</v>
      </c>
      <c r="C32" s="441">
        <v>7.3958333333333697E-3</v>
      </c>
      <c r="F32" s="388" t="str">
        <f t="shared" si="0"/>
        <v>Test30 Test30</v>
      </c>
      <c r="G32" s="389">
        <f t="shared" si="1"/>
        <v>7.3958333333333697E-3</v>
      </c>
    </row>
    <row r="33" spans="1:7" x14ac:dyDescent="0.2">
      <c r="A33" s="377" t="s">
        <v>524</v>
      </c>
      <c r="B33" t="s">
        <v>524</v>
      </c>
      <c r="C33" s="441">
        <v>7.4074074074074398E-3</v>
      </c>
      <c r="F33" s="388" t="str">
        <f t="shared" si="0"/>
        <v>Test31 Test31</v>
      </c>
      <c r="G33" s="389">
        <f t="shared" si="1"/>
        <v>7.4074074074074398E-3</v>
      </c>
    </row>
    <row r="34" spans="1:7" x14ac:dyDescent="0.2">
      <c r="A34" s="377" t="s">
        <v>525</v>
      </c>
      <c r="B34" t="s">
        <v>525</v>
      </c>
      <c r="C34" s="441">
        <v>7.4189814814815203E-3</v>
      </c>
      <c r="F34" s="388" t="str">
        <f t="shared" si="0"/>
        <v>Test32 Test32</v>
      </c>
      <c r="G34" s="389">
        <f t="shared" si="1"/>
        <v>7.4189814814815203E-3</v>
      </c>
    </row>
    <row r="35" spans="1:7" x14ac:dyDescent="0.2">
      <c r="A35" s="377" t="s">
        <v>526</v>
      </c>
      <c r="B35" t="s">
        <v>526</v>
      </c>
      <c r="C35" s="441">
        <v>7.4305555555555904E-3</v>
      </c>
      <c r="F35" s="388" t="str">
        <f t="shared" si="0"/>
        <v>Test33 Test33</v>
      </c>
      <c r="G35" s="389">
        <f t="shared" si="1"/>
        <v>7.4305555555555904E-3</v>
      </c>
    </row>
    <row r="36" spans="1:7" x14ac:dyDescent="0.2">
      <c r="A36" s="377" t="s">
        <v>527</v>
      </c>
      <c r="B36" t="s">
        <v>527</v>
      </c>
      <c r="C36" s="441">
        <v>7.44212962962967E-3</v>
      </c>
      <c r="F36" s="388" t="str">
        <f t="shared" si="0"/>
        <v>Test34 Test34</v>
      </c>
      <c r="G36" s="389">
        <f t="shared" si="1"/>
        <v>7.44212962962967E-3</v>
      </c>
    </row>
    <row r="37" spans="1:7" x14ac:dyDescent="0.2">
      <c r="A37" s="377" t="s">
        <v>528</v>
      </c>
      <c r="B37" t="s">
        <v>528</v>
      </c>
      <c r="C37" s="441">
        <v>7.4537037037037401E-3</v>
      </c>
      <c r="F37" s="388" t="str">
        <f t="shared" si="0"/>
        <v>Test35 Test35</v>
      </c>
      <c r="G37" s="389">
        <f t="shared" si="1"/>
        <v>7.4537037037037401E-3</v>
      </c>
    </row>
    <row r="38" spans="1:7" x14ac:dyDescent="0.2">
      <c r="A38" s="377" t="s">
        <v>529</v>
      </c>
      <c r="B38" t="s">
        <v>529</v>
      </c>
      <c r="C38" s="441">
        <v>7.4652777777778198E-3</v>
      </c>
      <c r="F38" s="388" t="str">
        <f t="shared" si="0"/>
        <v>Test36 Test36</v>
      </c>
      <c r="G38" s="389">
        <f t="shared" si="1"/>
        <v>7.4652777777778198E-3</v>
      </c>
    </row>
    <row r="39" spans="1:7" x14ac:dyDescent="0.2">
      <c r="A39" s="377" t="s">
        <v>530</v>
      </c>
      <c r="B39" t="s">
        <v>530</v>
      </c>
      <c r="C39" s="441">
        <v>7.4768518518519003E-3</v>
      </c>
      <c r="F39" s="388" t="str">
        <f t="shared" si="0"/>
        <v>Test37 Test37</v>
      </c>
      <c r="G39" s="389">
        <f t="shared" si="1"/>
        <v>7.4768518518519003E-3</v>
      </c>
    </row>
    <row r="40" spans="1:7" x14ac:dyDescent="0.2">
      <c r="A40" s="377" t="s">
        <v>531</v>
      </c>
      <c r="B40" t="s">
        <v>531</v>
      </c>
      <c r="C40" s="441">
        <v>7.4884259259259704E-3</v>
      </c>
      <c r="F40" s="388" t="str">
        <f t="shared" si="0"/>
        <v>Test38 Test38</v>
      </c>
      <c r="G40" s="389">
        <f t="shared" si="1"/>
        <v>7.4884259259259704E-3</v>
      </c>
    </row>
    <row r="41" spans="1:7" x14ac:dyDescent="0.2">
      <c r="A41" s="377" t="s">
        <v>532</v>
      </c>
      <c r="B41" t="s">
        <v>532</v>
      </c>
      <c r="C41" s="441">
        <v>7.50000000000005E-3</v>
      </c>
      <c r="F41" s="388" t="str">
        <f t="shared" si="0"/>
        <v>Test39 Test39</v>
      </c>
      <c r="G41" s="389">
        <f t="shared" si="1"/>
        <v>7.50000000000005E-3</v>
      </c>
    </row>
    <row r="42" spans="1:7" x14ac:dyDescent="0.2">
      <c r="A42" s="377" t="s">
        <v>533</v>
      </c>
      <c r="B42" t="s">
        <v>533</v>
      </c>
      <c r="C42" s="441">
        <v>7.5115740740741201E-3</v>
      </c>
      <c r="F42" s="388" t="str">
        <f t="shared" si="0"/>
        <v>Test40 Test40</v>
      </c>
      <c r="G42" s="389">
        <f t="shared" si="1"/>
        <v>7.5115740740741201E-3</v>
      </c>
    </row>
    <row r="43" spans="1:7" x14ac:dyDescent="0.2">
      <c r="A43" s="377" t="s">
        <v>534</v>
      </c>
      <c r="B43" t="s">
        <v>534</v>
      </c>
      <c r="C43" s="441">
        <v>7.5231481481481998E-3</v>
      </c>
      <c r="F43" s="388" t="str">
        <f t="shared" si="0"/>
        <v>Test41 Test41</v>
      </c>
      <c r="G43" s="389">
        <f t="shared" si="1"/>
        <v>7.5231481481481998E-3</v>
      </c>
    </row>
    <row r="44" spans="1:7" x14ac:dyDescent="0.2">
      <c r="A44" s="377" t="s">
        <v>535</v>
      </c>
      <c r="B44" t="s">
        <v>535</v>
      </c>
      <c r="C44" s="441">
        <v>7.5347222222222699E-3</v>
      </c>
      <c r="F44" s="388" t="str">
        <f t="shared" si="0"/>
        <v>Test42 Test42</v>
      </c>
      <c r="G44" s="389">
        <f t="shared" si="1"/>
        <v>7.5347222222222699E-3</v>
      </c>
    </row>
    <row r="45" spans="1:7" x14ac:dyDescent="0.2">
      <c r="A45" s="377" t="s">
        <v>536</v>
      </c>
      <c r="B45" t="s">
        <v>536</v>
      </c>
      <c r="C45" s="441">
        <v>7.5462962962963504E-3</v>
      </c>
      <c r="F45" s="388" t="str">
        <f t="shared" si="0"/>
        <v>Test43 Test43</v>
      </c>
      <c r="G45" s="389">
        <f t="shared" si="1"/>
        <v>7.5462962962963504E-3</v>
      </c>
    </row>
    <row r="46" spans="1:7" x14ac:dyDescent="0.2">
      <c r="A46" s="377" t="s">
        <v>537</v>
      </c>
      <c r="B46" t="s">
        <v>537</v>
      </c>
      <c r="C46" s="441">
        <v>7.5578703703704196E-3</v>
      </c>
      <c r="F46" s="388" t="str">
        <f t="shared" si="0"/>
        <v>Test44 Test44</v>
      </c>
      <c r="G46" s="389">
        <f t="shared" si="1"/>
        <v>7.5578703703704196E-3</v>
      </c>
    </row>
    <row r="47" spans="1:7" x14ac:dyDescent="0.2">
      <c r="A47" s="377" t="s">
        <v>538</v>
      </c>
      <c r="B47" t="s">
        <v>538</v>
      </c>
      <c r="C47" s="441">
        <v>7.5694444444445001E-3</v>
      </c>
      <c r="F47" s="388" t="str">
        <f t="shared" si="0"/>
        <v>Test45 Test45</v>
      </c>
      <c r="G47" s="389">
        <f t="shared" si="1"/>
        <v>7.5694444444445001E-3</v>
      </c>
    </row>
    <row r="48" spans="1:7" x14ac:dyDescent="0.2">
      <c r="A48" s="377" t="s">
        <v>539</v>
      </c>
      <c r="B48" t="s">
        <v>539</v>
      </c>
      <c r="C48" s="441">
        <v>7.5810185185185702E-3</v>
      </c>
      <c r="F48" s="388" t="str">
        <f t="shared" si="0"/>
        <v>Test46 Test46</v>
      </c>
      <c r="G48" s="389">
        <f t="shared" si="1"/>
        <v>7.5810185185185702E-3</v>
      </c>
    </row>
    <row r="49" spans="1:7" x14ac:dyDescent="0.2">
      <c r="A49" s="377" t="s">
        <v>540</v>
      </c>
      <c r="B49" t="s">
        <v>540</v>
      </c>
      <c r="C49" s="441">
        <v>7.5925925925926499E-3</v>
      </c>
      <c r="F49" s="388" t="str">
        <f t="shared" si="0"/>
        <v>Test47 Test47</v>
      </c>
      <c r="G49" s="389">
        <f t="shared" si="1"/>
        <v>7.5925925925926499E-3</v>
      </c>
    </row>
    <row r="50" spans="1:7" x14ac:dyDescent="0.2">
      <c r="A50" s="377" t="s">
        <v>541</v>
      </c>
      <c r="B50" t="s">
        <v>541</v>
      </c>
      <c r="C50" s="441">
        <v>9.6874999999999999E-3</v>
      </c>
      <c r="F50" s="388" t="str">
        <f t="shared" si="0"/>
        <v>Test48 Test48</v>
      </c>
      <c r="G50" s="389">
        <f t="shared" si="1"/>
        <v>9.6874999999999999E-3</v>
      </c>
    </row>
    <row r="51" spans="1:7" x14ac:dyDescent="0.2">
      <c r="A51" s="377" t="s">
        <v>542</v>
      </c>
      <c r="B51" t="s">
        <v>542</v>
      </c>
      <c r="C51" s="441">
        <v>9.6990740740740735E-3</v>
      </c>
      <c r="F51" s="388" t="str">
        <f t="shared" si="0"/>
        <v>Test49 Test49</v>
      </c>
      <c r="G51" s="389">
        <f t="shared" si="1"/>
        <v>9.6990740740740735E-3</v>
      </c>
    </row>
    <row r="52" spans="1:7" x14ac:dyDescent="0.2">
      <c r="A52" s="377" t="s">
        <v>543</v>
      </c>
      <c r="B52" t="s">
        <v>543</v>
      </c>
      <c r="C52" s="441">
        <v>9.7106481481481505E-3</v>
      </c>
      <c r="F52" s="388" t="str">
        <f t="shared" si="0"/>
        <v>Test50 Test50</v>
      </c>
      <c r="G52" s="389">
        <f t="shared" si="1"/>
        <v>9.7106481481481505E-3</v>
      </c>
    </row>
    <row r="53" spans="1:7" x14ac:dyDescent="0.2">
      <c r="A53" s="377" t="s">
        <v>544</v>
      </c>
      <c r="B53" t="s">
        <v>544</v>
      </c>
      <c r="C53" s="441">
        <v>9.7222222222222206E-3</v>
      </c>
      <c r="F53" s="388" t="str">
        <f t="shared" si="0"/>
        <v>Test51 Test51</v>
      </c>
      <c r="G53" s="389">
        <f t="shared" si="1"/>
        <v>9.7222222222222206E-3</v>
      </c>
    </row>
    <row r="54" spans="1:7" x14ac:dyDescent="0.2">
      <c r="A54" s="377" t="s">
        <v>545</v>
      </c>
      <c r="B54" t="s">
        <v>545</v>
      </c>
      <c r="C54" s="441">
        <v>9.7337962962962907E-3</v>
      </c>
      <c r="F54" s="388" t="str">
        <f t="shared" si="0"/>
        <v>Test52 Test52</v>
      </c>
      <c r="G54" s="389">
        <f t="shared" si="1"/>
        <v>9.7337962962962907E-3</v>
      </c>
    </row>
    <row r="55" spans="1:7" x14ac:dyDescent="0.2">
      <c r="A55" s="377" t="s">
        <v>546</v>
      </c>
      <c r="B55" t="s">
        <v>546</v>
      </c>
      <c r="C55" s="441">
        <v>9.7453703703703695E-3</v>
      </c>
      <c r="F55" s="388" t="str">
        <f t="shared" si="0"/>
        <v>Test53 Test53</v>
      </c>
      <c r="G55" s="389">
        <f t="shared" si="1"/>
        <v>9.7453703703703695E-3</v>
      </c>
    </row>
    <row r="56" spans="1:7" x14ac:dyDescent="0.2">
      <c r="A56" s="377" t="s">
        <v>547</v>
      </c>
      <c r="B56" t="s">
        <v>547</v>
      </c>
      <c r="C56" s="441">
        <v>9.7569444444444396E-3</v>
      </c>
      <c r="F56" s="388" t="str">
        <f t="shared" si="0"/>
        <v>Test54 Test54</v>
      </c>
      <c r="G56" s="389">
        <f t="shared" si="1"/>
        <v>9.7569444444444396E-3</v>
      </c>
    </row>
    <row r="57" spans="1:7" x14ac:dyDescent="0.2">
      <c r="A57" s="377" t="s">
        <v>548</v>
      </c>
      <c r="B57" t="s">
        <v>548</v>
      </c>
      <c r="C57" s="441">
        <v>9.7685185185185097E-3</v>
      </c>
      <c r="F57" s="388" t="str">
        <f t="shared" si="0"/>
        <v>Test55 Test55</v>
      </c>
      <c r="G57" s="389">
        <f t="shared" si="1"/>
        <v>9.7685185185185097E-3</v>
      </c>
    </row>
    <row r="58" spans="1:7" x14ac:dyDescent="0.2">
      <c r="A58" s="377" t="s">
        <v>549</v>
      </c>
      <c r="B58" t="s">
        <v>549</v>
      </c>
      <c r="C58" s="441">
        <v>9.7800925925925902E-3</v>
      </c>
      <c r="F58" s="388" t="str">
        <f t="shared" si="0"/>
        <v>Test56 Test56</v>
      </c>
      <c r="G58" s="389">
        <f t="shared" si="1"/>
        <v>9.7800925925925902E-3</v>
      </c>
    </row>
    <row r="59" spans="1:7" x14ac:dyDescent="0.2">
      <c r="A59" s="377" t="s">
        <v>550</v>
      </c>
      <c r="B59" t="s">
        <v>550</v>
      </c>
      <c r="C59" s="441">
        <v>9.7916666666666603E-3</v>
      </c>
      <c r="F59" s="388" t="str">
        <f t="shared" si="0"/>
        <v>Test57 Test57</v>
      </c>
      <c r="G59" s="389">
        <f t="shared" si="1"/>
        <v>9.7916666666666603E-3</v>
      </c>
    </row>
    <row r="60" spans="1:7" x14ac:dyDescent="0.2">
      <c r="A60" s="377" t="s">
        <v>551</v>
      </c>
      <c r="B60" t="s">
        <v>551</v>
      </c>
      <c r="C60" s="441">
        <v>9.8032407407407408E-3</v>
      </c>
      <c r="F60" s="388" t="str">
        <f t="shared" si="0"/>
        <v>Test58 Test58</v>
      </c>
      <c r="G60" s="389">
        <f t="shared" si="1"/>
        <v>9.8032407407407408E-3</v>
      </c>
    </row>
    <row r="61" spans="1:7" x14ac:dyDescent="0.2">
      <c r="A61" s="377" t="s">
        <v>552</v>
      </c>
      <c r="B61" t="s">
        <v>552</v>
      </c>
      <c r="C61" s="441">
        <v>9.8148148148148092E-3</v>
      </c>
      <c r="F61" s="388" t="str">
        <f t="shared" si="0"/>
        <v>Test59 Test59</v>
      </c>
      <c r="G61" s="389">
        <f t="shared" si="1"/>
        <v>9.8148148148148092E-3</v>
      </c>
    </row>
    <row r="62" spans="1:7" x14ac:dyDescent="0.2">
      <c r="A62" s="377" t="s">
        <v>553</v>
      </c>
      <c r="B62" t="s">
        <v>553</v>
      </c>
      <c r="C62" s="441">
        <v>9.8263888888888793E-3</v>
      </c>
      <c r="F62" s="388" t="str">
        <f t="shared" si="0"/>
        <v>Test60 Test60</v>
      </c>
      <c r="G62" s="389">
        <f t="shared" si="1"/>
        <v>9.8263888888888793E-3</v>
      </c>
    </row>
    <row r="63" spans="1:7" x14ac:dyDescent="0.2">
      <c r="A63" s="377" t="s">
        <v>554</v>
      </c>
      <c r="B63" t="s">
        <v>554</v>
      </c>
      <c r="C63" s="441">
        <v>7.7546296296296998E-3</v>
      </c>
      <c r="F63" s="388" t="str">
        <f t="shared" si="0"/>
        <v>Test61 Test61</v>
      </c>
      <c r="G63" s="389">
        <f t="shared" si="1"/>
        <v>7.7546296296296998E-3</v>
      </c>
    </row>
    <row r="64" spans="1:7" x14ac:dyDescent="0.2">
      <c r="A64" s="377" t="s">
        <v>555</v>
      </c>
      <c r="B64" t="s">
        <v>555</v>
      </c>
      <c r="C64" s="441">
        <v>7.7662037037037803E-3</v>
      </c>
      <c r="F64" s="388" t="str">
        <f t="shared" si="0"/>
        <v>Test62 Test62</v>
      </c>
      <c r="G64" s="389">
        <f t="shared" si="1"/>
        <v>7.7662037037037803E-3</v>
      </c>
    </row>
    <row r="65" spans="1:7" x14ac:dyDescent="0.2">
      <c r="A65" s="377" t="s">
        <v>556</v>
      </c>
      <c r="B65" t="s">
        <v>556</v>
      </c>
      <c r="C65" s="441">
        <v>7.7777777777778504E-3</v>
      </c>
      <c r="F65" s="388" t="str">
        <f t="shared" si="0"/>
        <v>Test63 Test63</v>
      </c>
      <c r="G65" s="389">
        <f t="shared" si="1"/>
        <v>7.7777777777778504E-3</v>
      </c>
    </row>
    <row r="66" spans="1:7" x14ac:dyDescent="0.2">
      <c r="A66" s="377" t="s">
        <v>557</v>
      </c>
      <c r="B66" t="s">
        <v>557</v>
      </c>
      <c r="C66" s="441">
        <v>7.7893518518519301E-3</v>
      </c>
      <c r="F66" s="388" t="str">
        <f t="shared" si="0"/>
        <v>Test64 Test64</v>
      </c>
      <c r="G66" s="389">
        <f t="shared" si="1"/>
        <v>7.7893518518519301E-3</v>
      </c>
    </row>
    <row r="67" spans="1:7" x14ac:dyDescent="0.2">
      <c r="A67" s="377" t="s">
        <v>558</v>
      </c>
      <c r="B67" t="s">
        <v>558</v>
      </c>
      <c r="C67" s="441">
        <v>7.8009259259260002E-3</v>
      </c>
      <c r="F67" s="388" t="str">
        <f t="shared" si="0"/>
        <v>Test65 Test65</v>
      </c>
      <c r="G67" s="389">
        <f t="shared" si="1"/>
        <v>7.8009259259260002E-3</v>
      </c>
    </row>
    <row r="68" spans="1:7" x14ac:dyDescent="0.2">
      <c r="A68" s="377" t="s">
        <v>559</v>
      </c>
      <c r="B68" t="s">
        <v>559</v>
      </c>
      <c r="C68" s="441">
        <v>7.8125000000000798E-3</v>
      </c>
      <c r="F68" s="388" t="str">
        <f t="shared" ref="F68:F82" si="2">CONCATENATE(B68," ",A68)</f>
        <v>Test66 Test66</v>
      </c>
      <c r="G68" s="389">
        <f t="shared" ref="G68:G82" si="3">IF(C68&gt;0,C68,"")</f>
        <v>7.8125000000000798E-3</v>
      </c>
    </row>
    <row r="69" spans="1:7" x14ac:dyDescent="0.2">
      <c r="A69" s="377" t="s">
        <v>560</v>
      </c>
      <c r="B69" t="s">
        <v>560</v>
      </c>
      <c r="C69" s="441">
        <v>7.8240740740741499E-3</v>
      </c>
      <c r="F69" s="388" t="str">
        <f t="shared" si="2"/>
        <v>Test67 Test67</v>
      </c>
      <c r="G69" s="389">
        <f t="shared" si="3"/>
        <v>7.8240740740741499E-3</v>
      </c>
    </row>
    <row r="70" spans="1:7" x14ac:dyDescent="0.2">
      <c r="A70" s="377" t="s">
        <v>561</v>
      </c>
      <c r="B70" t="s">
        <v>561</v>
      </c>
      <c r="C70" s="441">
        <v>7.8356481481482304E-3</v>
      </c>
      <c r="F70" s="388" t="str">
        <f t="shared" si="2"/>
        <v>Test68 Test68</v>
      </c>
      <c r="G70" s="389">
        <f t="shared" si="3"/>
        <v>7.8356481481482304E-3</v>
      </c>
    </row>
    <row r="71" spans="1:7" x14ac:dyDescent="0.2">
      <c r="A71" s="377" t="s">
        <v>562</v>
      </c>
      <c r="B71" t="s">
        <v>562</v>
      </c>
      <c r="C71" s="441">
        <v>7.8472222222223092E-3</v>
      </c>
      <c r="F71" s="388" t="str">
        <f t="shared" si="2"/>
        <v>Test69 Test69</v>
      </c>
      <c r="G71" s="389">
        <f t="shared" si="3"/>
        <v>7.8472222222223092E-3</v>
      </c>
    </row>
    <row r="72" spans="1:7" x14ac:dyDescent="0.2">
      <c r="A72" s="377" t="s">
        <v>563</v>
      </c>
      <c r="B72" t="s">
        <v>563</v>
      </c>
      <c r="C72" s="441">
        <v>7.8587962962963793E-3</v>
      </c>
      <c r="F72" s="388" t="str">
        <f t="shared" si="2"/>
        <v>Test70 Test70</v>
      </c>
      <c r="G72" s="389">
        <f t="shared" si="3"/>
        <v>7.8587962962963793E-3</v>
      </c>
    </row>
    <row r="73" spans="1:7" x14ac:dyDescent="0.2">
      <c r="A73" s="377" t="s">
        <v>564</v>
      </c>
      <c r="B73" t="s">
        <v>564</v>
      </c>
      <c r="C73" s="441">
        <v>7.8703703703704494E-3</v>
      </c>
      <c r="F73" s="388" t="str">
        <f t="shared" si="2"/>
        <v>Test71 Test71</v>
      </c>
      <c r="G73" s="389">
        <f t="shared" si="3"/>
        <v>7.8703703703704494E-3</v>
      </c>
    </row>
    <row r="74" spans="1:7" x14ac:dyDescent="0.2">
      <c r="A74" s="377" t="s">
        <v>565</v>
      </c>
      <c r="B74" t="s">
        <v>565</v>
      </c>
      <c r="C74" s="441">
        <v>7.8819444444445299E-3</v>
      </c>
      <c r="F74" s="388" t="str">
        <f t="shared" si="2"/>
        <v>Test72 Test72</v>
      </c>
      <c r="G74" s="389">
        <f t="shared" si="3"/>
        <v>7.8819444444445299E-3</v>
      </c>
    </row>
    <row r="75" spans="1:7" x14ac:dyDescent="0.2">
      <c r="A75" s="377" t="s">
        <v>566</v>
      </c>
      <c r="B75" t="s">
        <v>566</v>
      </c>
      <c r="C75" s="441">
        <v>7.8935185185186104E-3</v>
      </c>
      <c r="F75" s="388" t="str">
        <f t="shared" si="2"/>
        <v>Test73 Test73</v>
      </c>
      <c r="G75" s="389">
        <f t="shared" si="3"/>
        <v>7.8935185185186104E-3</v>
      </c>
    </row>
    <row r="76" spans="1:7" x14ac:dyDescent="0.2">
      <c r="A76" s="377" t="s">
        <v>567</v>
      </c>
      <c r="B76" t="s">
        <v>567</v>
      </c>
      <c r="C76" s="441">
        <v>7.9050925925926805E-3</v>
      </c>
      <c r="F76" s="388" t="str">
        <f t="shared" si="2"/>
        <v>Test74 Test74</v>
      </c>
      <c r="G76" s="389">
        <f t="shared" si="3"/>
        <v>7.9050925925926805E-3</v>
      </c>
    </row>
    <row r="77" spans="1:7" x14ac:dyDescent="0.2">
      <c r="A77" s="377" t="s">
        <v>568</v>
      </c>
      <c r="B77" t="s">
        <v>568</v>
      </c>
      <c r="C77" s="441">
        <v>7.9166666666667593E-3</v>
      </c>
      <c r="F77" s="388" t="str">
        <f t="shared" si="2"/>
        <v>Test75 Test75</v>
      </c>
      <c r="G77" s="389">
        <f t="shared" si="3"/>
        <v>7.9166666666667593E-3</v>
      </c>
    </row>
    <row r="78" spans="1:7" x14ac:dyDescent="0.2">
      <c r="A78" s="377" t="s">
        <v>569</v>
      </c>
      <c r="B78" t="s">
        <v>569</v>
      </c>
      <c r="C78" s="441">
        <v>7.9282407407408294E-3</v>
      </c>
      <c r="F78" s="388" t="str">
        <f t="shared" si="2"/>
        <v>Test76 Test76</v>
      </c>
      <c r="G78" s="389">
        <f t="shared" si="3"/>
        <v>7.9282407407408294E-3</v>
      </c>
    </row>
    <row r="79" spans="1:7" x14ac:dyDescent="0.2">
      <c r="A79" s="377"/>
      <c r="C79" s="441"/>
      <c r="F79" s="388" t="str">
        <f t="shared" si="2"/>
        <v xml:space="preserve"> </v>
      </c>
      <c r="G79" s="389" t="str">
        <f t="shared" si="3"/>
        <v/>
      </c>
    </row>
    <row r="80" spans="1:7" x14ac:dyDescent="0.2">
      <c r="A80" s="377"/>
      <c r="C80" s="441"/>
      <c r="F80" s="388" t="str">
        <f t="shared" si="2"/>
        <v xml:space="preserve"> </v>
      </c>
      <c r="G80" s="389" t="str">
        <f t="shared" si="3"/>
        <v/>
      </c>
    </row>
    <row r="81" spans="1:7" x14ac:dyDescent="0.2">
      <c r="A81" s="377"/>
      <c r="C81" s="441"/>
      <c r="F81" s="388" t="str">
        <f t="shared" si="2"/>
        <v xml:space="preserve"> </v>
      </c>
      <c r="G81" s="389" t="str">
        <f t="shared" si="3"/>
        <v/>
      </c>
    </row>
    <row r="82" spans="1:7" x14ac:dyDescent="0.2">
      <c r="A82" s="377"/>
      <c r="C82" s="441"/>
      <c r="F82" s="388" t="str">
        <f t="shared" si="2"/>
        <v xml:space="preserve"> </v>
      </c>
      <c r="G82" s="389" t="str">
        <f t="shared" si="3"/>
        <v/>
      </c>
    </row>
  </sheetData>
  <mergeCells count="2">
    <mergeCell ref="A1:D1"/>
    <mergeCell ref="F1:G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topLeftCell="A43" workbookViewId="0">
      <selection activeCell="B4" sqref="B4"/>
    </sheetView>
  </sheetViews>
  <sheetFormatPr defaultRowHeight="12.75" x14ac:dyDescent="0.2"/>
  <cols>
    <col min="1" max="1" width="12.85546875" bestFit="1" customWidth="1"/>
    <col min="2" max="2" width="9.7109375" bestFit="1" customWidth="1"/>
    <col min="5" max="5" width="13.5703125" bestFit="1" customWidth="1"/>
    <col min="6" max="6" width="11" bestFit="1" customWidth="1"/>
    <col min="7" max="7" width="19.140625" bestFit="1" customWidth="1"/>
    <col min="8" max="8" width="15.42578125" bestFit="1" customWidth="1"/>
    <col min="10" max="10" width="16" bestFit="1" customWidth="1"/>
  </cols>
  <sheetData>
    <row r="1" spans="1:35" ht="20.25" x14ac:dyDescent="0.3">
      <c r="A1" s="390" t="s">
        <v>153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</row>
    <row r="2" spans="1:35" ht="25.5" customHeight="1" x14ac:dyDescent="0.2">
      <c r="A2" s="554" t="s">
        <v>162</v>
      </c>
      <c r="B2" s="554"/>
      <c r="E2" s="552" t="s">
        <v>166</v>
      </c>
      <c r="F2" s="552"/>
      <c r="G2" s="552"/>
      <c r="H2" s="552"/>
      <c r="I2" s="552"/>
      <c r="J2" s="552"/>
    </row>
    <row r="3" spans="1:35" x14ac:dyDescent="0.2">
      <c r="A3" t="s">
        <v>160</v>
      </c>
      <c r="B3" t="s">
        <v>161</v>
      </c>
      <c r="E3" t="s">
        <v>157</v>
      </c>
      <c r="F3" t="s">
        <v>158</v>
      </c>
      <c r="G3" t="s">
        <v>159</v>
      </c>
      <c r="H3" t="s">
        <v>163</v>
      </c>
      <c r="I3" t="s">
        <v>164</v>
      </c>
      <c r="J3" t="s">
        <v>165</v>
      </c>
    </row>
    <row r="4" spans="1:35" x14ac:dyDescent="0.2">
      <c r="A4" t="str">
        <f ca="1">'Calc Data 1'!N6</f>
        <v>Test1 Test1</v>
      </c>
      <c r="B4" t="str">
        <f>RIGHT('Calc Data 1'!$I$6,3)</f>
        <v>201</v>
      </c>
      <c r="E4" s="442" t="s">
        <v>494</v>
      </c>
      <c r="F4" s="442" t="s">
        <v>494</v>
      </c>
      <c r="G4" t="str">
        <f>CONCATENATE(F4," ",E4)</f>
        <v>Test1 Test1</v>
      </c>
      <c r="H4" t="str">
        <f ca="1">VLOOKUP(G4,$A$4:$B$98,2,FALSE)</f>
        <v>201</v>
      </c>
      <c r="I4" t="str">
        <f ca="1">CONCATENATE("R2H",H4)</f>
        <v>R2H201</v>
      </c>
      <c r="J4" t="str">
        <f ca="1">CONCATENATE("Round 2"," ","Heat"," ",RIGHT(I4,3))</f>
        <v>Round 2 Heat 201</v>
      </c>
    </row>
    <row r="5" spans="1:35" x14ac:dyDescent="0.2">
      <c r="A5" t="str">
        <f ca="1">'Calc Data 1'!N7</f>
        <v>Test16 Test16</v>
      </c>
      <c r="B5" t="str">
        <f>RIGHT('Calc Data 1'!$I$6,3)</f>
        <v>201</v>
      </c>
      <c r="E5" s="442" t="s">
        <v>495</v>
      </c>
      <c r="F5" s="442" t="s">
        <v>495</v>
      </c>
      <c r="G5" t="str">
        <f t="shared" ref="G5:G68" si="0">CONCATENATE(F5," ",E5)</f>
        <v>Test2 Test2</v>
      </c>
      <c r="H5" t="str">
        <f t="shared" ref="H5:H68" ca="1" si="1">VLOOKUP(G5,$A$4:$B$98,2,FALSE)</f>
        <v>209</v>
      </c>
      <c r="I5" t="str">
        <f t="shared" ref="I5:I68" ca="1" si="2">CONCATENATE("R2H",H5)</f>
        <v>R2H209</v>
      </c>
      <c r="J5" t="str">
        <f t="shared" ref="J5:J68" ca="1" si="3">CONCATENATE("Round 2"," ","Heat"," ",RIGHT(I5,3))</f>
        <v>Round 2 Heat 209</v>
      </c>
    </row>
    <row r="6" spans="1:35" x14ac:dyDescent="0.2">
      <c r="A6" t="str">
        <f ca="1">'Calc Data 1'!N8</f>
        <v>Test32 Test32</v>
      </c>
      <c r="B6" t="str">
        <f>RIGHT('Calc Data 1'!$I$6,3)</f>
        <v>201</v>
      </c>
      <c r="E6" s="442" t="s">
        <v>496</v>
      </c>
      <c r="F6" s="442" t="s">
        <v>496</v>
      </c>
      <c r="G6" t="str">
        <f t="shared" si="0"/>
        <v>Test3 Test3</v>
      </c>
      <c r="H6" t="str">
        <f t="shared" ca="1" si="1"/>
        <v>213</v>
      </c>
      <c r="I6" t="str">
        <f t="shared" ca="1" si="2"/>
        <v>R2H213</v>
      </c>
      <c r="J6" t="str">
        <f t="shared" ca="1" si="3"/>
        <v>Round 2 Heat 213</v>
      </c>
    </row>
    <row r="7" spans="1:35" x14ac:dyDescent="0.2">
      <c r="A7" t="str">
        <f ca="1">'Calc Data 1'!N9</f>
        <v>Test33 Test33</v>
      </c>
      <c r="B7" t="str">
        <f>RIGHT('Calc Data 1'!$I$6,3)</f>
        <v>201</v>
      </c>
      <c r="E7" s="442" t="s">
        <v>497</v>
      </c>
      <c r="F7" s="442" t="s">
        <v>497</v>
      </c>
      <c r="G7" t="str">
        <f t="shared" si="0"/>
        <v>Test4 Test4</v>
      </c>
      <c r="H7" t="str">
        <f t="shared" ca="1" si="1"/>
        <v>205</v>
      </c>
      <c r="I7" t="str">
        <f t="shared" ca="1" si="2"/>
        <v>R2H205</v>
      </c>
      <c r="J7" t="str">
        <f t="shared" ca="1" si="3"/>
        <v>Round 2 Heat 205</v>
      </c>
    </row>
    <row r="8" spans="1:35" x14ac:dyDescent="0.2">
      <c r="A8" t="str">
        <f ca="1">'Calc Data 1'!N10</f>
        <v>Test64 Test64</v>
      </c>
      <c r="B8" t="str">
        <f>RIGHT('Calc Data 1'!$I$6,3)</f>
        <v>201</v>
      </c>
      <c r="E8" s="442" t="s">
        <v>498</v>
      </c>
      <c r="F8" s="442" t="s">
        <v>498</v>
      </c>
      <c r="G8" t="str">
        <f t="shared" si="0"/>
        <v>Test5 Test5</v>
      </c>
      <c r="H8" t="str">
        <f t="shared" ca="1" si="1"/>
        <v>207</v>
      </c>
      <c r="I8" t="str">
        <f t="shared" ca="1" si="2"/>
        <v>R2H207</v>
      </c>
      <c r="J8" t="str">
        <f t="shared" ca="1" si="3"/>
        <v>Round 2 Heat 207</v>
      </c>
    </row>
    <row r="9" spans="1:35" x14ac:dyDescent="0.2">
      <c r="A9" t="str">
        <f ca="1">'Calc Data 1'!N11</f>
        <v/>
      </c>
      <c r="E9" s="442" t="s">
        <v>499</v>
      </c>
      <c r="F9" s="442" t="s">
        <v>499</v>
      </c>
      <c r="G9" t="str">
        <f t="shared" si="0"/>
        <v>Test6 Test6</v>
      </c>
      <c r="H9" t="str">
        <f t="shared" ca="1" si="1"/>
        <v>215</v>
      </c>
      <c r="I9" t="str">
        <f t="shared" ca="1" si="2"/>
        <v>R2H215</v>
      </c>
      <c r="J9" t="str">
        <f t="shared" ca="1" si="3"/>
        <v>Round 2 Heat 215</v>
      </c>
    </row>
    <row r="10" spans="1:35" x14ac:dyDescent="0.2">
      <c r="A10" t="str">
        <f ca="1">'Calc Data 1'!N12</f>
        <v>Test65 Test65</v>
      </c>
      <c r="B10" t="str">
        <f>RIGHT('Calc Data 1'!$I$12,3)</f>
        <v>202</v>
      </c>
      <c r="E10" s="442" t="s">
        <v>500</v>
      </c>
      <c r="F10" s="442" t="s">
        <v>500</v>
      </c>
      <c r="G10" t="str">
        <f t="shared" si="0"/>
        <v>Test7 Test7</v>
      </c>
      <c r="H10" t="str">
        <f t="shared" ca="1" si="1"/>
        <v>211</v>
      </c>
      <c r="I10" t="str">
        <f t="shared" ca="1" si="2"/>
        <v>R2H211</v>
      </c>
      <c r="J10" t="str">
        <f t="shared" ca="1" si="3"/>
        <v>Round 2 Heat 211</v>
      </c>
    </row>
    <row r="11" spans="1:35" x14ac:dyDescent="0.2">
      <c r="A11" t="str">
        <f ca="1">'Calc Data 1'!N13</f>
        <v>Test17 Test17</v>
      </c>
      <c r="B11" t="str">
        <f>RIGHT('Calc Data 1'!$I$12,3)</f>
        <v>202</v>
      </c>
      <c r="E11" s="442" t="s">
        <v>501</v>
      </c>
      <c r="F11" s="442" t="s">
        <v>501</v>
      </c>
      <c r="G11" t="str">
        <f t="shared" si="0"/>
        <v>Test8 Test8</v>
      </c>
      <c r="H11" t="str">
        <f t="shared" ca="1" si="1"/>
        <v>203</v>
      </c>
      <c r="I11" t="str">
        <f t="shared" ca="1" si="2"/>
        <v>R2H203</v>
      </c>
      <c r="J11" t="str">
        <f t="shared" ca="1" si="3"/>
        <v>Round 2 Heat 203</v>
      </c>
    </row>
    <row r="12" spans="1:35" x14ac:dyDescent="0.2">
      <c r="A12" t="str">
        <f ca="1">'Calc Data 1'!N14</f>
        <v>Test48 Test48</v>
      </c>
      <c r="B12" t="str">
        <f>RIGHT('Calc Data 1'!$I$12,3)</f>
        <v>202</v>
      </c>
      <c r="E12" s="442" t="s">
        <v>502</v>
      </c>
      <c r="F12" s="442" t="s">
        <v>502</v>
      </c>
      <c r="G12" t="str">
        <f t="shared" si="0"/>
        <v>Test9 Test9</v>
      </c>
      <c r="H12" t="str">
        <f t="shared" ca="1" si="1"/>
        <v>203</v>
      </c>
      <c r="I12" t="str">
        <f t="shared" ca="1" si="2"/>
        <v>R2H203</v>
      </c>
      <c r="J12" t="str">
        <f t="shared" ca="1" si="3"/>
        <v>Round 2 Heat 203</v>
      </c>
    </row>
    <row r="13" spans="1:35" x14ac:dyDescent="0.2">
      <c r="A13" t="str">
        <f ca="1">'Calc Data 1'!N15</f>
        <v>Test49 Test49</v>
      </c>
      <c r="B13" t="str">
        <f>RIGHT('Calc Data 1'!$I$12,3)</f>
        <v>202</v>
      </c>
      <c r="E13" s="442" t="s">
        <v>503</v>
      </c>
      <c r="F13" s="442" t="s">
        <v>503</v>
      </c>
      <c r="G13" t="str">
        <f t="shared" si="0"/>
        <v>Test10 Test10</v>
      </c>
      <c r="H13" t="str">
        <f t="shared" ca="1" si="1"/>
        <v>212</v>
      </c>
      <c r="I13" t="str">
        <f t="shared" ca="1" si="2"/>
        <v>R2H212</v>
      </c>
      <c r="J13" t="str">
        <f t="shared" ca="1" si="3"/>
        <v>Round 2 Heat 212</v>
      </c>
    </row>
    <row r="14" spans="1:35" x14ac:dyDescent="0.2">
      <c r="A14" t="str">
        <f ca="1">'Calc Data 1'!N16</f>
        <v/>
      </c>
      <c r="B14" t="str">
        <f>RIGHT('Calc Data 1'!$I$12,3)</f>
        <v>202</v>
      </c>
      <c r="E14" s="442" t="s">
        <v>504</v>
      </c>
      <c r="F14" s="442" t="s">
        <v>504</v>
      </c>
      <c r="G14" t="str">
        <f t="shared" si="0"/>
        <v>Test11 Test11</v>
      </c>
      <c r="H14" t="str">
        <f t="shared" ca="1" si="1"/>
        <v>216</v>
      </c>
      <c r="I14" t="str">
        <f t="shared" ca="1" si="2"/>
        <v>R2H216</v>
      </c>
      <c r="J14" t="str">
        <f t="shared" ca="1" si="3"/>
        <v>Round 2 Heat 216</v>
      </c>
    </row>
    <row r="15" spans="1:35" x14ac:dyDescent="0.2">
      <c r="A15" t="str">
        <f ca="1">'Calc Data 1'!N17</f>
        <v/>
      </c>
      <c r="B15" t="str">
        <f>LEFT('Calc Data 1'!M17,3)</f>
        <v/>
      </c>
      <c r="E15" s="442" t="s">
        <v>505</v>
      </c>
      <c r="F15" s="442" t="s">
        <v>505</v>
      </c>
      <c r="G15" t="str">
        <f t="shared" si="0"/>
        <v>Test12 Test12</v>
      </c>
      <c r="H15" t="str">
        <f t="shared" ca="1" si="1"/>
        <v>208</v>
      </c>
      <c r="I15" t="str">
        <f t="shared" ca="1" si="2"/>
        <v>R2H208</v>
      </c>
      <c r="J15" t="str">
        <f t="shared" ca="1" si="3"/>
        <v>Round 2 Heat 208</v>
      </c>
    </row>
    <row r="16" spans="1:35" x14ac:dyDescent="0.2">
      <c r="A16" t="str">
        <f ca="1">'Calc Data 1'!N18</f>
        <v>Test8 Test8</v>
      </c>
      <c r="B16" t="str">
        <f>RIGHT('Calc Data 1'!$I$18,3)</f>
        <v>203</v>
      </c>
      <c r="E16" s="442" t="s">
        <v>506</v>
      </c>
      <c r="F16" s="442" t="s">
        <v>506</v>
      </c>
      <c r="G16" t="str">
        <f t="shared" si="0"/>
        <v>Test13 Test13</v>
      </c>
      <c r="H16" t="str">
        <f t="shared" ca="1" si="1"/>
        <v>206</v>
      </c>
      <c r="I16" t="str">
        <f t="shared" ca="1" si="2"/>
        <v>R2H206</v>
      </c>
      <c r="J16" t="str">
        <f t="shared" ca="1" si="3"/>
        <v>Round 2 Heat 206</v>
      </c>
    </row>
    <row r="17" spans="1:10" x14ac:dyDescent="0.2">
      <c r="A17" t="str">
        <f ca="1">'Calc Data 1'!N19</f>
        <v>Test9 Test9</v>
      </c>
      <c r="B17" t="str">
        <f>RIGHT('Calc Data 1'!$I$18,3)</f>
        <v>203</v>
      </c>
      <c r="E17" s="442" t="s">
        <v>507</v>
      </c>
      <c r="F17" s="442" t="s">
        <v>507</v>
      </c>
      <c r="G17" t="str">
        <f t="shared" si="0"/>
        <v>Test14 Test14</v>
      </c>
      <c r="H17" t="str">
        <f t="shared" ca="1" si="1"/>
        <v>214</v>
      </c>
      <c r="I17" t="str">
        <f t="shared" ca="1" si="2"/>
        <v>R2H214</v>
      </c>
      <c r="J17" t="str">
        <f t="shared" ca="1" si="3"/>
        <v>Round 2 Heat 214</v>
      </c>
    </row>
    <row r="18" spans="1:10" x14ac:dyDescent="0.2">
      <c r="A18" t="str">
        <f ca="1">'Calc Data 1'!N20</f>
        <v>Test40 Test40</v>
      </c>
      <c r="B18" t="str">
        <f>RIGHT('Calc Data 1'!$I$18,3)</f>
        <v>203</v>
      </c>
      <c r="E18" s="442" t="s">
        <v>508</v>
      </c>
      <c r="F18" s="442" t="s">
        <v>508</v>
      </c>
      <c r="G18" t="str">
        <f t="shared" si="0"/>
        <v>Test15 Test15</v>
      </c>
      <c r="H18" t="str">
        <f t="shared" ca="1" si="1"/>
        <v>210</v>
      </c>
      <c r="I18" t="str">
        <f t="shared" ca="1" si="2"/>
        <v>R2H210</v>
      </c>
      <c r="J18" t="str">
        <f t="shared" ca="1" si="3"/>
        <v>Round 2 Heat 210</v>
      </c>
    </row>
    <row r="19" spans="1:10" x14ac:dyDescent="0.2">
      <c r="A19" t="str">
        <f ca="1">'Calc Data 1'!N21</f>
        <v>Test41 Test41</v>
      </c>
      <c r="B19" t="str">
        <f>RIGHT('Calc Data 1'!$I$18,3)</f>
        <v>203</v>
      </c>
      <c r="E19" s="442" t="s">
        <v>509</v>
      </c>
      <c r="F19" s="442" t="s">
        <v>509</v>
      </c>
      <c r="G19" t="str">
        <f t="shared" si="0"/>
        <v>Test16 Test16</v>
      </c>
      <c r="H19" t="str">
        <f t="shared" ca="1" si="1"/>
        <v>201</v>
      </c>
      <c r="I19" t="str">
        <f t="shared" ca="1" si="2"/>
        <v>R2H201</v>
      </c>
      <c r="J19" t="str">
        <f t="shared" ca="1" si="3"/>
        <v>Round 2 Heat 201</v>
      </c>
    </row>
    <row r="20" spans="1:10" x14ac:dyDescent="0.2">
      <c r="A20" t="str">
        <f ca="1">'Calc Data 1'!N22</f>
        <v>Test72 Test72</v>
      </c>
      <c r="B20" t="str">
        <f>RIGHT('Calc Data 1'!$I$18,3)</f>
        <v>203</v>
      </c>
      <c r="E20" s="442" t="s">
        <v>510</v>
      </c>
      <c r="F20" s="442" t="s">
        <v>510</v>
      </c>
      <c r="G20" t="str">
        <f t="shared" si="0"/>
        <v>Test17 Test17</v>
      </c>
      <c r="H20" t="str">
        <f t="shared" ca="1" si="1"/>
        <v>202</v>
      </c>
      <c r="I20" t="str">
        <f t="shared" ca="1" si="2"/>
        <v>R2H202</v>
      </c>
      <c r="J20" t="str">
        <f t="shared" ca="1" si="3"/>
        <v>Round 2 Heat 202</v>
      </c>
    </row>
    <row r="21" spans="1:10" x14ac:dyDescent="0.2">
      <c r="A21" t="str">
        <f ca="1">'Calc Data 1'!N23</f>
        <v/>
      </c>
      <c r="B21" t="str">
        <f>LEFT('Calc Data 1'!M23,3)</f>
        <v/>
      </c>
      <c r="E21" s="442" t="s">
        <v>511</v>
      </c>
      <c r="F21" s="442" t="s">
        <v>511</v>
      </c>
      <c r="G21" t="str">
        <f t="shared" si="0"/>
        <v>Test18 Test18</v>
      </c>
      <c r="H21" t="str">
        <f t="shared" ca="1" si="1"/>
        <v>210</v>
      </c>
      <c r="I21" t="str">
        <f t="shared" ca="1" si="2"/>
        <v>R2H210</v>
      </c>
      <c r="J21" t="str">
        <f t="shared" ca="1" si="3"/>
        <v>Round 2 Heat 210</v>
      </c>
    </row>
    <row r="22" spans="1:10" x14ac:dyDescent="0.2">
      <c r="A22" t="str">
        <f ca="1">'Calc Data 1'!N24</f>
        <v>Test73 Test73</v>
      </c>
      <c r="B22" t="str">
        <f>RIGHT('Calc Data 1'!$I$24,3)</f>
        <v>204</v>
      </c>
      <c r="E22" s="442" t="s">
        <v>512</v>
      </c>
      <c r="F22" s="442" t="s">
        <v>512</v>
      </c>
      <c r="G22" t="str">
        <f t="shared" si="0"/>
        <v>Test19 Test19</v>
      </c>
      <c r="H22" t="str">
        <f t="shared" ca="1" si="1"/>
        <v>214</v>
      </c>
      <c r="I22" t="str">
        <f t="shared" ca="1" si="2"/>
        <v>R2H214</v>
      </c>
      <c r="J22" t="str">
        <f t="shared" ca="1" si="3"/>
        <v>Round 2 Heat 214</v>
      </c>
    </row>
    <row r="23" spans="1:10" x14ac:dyDescent="0.2">
      <c r="A23" t="str">
        <f ca="1">'Calc Data 1'!N25</f>
        <v>Test24 Test24</v>
      </c>
      <c r="B23" t="str">
        <f>RIGHT('Calc Data 1'!$I$24,3)</f>
        <v>204</v>
      </c>
      <c r="E23" s="442" t="s">
        <v>513</v>
      </c>
      <c r="F23" s="442" t="s">
        <v>513</v>
      </c>
      <c r="G23" t="str">
        <f t="shared" si="0"/>
        <v>Test20 Test20</v>
      </c>
      <c r="H23" t="str">
        <f t="shared" ca="1" si="1"/>
        <v>206</v>
      </c>
      <c r="I23" t="str">
        <f t="shared" ca="1" si="2"/>
        <v>R2H206</v>
      </c>
      <c r="J23" t="str">
        <f t="shared" ca="1" si="3"/>
        <v>Round 2 Heat 206</v>
      </c>
    </row>
    <row r="24" spans="1:10" x14ac:dyDescent="0.2">
      <c r="A24" t="str">
        <f ca="1">'Calc Data 1'!N26</f>
        <v>Test25 Test25</v>
      </c>
      <c r="B24" t="str">
        <f>RIGHT('Calc Data 1'!$I$24,3)</f>
        <v>204</v>
      </c>
      <c r="E24" s="442" t="s">
        <v>514</v>
      </c>
      <c r="F24" s="442" t="s">
        <v>514</v>
      </c>
      <c r="G24" t="str">
        <f t="shared" si="0"/>
        <v>Test21 Test21</v>
      </c>
      <c r="H24" t="str">
        <f t="shared" ca="1" si="1"/>
        <v>208</v>
      </c>
      <c r="I24" t="str">
        <f t="shared" ca="1" si="2"/>
        <v>R2H208</v>
      </c>
      <c r="J24" t="str">
        <f t="shared" ca="1" si="3"/>
        <v>Round 2 Heat 208</v>
      </c>
    </row>
    <row r="25" spans="1:10" x14ac:dyDescent="0.2">
      <c r="A25" t="str">
        <f ca="1">'Calc Data 1'!N27</f>
        <v>Test56 Test56</v>
      </c>
      <c r="B25" t="str">
        <f>RIGHT('Calc Data 1'!$I$24,3)</f>
        <v>204</v>
      </c>
      <c r="E25" s="442" t="s">
        <v>515</v>
      </c>
      <c r="F25" s="442" t="s">
        <v>515</v>
      </c>
      <c r="G25" t="str">
        <f t="shared" si="0"/>
        <v>Test22 Test22</v>
      </c>
      <c r="H25" t="str">
        <f t="shared" ca="1" si="1"/>
        <v>216</v>
      </c>
      <c r="I25" t="str">
        <f t="shared" ca="1" si="2"/>
        <v>R2H216</v>
      </c>
      <c r="J25" t="str">
        <f t="shared" ca="1" si="3"/>
        <v>Round 2 Heat 216</v>
      </c>
    </row>
    <row r="26" spans="1:10" x14ac:dyDescent="0.2">
      <c r="A26" t="str">
        <f ca="1">'Calc Data 1'!N28</f>
        <v>Test57 Test57</v>
      </c>
      <c r="B26" t="str">
        <f>RIGHT('Calc Data 1'!$I$24,3)</f>
        <v>204</v>
      </c>
      <c r="E26" s="442" t="s">
        <v>516</v>
      </c>
      <c r="F26" s="442" t="s">
        <v>516</v>
      </c>
      <c r="G26" t="str">
        <f t="shared" si="0"/>
        <v>Test23 Test23</v>
      </c>
      <c r="H26" t="str">
        <f t="shared" ca="1" si="1"/>
        <v>212</v>
      </c>
      <c r="I26" t="str">
        <f t="shared" ca="1" si="2"/>
        <v>R2H212</v>
      </c>
      <c r="J26" t="str">
        <f t="shared" ca="1" si="3"/>
        <v>Round 2 Heat 212</v>
      </c>
    </row>
    <row r="27" spans="1:10" x14ac:dyDescent="0.2">
      <c r="A27" t="str">
        <f ca="1">'Calc Data 1'!N29</f>
        <v/>
      </c>
      <c r="B27" t="str">
        <f>LEFT('Calc Data 1'!M29,3)</f>
        <v/>
      </c>
      <c r="E27" s="442" t="s">
        <v>517</v>
      </c>
      <c r="F27" s="442" t="s">
        <v>517</v>
      </c>
      <c r="G27" t="str">
        <f t="shared" si="0"/>
        <v>Test24 Test24</v>
      </c>
      <c r="H27" t="str">
        <f t="shared" ca="1" si="1"/>
        <v>204</v>
      </c>
      <c r="I27" t="str">
        <f t="shared" ca="1" si="2"/>
        <v>R2H204</v>
      </c>
      <c r="J27" t="str">
        <f t="shared" ca="1" si="3"/>
        <v>Round 2 Heat 204</v>
      </c>
    </row>
    <row r="28" spans="1:10" x14ac:dyDescent="0.2">
      <c r="A28" t="str">
        <f ca="1">'Calc Data 1'!N30</f>
        <v>Test4 Test4</v>
      </c>
      <c r="B28" t="str">
        <f>RIGHT('Calc Data 1'!$I$30,3)</f>
        <v>205</v>
      </c>
      <c r="E28" s="442" t="s">
        <v>518</v>
      </c>
      <c r="F28" s="442" t="s">
        <v>518</v>
      </c>
      <c r="G28" t="str">
        <f t="shared" si="0"/>
        <v>Test25 Test25</v>
      </c>
      <c r="H28" t="str">
        <f t="shared" ca="1" si="1"/>
        <v>204</v>
      </c>
      <c r="I28" t="str">
        <f t="shared" ca="1" si="2"/>
        <v>R2H204</v>
      </c>
      <c r="J28" t="str">
        <f t="shared" ca="1" si="3"/>
        <v>Round 2 Heat 204</v>
      </c>
    </row>
    <row r="29" spans="1:10" x14ac:dyDescent="0.2">
      <c r="A29" t="str">
        <f ca="1">'Calc Data 1'!N31</f>
        <v>Test45 Test45</v>
      </c>
      <c r="B29" t="str">
        <f>RIGHT('Calc Data 1'!$I$30,3)</f>
        <v>205</v>
      </c>
      <c r="E29" s="442" t="s">
        <v>519</v>
      </c>
      <c r="F29" s="442" t="s">
        <v>519</v>
      </c>
      <c r="G29" t="str">
        <f t="shared" si="0"/>
        <v>Test26 Test26</v>
      </c>
      <c r="H29" t="str">
        <f t="shared" ca="1" si="1"/>
        <v>211</v>
      </c>
      <c r="I29" t="str">
        <f t="shared" ca="1" si="2"/>
        <v>R2H211</v>
      </c>
      <c r="J29" t="str">
        <f t="shared" ca="1" si="3"/>
        <v>Round 2 Heat 211</v>
      </c>
    </row>
    <row r="30" spans="1:10" x14ac:dyDescent="0.2">
      <c r="A30" t="str">
        <f ca="1">'Calc Data 1'!N32</f>
        <v>Test29 Test29</v>
      </c>
      <c r="B30" t="str">
        <f>RIGHT('Calc Data 1'!$I$30,3)</f>
        <v>205</v>
      </c>
      <c r="E30" s="442" t="s">
        <v>520</v>
      </c>
      <c r="F30" s="442" t="s">
        <v>520</v>
      </c>
      <c r="G30" t="str">
        <f t="shared" si="0"/>
        <v>Test27 Test27</v>
      </c>
      <c r="H30" t="str">
        <f t="shared" ca="1" si="1"/>
        <v>215</v>
      </c>
      <c r="I30" t="str">
        <f t="shared" ca="1" si="2"/>
        <v>R2H215</v>
      </c>
      <c r="J30" t="str">
        <f t="shared" ca="1" si="3"/>
        <v>Round 2 Heat 215</v>
      </c>
    </row>
    <row r="31" spans="1:10" x14ac:dyDescent="0.2">
      <c r="A31" t="str">
        <f ca="1">'Calc Data 1'!N33</f>
        <v>Test36 Test36</v>
      </c>
      <c r="B31" t="str">
        <f>RIGHT('Calc Data 1'!$I$30,3)</f>
        <v>205</v>
      </c>
      <c r="E31" s="442" t="s">
        <v>521</v>
      </c>
      <c r="F31" s="442" t="s">
        <v>521</v>
      </c>
      <c r="G31" t="str">
        <f t="shared" si="0"/>
        <v>Test28 Test28</v>
      </c>
      <c r="H31" t="str">
        <f t="shared" ca="1" si="1"/>
        <v>207</v>
      </c>
      <c r="I31" t="str">
        <f t="shared" ca="1" si="2"/>
        <v>R2H207</v>
      </c>
      <c r="J31" t="str">
        <f t="shared" ca="1" si="3"/>
        <v>Round 2 Heat 207</v>
      </c>
    </row>
    <row r="32" spans="1:10" x14ac:dyDescent="0.2">
      <c r="A32" t="str">
        <f ca="1">'Calc Data 1'!N34</f>
        <v>Test61 Test61</v>
      </c>
      <c r="B32" t="str">
        <f>RIGHT('Calc Data 1'!$I$30,3)</f>
        <v>205</v>
      </c>
      <c r="E32" s="442" t="s">
        <v>522</v>
      </c>
      <c r="F32" s="442" t="s">
        <v>522</v>
      </c>
      <c r="G32" t="str">
        <f t="shared" si="0"/>
        <v>Test29 Test29</v>
      </c>
      <c r="H32" t="str">
        <f t="shared" ca="1" si="1"/>
        <v>205</v>
      </c>
      <c r="I32" t="str">
        <f t="shared" ca="1" si="2"/>
        <v>R2H205</v>
      </c>
      <c r="J32" t="str">
        <f t="shared" ca="1" si="3"/>
        <v>Round 2 Heat 205</v>
      </c>
    </row>
    <row r="33" spans="1:10" x14ac:dyDescent="0.2">
      <c r="A33" t="str">
        <f ca="1">'Calc Data 1'!N35</f>
        <v/>
      </c>
      <c r="B33" t="str">
        <f>LEFT('Calc Data 1'!M35,3)</f>
        <v/>
      </c>
      <c r="E33" s="442" t="s">
        <v>523</v>
      </c>
      <c r="F33" s="442" t="s">
        <v>523</v>
      </c>
      <c r="G33" t="str">
        <f t="shared" si="0"/>
        <v>Test30 Test30</v>
      </c>
      <c r="H33" t="str">
        <f t="shared" ca="1" si="1"/>
        <v>213</v>
      </c>
      <c r="I33" t="str">
        <f t="shared" ca="1" si="2"/>
        <v>R2H213</v>
      </c>
      <c r="J33" t="str">
        <f t="shared" ca="1" si="3"/>
        <v>Round 2 Heat 213</v>
      </c>
    </row>
    <row r="34" spans="1:10" x14ac:dyDescent="0.2">
      <c r="A34" t="str">
        <f ca="1">'Calc Data 1'!N36</f>
        <v>Test68 Test68</v>
      </c>
      <c r="B34" t="str">
        <f>RIGHT('Calc Data 1'!$I$36,3)</f>
        <v>206</v>
      </c>
      <c r="E34" s="442" t="s">
        <v>524</v>
      </c>
      <c r="F34" s="442" t="s">
        <v>524</v>
      </c>
      <c r="G34" t="str">
        <f t="shared" si="0"/>
        <v>Test31 Test31</v>
      </c>
      <c r="H34" t="str">
        <f t="shared" ca="1" si="1"/>
        <v>209</v>
      </c>
      <c r="I34" t="str">
        <f t="shared" ca="1" si="2"/>
        <v>R2H209</v>
      </c>
      <c r="J34" t="str">
        <f t="shared" ca="1" si="3"/>
        <v>Round 2 Heat 209</v>
      </c>
    </row>
    <row r="35" spans="1:10" x14ac:dyDescent="0.2">
      <c r="A35" t="str">
        <f ca="1">'Calc Data 1'!N37</f>
        <v>Test13 Test13</v>
      </c>
      <c r="B35" t="str">
        <f>RIGHT('Calc Data 1'!$I$36,3)</f>
        <v>206</v>
      </c>
      <c r="E35" s="442" t="s">
        <v>525</v>
      </c>
      <c r="F35" s="442" t="s">
        <v>525</v>
      </c>
      <c r="G35" t="str">
        <f t="shared" si="0"/>
        <v>Test32 Test32</v>
      </c>
      <c r="H35" t="str">
        <f t="shared" ca="1" si="1"/>
        <v>201</v>
      </c>
      <c r="I35" t="str">
        <f t="shared" ca="1" si="2"/>
        <v>R2H201</v>
      </c>
      <c r="J35" t="str">
        <f t="shared" ca="1" si="3"/>
        <v>Round 2 Heat 201</v>
      </c>
    </row>
    <row r="36" spans="1:10" x14ac:dyDescent="0.2">
      <c r="A36" t="str">
        <f ca="1">'Calc Data 1'!N38</f>
        <v>Test20 Test20</v>
      </c>
      <c r="B36" t="str">
        <f>RIGHT('Calc Data 1'!$I$36,3)</f>
        <v>206</v>
      </c>
      <c r="E36" s="442" t="s">
        <v>526</v>
      </c>
      <c r="F36" s="442" t="s">
        <v>526</v>
      </c>
      <c r="G36" t="str">
        <f t="shared" si="0"/>
        <v>Test33 Test33</v>
      </c>
      <c r="H36" t="str">
        <f t="shared" ca="1" si="1"/>
        <v>201</v>
      </c>
      <c r="I36" t="str">
        <f t="shared" ca="1" si="2"/>
        <v>R2H201</v>
      </c>
      <c r="J36" t="str">
        <f t="shared" ca="1" si="3"/>
        <v>Round 2 Heat 201</v>
      </c>
    </row>
    <row r="37" spans="1:10" x14ac:dyDescent="0.2">
      <c r="A37" t="str">
        <f ca="1">'Calc Data 1'!N39</f>
        <v>Test52 Test52</v>
      </c>
      <c r="B37" t="str">
        <f>RIGHT('Calc Data 1'!$I$36,3)</f>
        <v>206</v>
      </c>
      <c r="E37" s="442" t="s">
        <v>527</v>
      </c>
      <c r="F37" s="442" t="s">
        <v>527</v>
      </c>
      <c r="G37" t="str">
        <f t="shared" si="0"/>
        <v>Test34 Test34</v>
      </c>
      <c r="H37" t="str">
        <f t="shared" ca="1" si="1"/>
        <v>209</v>
      </c>
      <c r="I37" t="str">
        <f t="shared" ca="1" si="2"/>
        <v>R2H209</v>
      </c>
      <c r="J37" t="str">
        <f t="shared" ca="1" si="3"/>
        <v>Round 2 Heat 209</v>
      </c>
    </row>
    <row r="38" spans="1:10" x14ac:dyDescent="0.2">
      <c r="A38" t="str">
        <f ca="1">'Calc Data 1'!N40</f>
        <v/>
      </c>
      <c r="B38" t="str">
        <f>RIGHT('Calc Data 1'!$I$36,3)</f>
        <v>206</v>
      </c>
      <c r="E38" s="442" t="s">
        <v>528</v>
      </c>
      <c r="F38" s="442" t="s">
        <v>528</v>
      </c>
      <c r="G38" t="str">
        <f t="shared" si="0"/>
        <v>Test35 Test35</v>
      </c>
      <c r="H38" t="str">
        <f t="shared" ca="1" si="1"/>
        <v>213</v>
      </c>
      <c r="I38" t="str">
        <f t="shared" ca="1" si="2"/>
        <v>R2H213</v>
      </c>
      <c r="J38" t="str">
        <f t="shared" ca="1" si="3"/>
        <v>Round 2 Heat 213</v>
      </c>
    </row>
    <row r="39" spans="1:10" x14ac:dyDescent="0.2">
      <c r="A39" t="str">
        <f ca="1">'Calc Data 1'!N41</f>
        <v/>
      </c>
      <c r="E39" s="442" t="s">
        <v>529</v>
      </c>
      <c r="F39" s="442" t="s">
        <v>529</v>
      </c>
      <c r="G39" t="str">
        <f t="shared" si="0"/>
        <v>Test36 Test36</v>
      </c>
      <c r="H39" t="str">
        <f t="shared" ca="1" si="1"/>
        <v>205</v>
      </c>
      <c r="I39" t="str">
        <f t="shared" ca="1" si="2"/>
        <v>R2H205</v>
      </c>
      <c r="J39" t="str">
        <f t="shared" ca="1" si="3"/>
        <v>Round 2 Heat 205</v>
      </c>
    </row>
    <row r="40" spans="1:10" x14ac:dyDescent="0.2">
      <c r="A40" t="str">
        <f ca="1">'Calc Data 1'!N42</f>
        <v>Test5 Test5</v>
      </c>
      <c r="B40" t="str">
        <f>RIGHT('Calc Data 1'!$I$42,3)</f>
        <v>207</v>
      </c>
      <c r="E40" s="442" t="s">
        <v>530</v>
      </c>
      <c r="F40" s="442" t="s">
        <v>530</v>
      </c>
      <c r="G40" t="str">
        <f t="shared" si="0"/>
        <v>Test37 Test37</v>
      </c>
      <c r="H40" t="str">
        <f t="shared" ca="1" si="1"/>
        <v>207</v>
      </c>
      <c r="I40" t="str">
        <f t="shared" ca="1" si="2"/>
        <v>R2H207</v>
      </c>
      <c r="J40" t="str">
        <f t="shared" ca="1" si="3"/>
        <v>Round 2 Heat 207</v>
      </c>
    </row>
    <row r="41" spans="1:10" x14ac:dyDescent="0.2">
      <c r="A41" t="str">
        <f ca="1">'Calc Data 1'!N43</f>
        <v>Test44 Test44</v>
      </c>
      <c r="B41" t="str">
        <f>RIGHT('Calc Data 1'!$I$42,3)</f>
        <v>207</v>
      </c>
      <c r="E41" s="442" t="s">
        <v>531</v>
      </c>
      <c r="F41" s="442" t="s">
        <v>531</v>
      </c>
      <c r="G41" t="str">
        <f t="shared" si="0"/>
        <v>Test38 Test38</v>
      </c>
      <c r="H41" t="str">
        <f t="shared" ca="1" si="1"/>
        <v>215</v>
      </c>
      <c r="I41" t="str">
        <f t="shared" ca="1" si="2"/>
        <v>R2H215</v>
      </c>
      <c r="J41" t="str">
        <f t="shared" ca="1" si="3"/>
        <v>Round 2 Heat 215</v>
      </c>
    </row>
    <row r="42" spans="1:10" x14ac:dyDescent="0.2">
      <c r="A42" t="str">
        <f ca="1">'Calc Data 1'!N44</f>
        <v>Test28 Test28</v>
      </c>
      <c r="B42" t="str">
        <f>RIGHT('Calc Data 1'!$I$42,3)</f>
        <v>207</v>
      </c>
      <c r="E42" s="442" t="s">
        <v>532</v>
      </c>
      <c r="F42" s="442" t="s">
        <v>532</v>
      </c>
      <c r="G42" t="str">
        <f t="shared" si="0"/>
        <v>Test39 Test39</v>
      </c>
      <c r="H42" t="str">
        <f t="shared" ca="1" si="1"/>
        <v>211</v>
      </c>
      <c r="I42" t="str">
        <f t="shared" ca="1" si="2"/>
        <v>R2H211</v>
      </c>
      <c r="J42" t="str">
        <f t="shared" ca="1" si="3"/>
        <v>Round 2 Heat 211</v>
      </c>
    </row>
    <row r="43" spans="1:10" x14ac:dyDescent="0.2">
      <c r="A43" t="str">
        <f ca="1">'Calc Data 1'!N45</f>
        <v>Test37 Test37</v>
      </c>
      <c r="B43" t="str">
        <f>RIGHT('Calc Data 1'!$I$42,3)</f>
        <v>207</v>
      </c>
      <c r="E43" s="442" t="s">
        <v>533</v>
      </c>
      <c r="F43" s="442" t="s">
        <v>533</v>
      </c>
      <c r="G43" t="str">
        <f t="shared" si="0"/>
        <v>Test40 Test40</v>
      </c>
      <c r="H43" t="str">
        <f t="shared" ca="1" si="1"/>
        <v>203</v>
      </c>
      <c r="I43" t="str">
        <f t="shared" ca="1" si="2"/>
        <v>R2H203</v>
      </c>
      <c r="J43" t="str">
        <f t="shared" ca="1" si="3"/>
        <v>Round 2 Heat 203</v>
      </c>
    </row>
    <row r="44" spans="1:10" x14ac:dyDescent="0.2">
      <c r="A44" t="str">
        <f ca="1">'Calc Data 1'!N46</f>
        <v>Test69 Test69</v>
      </c>
      <c r="B44" t="str">
        <f>RIGHT('Calc Data 1'!$I$42,3)</f>
        <v>207</v>
      </c>
      <c r="E44" s="442" t="s">
        <v>534</v>
      </c>
      <c r="F44" s="442" t="s">
        <v>534</v>
      </c>
      <c r="G44" t="str">
        <f t="shared" si="0"/>
        <v>Test41 Test41</v>
      </c>
      <c r="H44" t="str">
        <f t="shared" ca="1" si="1"/>
        <v>203</v>
      </c>
      <c r="I44" t="str">
        <f t="shared" ca="1" si="2"/>
        <v>R2H203</v>
      </c>
      <c r="J44" t="str">
        <f t="shared" ca="1" si="3"/>
        <v>Round 2 Heat 203</v>
      </c>
    </row>
    <row r="45" spans="1:10" x14ac:dyDescent="0.2">
      <c r="A45" t="str">
        <f ca="1">'Calc Data 1'!N47</f>
        <v/>
      </c>
      <c r="E45" s="442" t="s">
        <v>535</v>
      </c>
      <c r="F45" s="442" t="s">
        <v>535</v>
      </c>
      <c r="G45" t="str">
        <f t="shared" si="0"/>
        <v>Test42 Test42</v>
      </c>
      <c r="H45" t="str">
        <f t="shared" ca="1" si="1"/>
        <v>211</v>
      </c>
      <c r="I45" t="str">
        <f t="shared" ca="1" si="2"/>
        <v>R2H211</v>
      </c>
      <c r="J45" t="str">
        <f t="shared" ca="1" si="3"/>
        <v>Round 2 Heat 211</v>
      </c>
    </row>
    <row r="46" spans="1:10" x14ac:dyDescent="0.2">
      <c r="A46" t="str">
        <f ca="1">'Calc Data 1'!N48</f>
        <v>Test76 Test76</v>
      </c>
      <c r="B46" t="str">
        <f>RIGHT('Calc Data 1'!$I$48,3)</f>
        <v>208</v>
      </c>
      <c r="E46" s="442" t="s">
        <v>536</v>
      </c>
      <c r="F46" s="442" t="s">
        <v>536</v>
      </c>
      <c r="G46" t="str">
        <f t="shared" si="0"/>
        <v>Test43 Test43</v>
      </c>
      <c r="H46" t="str">
        <f t="shared" ca="1" si="1"/>
        <v>215</v>
      </c>
      <c r="I46" t="str">
        <f t="shared" ca="1" si="2"/>
        <v>R2H215</v>
      </c>
      <c r="J46" t="str">
        <f t="shared" ca="1" si="3"/>
        <v>Round 2 Heat 215</v>
      </c>
    </row>
    <row r="47" spans="1:10" x14ac:dyDescent="0.2">
      <c r="A47" t="str">
        <f ca="1">'Calc Data 1'!N49</f>
        <v>Test12 Test12</v>
      </c>
      <c r="B47" t="str">
        <f>RIGHT('Calc Data 1'!$I$48,3)</f>
        <v>208</v>
      </c>
      <c r="E47" s="442" t="s">
        <v>537</v>
      </c>
      <c r="F47" s="442" t="s">
        <v>537</v>
      </c>
      <c r="G47" t="str">
        <f t="shared" si="0"/>
        <v>Test44 Test44</v>
      </c>
      <c r="H47" t="str">
        <f t="shared" ca="1" si="1"/>
        <v>207</v>
      </c>
      <c r="I47" t="str">
        <f t="shared" ca="1" si="2"/>
        <v>R2H207</v>
      </c>
      <c r="J47" t="str">
        <f t="shared" ca="1" si="3"/>
        <v>Round 2 Heat 207</v>
      </c>
    </row>
    <row r="48" spans="1:10" x14ac:dyDescent="0.2">
      <c r="A48" t="str">
        <f ca="1">'Calc Data 1'!N50</f>
        <v>Test21 Test21</v>
      </c>
      <c r="B48" t="str">
        <f>RIGHT('Calc Data 1'!$I$48,3)</f>
        <v>208</v>
      </c>
      <c r="E48" s="442" t="s">
        <v>538</v>
      </c>
      <c r="F48" s="442" t="s">
        <v>538</v>
      </c>
      <c r="G48" t="str">
        <f t="shared" si="0"/>
        <v>Test45 Test45</v>
      </c>
      <c r="H48" t="str">
        <f t="shared" ca="1" si="1"/>
        <v>205</v>
      </c>
      <c r="I48" t="str">
        <f t="shared" ca="1" si="2"/>
        <v>R2H205</v>
      </c>
      <c r="J48" t="str">
        <f t="shared" ca="1" si="3"/>
        <v>Round 2 Heat 205</v>
      </c>
    </row>
    <row r="49" spans="1:10" x14ac:dyDescent="0.2">
      <c r="A49" t="str">
        <f ca="1">'Calc Data 1'!N51</f>
        <v>Test53 Test53</v>
      </c>
      <c r="B49" t="str">
        <f>RIGHT('Calc Data 1'!$I$48,3)</f>
        <v>208</v>
      </c>
      <c r="E49" s="442" t="s">
        <v>539</v>
      </c>
      <c r="F49" s="442" t="s">
        <v>539</v>
      </c>
      <c r="G49" t="str">
        <f t="shared" si="0"/>
        <v>Test46 Test46</v>
      </c>
      <c r="H49" t="str">
        <f t="shared" ca="1" si="1"/>
        <v>213</v>
      </c>
      <c r="I49" t="str">
        <f t="shared" ca="1" si="2"/>
        <v>R2H213</v>
      </c>
      <c r="J49" t="str">
        <f t="shared" ca="1" si="3"/>
        <v>Round 2 Heat 213</v>
      </c>
    </row>
    <row r="50" spans="1:10" x14ac:dyDescent="0.2">
      <c r="A50" t="str">
        <f ca="1">'Calc Data 1'!N52</f>
        <v>Test60 Test60</v>
      </c>
      <c r="B50" t="str">
        <f>RIGHT('Calc Data 1'!$I$48,3)</f>
        <v>208</v>
      </c>
      <c r="E50" s="442" t="s">
        <v>540</v>
      </c>
      <c r="F50" s="442" t="s">
        <v>540</v>
      </c>
      <c r="G50" t="str">
        <f t="shared" si="0"/>
        <v>Test47 Test47</v>
      </c>
      <c r="H50" t="str">
        <f t="shared" ca="1" si="1"/>
        <v>209</v>
      </c>
      <c r="I50" t="str">
        <f t="shared" ca="1" si="2"/>
        <v>R2H209</v>
      </c>
      <c r="J50" t="str">
        <f t="shared" ca="1" si="3"/>
        <v>Round 2 Heat 209</v>
      </c>
    </row>
    <row r="51" spans="1:10" x14ac:dyDescent="0.2">
      <c r="A51" t="str">
        <f ca="1">'Calc Data 1'!N53</f>
        <v/>
      </c>
      <c r="B51" t="str">
        <f>LEFT('Calc Data 1'!M53,3)</f>
        <v/>
      </c>
      <c r="E51" s="442" t="s">
        <v>541</v>
      </c>
      <c r="F51" s="442" t="s">
        <v>541</v>
      </c>
      <c r="G51" t="str">
        <f t="shared" si="0"/>
        <v>Test48 Test48</v>
      </c>
      <c r="H51" t="str">
        <f t="shared" ca="1" si="1"/>
        <v>202</v>
      </c>
      <c r="I51" t="str">
        <f t="shared" ca="1" si="2"/>
        <v>R2H202</v>
      </c>
      <c r="J51" t="str">
        <f t="shared" ca="1" si="3"/>
        <v>Round 2 Heat 202</v>
      </c>
    </row>
    <row r="52" spans="1:10" x14ac:dyDescent="0.2">
      <c r="A52" t="str">
        <f ca="1">'Calc Data 1'!N54</f>
        <v>Test2 Test2</v>
      </c>
      <c r="B52" t="str">
        <f>RIGHT('Calc Data 1'!$I$54,3)</f>
        <v>209</v>
      </c>
      <c r="E52" s="442" t="s">
        <v>542</v>
      </c>
      <c r="F52" s="442" t="s">
        <v>542</v>
      </c>
      <c r="G52" t="str">
        <f t="shared" si="0"/>
        <v>Test49 Test49</v>
      </c>
      <c r="H52" t="str">
        <f t="shared" ca="1" si="1"/>
        <v>202</v>
      </c>
      <c r="I52" t="str">
        <f t="shared" ca="1" si="2"/>
        <v>R2H202</v>
      </c>
      <c r="J52" t="str">
        <f t="shared" ca="1" si="3"/>
        <v>Round 2 Heat 202</v>
      </c>
    </row>
    <row r="53" spans="1:10" x14ac:dyDescent="0.2">
      <c r="A53" t="str">
        <f ca="1">'Calc Data 1'!N55</f>
        <v>Test47 Test47</v>
      </c>
      <c r="B53" t="str">
        <f>RIGHT('Calc Data 1'!$I$54,3)</f>
        <v>209</v>
      </c>
      <c r="E53" s="442" t="s">
        <v>543</v>
      </c>
      <c r="F53" s="442" t="s">
        <v>543</v>
      </c>
      <c r="G53" t="str">
        <f t="shared" si="0"/>
        <v>Test50 Test50</v>
      </c>
      <c r="H53" t="str">
        <f t="shared" ca="1" si="1"/>
        <v>210</v>
      </c>
      <c r="I53" t="str">
        <f t="shared" ca="1" si="2"/>
        <v>R2H210</v>
      </c>
      <c r="J53" t="str">
        <f t="shared" ca="1" si="3"/>
        <v>Round 2 Heat 210</v>
      </c>
    </row>
    <row r="54" spans="1:10" x14ac:dyDescent="0.2">
      <c r="A54" t="str">
        <f ca="1">'Calc Data 1'!N56</f>
        <v>Test31 Test31</v>
      </c>
      <c r="B54" t="str">
        <f>RIGHT('Calc Data 1'!$I$54,3)</f>
        <v>209</v>
      </c>
      <c r="E54" s="442" t="s">
        <v>544</v>
      </c>
      <c r="F54" s="442" t="s">
        <v>544</v>
      </c>
      <c r="G54" t="str">
        <f t="shared" si="0"/>
        <v>Test51 Test51</v>
      </c>
      <c r="H54" t="str">
        <f t="shared" ca="1" si="1"/>
        <v>214</v>
      </c>
      <c r="I54" t="str">
        <f t="shared" ca="1" si="2"/>
        <v>R2H214</v>
      </c>
      <c r="J54" t="str">
        <f t="shared" ca="1" si="3"/>
        <v>Round 2 Heat 214</v>
      </c>
    </row>
    <row r="55" spans="1:10" x14ac:dyDescent="0.2">
      <c r="A55" t="str">
        <f ca="1">'Calc Data 1'!N57</f>
        <v>Test34 Test34</v>
      </c>
      <c r="B55" t="str">
        <f>RIGHT('Calc Data 1'!$I$54,3)</f>
        <v>209</v>
      </c>
      <c r="E55" s="442" t="s">
        <v>545</v>
      </c>
      <c r="F55" s="442" t="s">
        <v>545</v>
      </c>
      <c r="G55" t="str">
        <f t="shared" si="0"/>
        <v>Test52 Test52</v>
      </c>
      <c r="H55" t="str">
        <f t="shared" ca="1" si="1"/>
        <v>206</v>
      </c>
      <c r="I55" t="str">
        <f t="shared" ca="1" si="2"/>
        <v>R2H206</v>
      </c>
      <c r="J55" t="str">
        <f t="shared" ca="1" si="3"/>
        <v>Round 2 Heat 206</v>
      </c>
    </row>
    <row r="56" spans="1:10" x14ac:dyDescent="0.2">
      <c r="A56" t="str">
        <f ca="1">'Calc Data 1'!N58</f>
        <v>Test63 Test63</v>
      </c>
      <c r="B56" t="str">
        <f>RIGHT('Calc Data 1'!$I$54,3)</f>
        <v>209</v>
      </c>
      <c r="E56" s="442" t="s">
        <v>546</v>
      </c>
      <c r="F56" s="442" t="s">
        <v>546</v>
      </c>
      <c r="G56" t="str">
        <f t="shared" si="0"/>
        <v>Test53 Test53</v>
      </c>
      <c r="H56" t="str">
        <f t="shared" ca="1" si="1"/>
        <v>208</v>
      </c>
      <c r="I56" t="str">
        <f t="shared" ca="1" si="2"/>
        <v>R2H208</v>
      </c>
      <c r="J56" t="str">
        <f t="shared" ca="1" si="3"/>
        <v>Round 2 Heat 208</v>
      </c>
    </row>
    <row r="57" spans="1:10" x14ac:dyDescent="0.2">
      <c r="A57" t="str">
        <f ca="1">'Calc Data 1'!N59</f>
        <v/>
      </c>
      <c r="B57" t="str">
        <f>LEFT('Calc Data 1'!M59,3)</f>
        <v/>
      </c>
      <c r="E57" s="442" t="s">
        <v>547</v>
      </c>
      <c r="F57" s="442" t="s">
        <v>547</v>
      </c>
      <c r="G57" t="str">
        <f t="shared" si="0"/>
        <v>Test54 Test54</v>
      </c>
      <c r="H57" t="str">
        <f t="shared" ca="1" si="1"/>
        <v>216</v>
      </c>
      <c r="I57" t="str">
        <f t="shared" ca="1" si="2"/>
        <v>R2H216</v>
      </c>
      <c r="J57" t="str">
        <f t="shared" ca="1" si="3"/>
        <v>Round 2 Heat 216</v>
      </c>
    </row>
    <row r="58" spans="1:10" x14ac:dyDescent="0.2">
      <c r="A58" t="str">
        <f ca="1">'Calc Data 1'!N60</f>
        <v>Test66 Test66</v>
      </c>
      <c r="B58" t="str">
        <f>RIGHT('Calc Data 1'!$I$60,3)</f>
        <v>210</v>
      </c>
      <c r="E58" s="442" t="s">
        <v>548</v>
      </c>
      <c r="F58" s="442" t="s">
        <v>548</v>
      </c>
      <c r="G58" t="str">
        <f t="shared" si="0"/>
        <v>Test55 Test55</v>
      </c>
      <c r="H58" t="str">
        <f t="shared" ca="1" si="1"/>
        <v>212</v>
      </c>
      <c r="I58" t="str">
        <f t="shared" ca="1" si="2"/>
        <v>R2H212</v>
      </c>
      <c r="J58" t="str">
        <f t="shared" ca="1" si="3"/>
        <v>Round 2 Heat 212</v>
      </c>
    </row>
    <row r="59" spans="1:10" x14ac:dyDescent="0.2">
      <c r="A59" t="str">
        <f ca="1">'Calc Data 1'!N61</f>
        <v>Test15 Test15</v>
      </c>
      <c r="B59" t="str">
        <f>RIGHT('Calc Data 1'!$I$60,3)</f>
        <v>210</v>
      </c>
      <c r="E59" s="442" t="s">
        <v>549</v>
      </c>
      <c r="F59" s="442" t="s">
        <v>549</v>
      </c>
      <c r="G59" t="str">
        <f t="shared" si="0"/>
        <v>Test56 Test56</v>
      </c>
      <c r="H59" t="str">
        <f t="shared" ca="1" si="1"/>
        <v>204</v>
      </c>
      <c r="I59" t="str">
        <f t="shared" ca="1" si="2"/>
        <v>R2H204</v>
      </c>
      <c r="J59" t="str">
        <f t="shared" ca="1" si="3"/>
        <v>Round 2 Heat 204</v>
      </c>
    </row>
    <row r="60" spans="1:10" x14ac:dyDescent="0.2">
      <c r="A60" t="str">
        <f ca="1">'Calc Data 1'!N62</f>
        <v>Test18 Test18</v>
      </c>
      <c r="B60" t="str">
        <f>RIGHT('Calc Data 1'!$I$60,3)</f>
        <v>210</v>
      </c>
      <c r="E60" s="442" t="s">
        <v>550</v>
      </c>
      <c r="F60" s="442" t="s">
        <v>550</v>
      </c>
      <c r="G60" t="str">
        <f t="shared" si="0"/>
        <v>Test57 Test57</v>
      </c>
      <c r="H60" t="str">
        <f t="shared" ca="1" si="1"/>
        <v>204</v>
      </c>
      <c r="I60" t="str">
        <f t="shared" ca="1" si="2"/>
        <v>R2H204</v>
      </c>
      <c r="J60" t="str">
        <f t="shared" ca="1" si="3"/>
        <v>Round 2 Heat 204</v>
      </c>
    </row>
    <row r="61" spans="1:10" x14ac:dyDescent="0.2">
      <c r="A61" t="str">
        <f ca="1">'Calc Data 1'!N63</f>
        <v>Test50 Test50</v>
      </c>
      <c r="B61" t="str">
        <f>RIGHT('Calc Data 1'!$I$60,3)</f>
        <v>210</v>
      </c>
      <c r="E61" s="442" t="s">
        <v>551</v>
      </c>
      <c r="F61" s="442" t="s">
        <v>551</v>
      </c>
      <c r="G61" t="str">
        <f t="shared" si="0"/>
        <v>Test58 Test58</v>
      </c>
      <c r="H61" t="str">
        <f t="shared" ca="1" si="1"/>
        <v>212</v>
      </c>
      <c r="I61" t="str">
        <f t="shared" ca="1" si="2"/>
        <v>R2H212</v>
      </c>
      <c r="J61" t="str">
        <f t="shared" ca="1" si="3"/>
        <v>Round 2 Heat 212</v>
      </c>
    </row>
    <row r="62" spans="1:10" x14ac:dyDescent="0.2">
      <c r="A62" t="str">
        <f ca="1">'Calc Data 1'!N64</f>
        <v/>
      </c>
      <c r="B62" t="str">
        <f>RIGHT('Calc Data 1'!$I$60,3)</f>
        <v>210</v>
      </c>
      <c r="E62" s="442" t="s">
        <v>552</v>
      </c>
      <c r="F62" s="442" t="s">
        <v>552</v>
      </c>
      <c r="G62" t="str">
        <f t="shared" si="0"/>
        <v>Test59 Test59</v>
      </c>
      <c r="H62" t="str">
        <f t="shared" ca="1" si="1"/>
        <v>216</v>
      </c>
      <c r="I62" t="str">
        <f t="shared" ca="1" si="2"/>
        <v>R2H216</v>
      </c>
      <c r="J62" t="str">
        <f t="shared" ca="1" si="3"/>
        <v>Round 2 Heat 216</v>
      </c>
    </row>
    <row r="63" spans="1:10" x14ac:dyDescent="0.2">
      <c r="A63" t="str">
        <f ca="1">'Calc Data 1'!N65</f>
        <v/>
      </c>
      <c r="B63" t="str">
        <f>LEFT('Calc Data 1'!M65,3)</f>
        <v/>
      </c>
      <c r="E63" s="442" t="s">
        <v>553</v>
      </c>
      <c r="F63" s="442" t="s">
        <v>553</v>
      </c>
      <c r="G63" t="str">
        <f t="shared" si="0"/>
        <v>Test60 Test60</v>
      </c>
      <c r="H63" t="str">
        <f t="shared" ca="1" si="1"/>
        <v>208</v>
      </c>
      <c r="I63" t="str">
        <f t="shared" ca="1" si="2"/>
        <v>R2H208</v>
      </c>
      <c r="J63" t="str">
        <f t="shared" ca="1" si="3"/>
        <v>Round 2 Heat 208</v>
      </c>
    </row>
    <row r="64" spans="1:10" x14ac:dyDescent="0.2">
      <c r="A64" t="str">
        <f ca="1">'Calc Data 1'!N66</f>
        <v>Test7 Test7</v>
      </c>
      <c r="B64" t="str">
        <f>RIGHT('Calc Data 1'!$I$66,3)</f>
        <v>211</v>
      </c>
      <c r="E64" s="442" t="s">
        <v>554</v>
      </c>
      <c r="F64" s="442" t="s">
        <v>554</v>
      </c>
      <c r="G64" t="str">
        <f t="shared" si="0"/>
        <v>Test61 Test61</v>
      </c>
      <c r="H64" t="str">
        <f t="shared" ca="1" si="1"/>
        <v>205</v>
      </c>
      <c r="I64" t="str">
        <f t="shared" ca="1" si="2"/>
        <v>R2H205</v>
      </c>
      <c r="J64" t="str">
        <f t="shared" ca="1" si="3"/>
        <v>Round 2 Heat 205</v>
      </c>
    </row>
    <row r="65" spans="1:10" x14ac:dyDescent="0.2">
      <c r="A65" t="str">
        <f ca="1">'Calc Data 1'!N67</f>
        <v>Test42 Test42</v>
      </c>
      <c r="B65" t="str">
        <f>RIGHT('Calc Data 1'!$I$66,3)</f>
        <v>211</v>
      </c>
      <c r="E65" s="442" t="s">
        <v>555</v>
      </c>
      <c r="F65" s="442" t="s">
        <v>555</v>
      </c>
      <c r="G65" t="str">
        <f t="shared" si="0"/>
        <v>Test62 Test62</v>
      </c>
      <c r="H65" t="str">
        <f t="shared" ca="1" si="1"/>
        <v>213</v>
      </c>
      <c r="I65" t="str">
        <f t="shared" ca="1" si="2"/>
        <v>R2H213</v>
      </c>
      <c r="J65" t="str">
        <f t="shared" ca="1" si="3"/>
        <v>Round 2 Heat 213</v>
      </c>
    </row>
    <row r="66" spans="1:10" x14ac:dyDescent="0.2">
      <c r="A66" t="str">
        <f ca="1">'Calc Data 1'!N68</f>
        <v>Test26 Test26</v>
      </c>
      <c r="B66" t="str">
        <f>RIGHT('Calc Data 1'!$I$66,3)</f>
        <v>211</v>
      </c>
      <c r="E66" s="442" t="s">
        <v>556</v>
      </c>
      <c r="F66" s="442" t="s">
        <v>556</v>
      </c>
      <c r="G66" t="str">
        <f t="shared" si="0"/>
        <v>Test63 Test63</v>
      </c>
      <c r="H66" t="str">
        <f t="shared" ca="1" si="1"/>
        <v>209</v>
      </c>
      <c r="I66" t="str">
        <f t="shared" ca="1" si="2"/>
        <v>R2H209</v>
      </c>
      <c r="J66" t="str">
        <f t="shared" ca="1" si="3"/>
        <v>Round 2 Heat 209</v>
      </c>
    </row>
    <row r="67" spans="1:10" x14ac:dyDescent="0.2">
      <c r="A67" t="str">
        <f ca="1">'Calc Data 1'!N69</f>
        <v>Test39 Test39</v>
      </c>
      <c r="B67" t="str">
        <f>RIGHT('Calc Data 1'!$I$66,3)</f>
        <v>211</v>
      </c>
      <c r="E67" s="442" t="s">
        <v>557</v>
      </c>
      <c r="F67" s="442" t="s">
        <v>557</v>
      </c>
      <c r="G67" t="str">
        <f t="shared" si="0"/>
        <v>Test64 Test64</v>
      </c>
      <c r="H67" t="str">
        <f t="shared" ca="1" si="1"/>
        <v>201</v>
      </c>
      <c r="I67" t="str">
        <f t="shared" ca="1" si="2"/>
        <v>R2H201</v>
      </c>
      <c r="J67" t="str">
        <f t="shared" ca="1" si="3"/>
        <v>Round 2 Heat 201</v>
      </c>
    </row>
    <row r="68" spans="1:10" x14ac:dyDescent="0.2">
      <c r="A68" t="str">
        <f ca="1">'Calc Data 1'!N70</f>
        <v>Test71 Test71</v>
      </c>
      <c r="B68" t="str">
        <f>RIGHT('Calc Data 1'!$I$66,3)</f>
        <v>211</v>
      </c>
      <c r="E68" s="442" t="s">
        <v>558</v>
      </c>
      <c r="F68" s="442" t="s">
        <v>558</v>
      </c>
      <c r="G68" t="str">
        <f t="shared" si="0"/>
        <v>Test65 Test65</v>
      </c>
      <c r="H68" t="str">
        <f t="shared" ca="1" si="1"/>
        <v>202</v>
      </c>
      <c r="I68" t="str">
        <f t="shared" ca="1" si="2"/>
        <v>R2H202</v>
      </c>
      <c r="J68" t="str">
        <f t="shared" ca="1" si="3"/>
        <v>Round 2 Heat 202</v>
      </c>
    </row>
    <row r="69" spans="1:10" x14ac:dyDescent="0.2">
      <c r="A69" t="str">
        <f ca="1">'Calc Data 1'!N71</f>
        <v/>
      </c>
      <c r="B69" t="str">
        <f>LEFT('Calc Data 1'!M71,3)</f>
        <v/>
      </c>
      <c r="E69" s="442" t="s">
        <v>559</v>
      </c>
      <c r="F69" s="442" t="s">
        <v>559</v>
      </c>
      <c r="G69" t="str">
        <f t="shared" ref="G69:G83" si="4">CONCATENATE(F69," ",E69)</f>
        <v>Test66 Test66</v>
      </c>
      <c r="H69" t="str">
        <f t="shared" ref="H69:H83" ca="1" si="5">VLOOKUP(G69,$A$4:$B$98,2,FALSE)</f>
        <v>210</v>
      </c>
      <c r="I69" t="str">
        <f t="shared" ref="I69:I83" ca="1" si="6">CONCATENATE("R2H",H69)</f>
        <v>R2H210</v>
      </c>
      <c r="J69" t="str">
        <f t="shared" ref="J69:J83" ca="1" si="7">CONCATENATE("Round 2"," ","Heat"," ",RIGHT(I69,3))</f>
        <v>Round 2 Heat 210</v>
      </c>
    </row>
    <row r="70" spans="1:10" x14ac:dyDescent="0.2">
      <c r="A70" t="str">
        <f ca="1">'Calc Data 1'!N72</f>
        <v>Test74 Test74</v>
      </c>
      <c r="B70" t="str">
        <f>RIGHT('Calc Data 1'!$I$72,3)</f>
        <v>212</v>
      </c>
      <c r="E70" s="442" t="s">
        <v>560</v>
      </c>
      <c r="F70" s="442" t="s">
        <v>560</v>
      </c>
      <c r="G70" t="str">
        <f t="shared" si="4"/>
        <v>Test67 Test67</v>
      </c>
      <c r="H70" t="str">
        <f t="shared" ca="1" si="5"/>
        <v>214</v>
      </c>
      <c r="I70" t="str">
        <f t="shared" ca="1" si="6"/>
        <v>R2H214</v>
      </c>
      <c r="J70" t="str">
        <f t="shared" ca="1" si="7"/>
        <v>Round 2 Heat 214</v>
      </c>
    </row>
    <row r="71" spans="1:10" x14ac:dyDescent="0.2">
      <c r="A71" t="str">
        <f ca="1">'Calc Data 1'!N73</f>
        <v>Test10 Test10</v>
      </c>
      <c r="B71" t="str">
        <f>RIGHT('Calc Data 1'!$I$72,3)</f>
        <v>212</v>
      </c>
      <c r="E71" s="442" t="s">
        <v>561</v>
      </c>
      <c r="F71" s="442" t="s">
        <v>561</v>
      </c>
      <c r="G71" t="str">
        <f t="shared" si="4"/>
        <v>Test68 Test68</v>
      </c>
      <c r="H71" t="str">
        <f t="shared" ca="1" si="5"/>
        <v>206</v>
      </c>
      <c r="I71" t="str">
        <f t="shared" ca="1" si="6"/>
        <v>R2H206</v>
      </c>
      <c r="J71" t="str">
        <f t="shared" ca="1" si="7"/>
        <v>Round 2 Heat 206</v>
      </c>
    </row>
    <row r="72" spans="1:10" x14ac:dyDescent="0.2">
      <c r="A72" t="str">
        <f ca="1">'Calc Data 1'!N74</f>
        <v>Test23 Test23</v>
      </c>
      <c r="B72" t="str">
        <f>RIGHT('Calc Data 1'!$I$72,3)</f>
        <v>212</v>
      </c>
      <c r="E72" s="442" t="s">
        <v>562</v>
      </c>
      <c r="F72" s="442" t="s">
        <v>562</v>
      </c>
      <c r="G72" t="str">
        <f t="shared" si="4"/>
        <v>Test69 Test69</v>
      </c>
      <c r="H72" t="str">
        <f t="shared" ca="1" si="5"/>
        <v>207</v>
      </c>
      <c r="I72" t="str">
        <f t="shared" ca="1" si="6"/>
        <v>R2H207</v>
      </c>
      <c r="J72" t="str">
        <f t="shared" ca="1" si="7"/>
        <v>Round 2 Heat 207</v>
      </c>
    </row>
    <row r="73" spans="1:10" x14ac:dyDescent="0.2">
      <c r="A73" t="str">
        <f ca="1">'Calc Data 1'!N75</f>
        <v>Test55 Test55</v>
      </c>
      <c r="B73" t="str">
        <f>RIGHT('Calc Data 1'!$I$72,3)</f>
        <v>212</v>
      </c>
      <c r="E73" s="442" t="s">
        <v>563</v>
      </c>
      <c r="F73" s="442" t="s">
        <v>563</v>
      </c>
      <c r="G73" t="str">
        <f t="shared" si="4"/>
        <v>Test70 Test70</v>
      </c>
      <c r="H73" t="str">
        <f t="shared" ca="1" si="5"/>
        <v>215</v>
      </c>
      <c r="I73" t="str">
        <f t="shared" ca="1" si="6"/>
        <v>R2H215</v>
      </c>
      <c r="J73" t="str">
        <f t="shared" ca="1" si="7"/>
        <v>Round 2 Heat 215</v>
      </c>
    </row>
    <row r="74" spans="1:10" x14ac:dyDescent="0.2">
      <c r="A74" t="str">
        <f ca="1">'Calc Data 1'!N76</f>
        <v>Test58 Test58</v>
      </c>
      <c r="B74" t="str">
        <f>RIGHT('Calc Data 1'!$I$72,3)</f>
        <v>212</v>
      </c>
      <c r="E74" s="442" t="s">
        <v>564</v>
      </c>
      <c r="F74" s="442" t="s">
        <v>564</v>
      </c>
      <c r="G74" t="str">
        <f t="shared" si="4"/>
        <v>Test71 Test71</v>
      </c>
      <c r="H74" t="str">
        <f t="shared" ca="1" si="5"/>
        <v>211</v>
      </c>
      <c r="I74" t="str">
        <f t="shared" ca="1" si="6"/>
        <v>R2H211</v>
      </c>
      <c r="J74" t="str">
        <f t="shared" ca="1" si="7"/>
        <v>Round 2 Heat 211</v>
      </c>
    </row>
    <row r="75" spans="1:10" x14ac:dyDescent="0.2">
      <c r="A75" t="str">
        <f ca="1">'Calc Data 1'!N77</f>
        <v/>
      </c>
      <c r="B75" t="str">
        <f>LEFT('Calc Data 1'!M77,3)</f>
        <v/>
      </c>
      <c r="E75" s="442" t="s">
        <v>565</v>
      </c>
      <c r="F75" s="442" t="s">
        <v>565</v>
      </c>
      <c r="G75" t="str">
        <f t="shared" si="4"/>
        <v>Test72 Test72</v>
      </c>
      <c r="H75" t="str">
        <f t="shared" ca="1" si="5"/>
        <v>203</v>
      </c>
      <c r="I75" t="str">
        <f t="shared" ca="1" si="6"/>
        <v>R2H203</v>
      </c>
      <c r="J75" t="str">
        <f t="shared" ca="1" si="7"/>
        <v>Round 2 Heat 203</v>
      </c>
    </row>
    <row r="76" spans="1:10" x14ac:dyDescent="0.2">
      <c r="A76" t="str">
        <f ca="1">'Calc Data 1'!N78</f>
        <v>Test3 Test3</v>
      </c>
      <c r="B76" t="str">
        <f>RIGHT('Calc Data 1'!$I$78,3)</f>
        <v>213</v>
      </c>
      <c r="E76" s="442" t="s">
        <v>566</v>
      </c>
      <c r="F76" s="442" t="s">
        <v>566</v>
      </c>
      <c r="G76" t="str">
        <f t="shared" si="4"/>
        <v>Test73 Test73</v>
      </c>
      <c r="H76" t="str">
        <f t="shared" ca="1" si="5"/>
        <v>204</v>
      </c>
      <c r="I76" t="str">
        <f t="shared" ca="1" si="6"/>
        <v>R2H204</v>
      </c>
      <c r="J76" t="str">
        <f t="shared" ca="1" si="7"/>
        <v>Round 2 Heat 204</v>
      </c>
    </row>
    <row r="77" spans="1:10" x14ac:dyDescent="0.2">
      <c r="A77" t="str">
        <f ca="1">'Calc Data 1'!N79</f>
        <v>Test46 Test46</v>
      </c>
      <c r="B77" t="str">
        <f>RIGHT('Calc Data 1'!$I$78,3)</f>
        <v>213</v>
      </c>
      <c r="E77" s="442" t="s">
        <v>567</v>
      </c>
      <c r="F77" s="442" t="s">
        <v>567</v>
      </c>
      <c r="G77" t="str">
        <f t="shared" si="4"/>
        <v>Test74 Test74</v>
      </c>
      <c r="H77" t="str">
        <f t="shared" ca="1" si="5"/>
        <v>212</v>
      </c>
      <c r="I77" t="str">
        <f t="shared" ca="1" si="6"/>
        <v>R2H212</v>
      </c>
      <c r="J77" t="str">
        <f t="shared" ca="1" si="7"/>
        <v>Round 2 Heat 212</v>
      </c>
    </row>
    <row r="78" spans="1:10" x14ac:dyDescent="0.2">
      <c r="A78" t="str">
        <f ca="1">'Calc Data 1'!N80</f>
        <v>Test30 Test30</v>
      </c>
      <c r="B78" t="str">
        <f>RIGHT('Calc Data 1'!$I$78,3)</f>
        <v>213</v>
      </c>
      <c r="E78" s="442" t="s">
        <v>568</v>
      </c>
      <c r="F78" s="442" t="s">
        <v>568</v>
      </c>
      <c r="G78" t="str">
        <f t="shared" si="4"/>
        <v>Test75 Test75</v>
      </c>
      <c r="H78" t="str">
        <f t="shared" ca="1" si="5"/>
        <v>216</v>
      </c>
      <c r="I78" t="str">
        <f t="shared" ca="1" si="6"/>
        <v>R2H216</v>
      </c>
      <c r="J78" t="str">
        <f t="shared" ca="1" si="7"/>
        <v>Round 2 Heat 216</v>
      </c>
    </row>
    <row r="79" spans="1:10" x14ac:dyDescent="0.2">
      <c r="A79" t="str">
        <f ca="1">'Calc Data 1'!N81</f>
        <v>Test35 Test35</v>
      </c>
      <c r="B79" t="str">
        <f>RIGHT('Calc Data 1'!$I$78,3)</f>
        <v>213</v>
      </c>
      <c r="E79" s="442" t="s">
        <v>569</v>
      </c>
      <c r="F79" s="442" t="s">
        <v>569</v>
      </c>
      <c r="G79" t="str">
        <f t="shared" si="4"/>
        <v>Test76 Test76</v>
      </c>
      <c r="H79" t="str">
        <f t="shared" ca="1" si="5"/>
        <v>208</v>
      </c>
      <c r="I79" t="str">
        <f t="shared" ca="1" si="6"/>
        <v>R2H208</v>
      </c>
      <c r="J79" t="str">
        <f t="shared" ca="1" si="7"/>
        <v>Round 2 Heat 208</v>
      </c>
    </row>
    <row r="80" spans="1:10" x14ac:dyDescent="0.2">
      <c r="A80" t="str">
        <f ca="1">'Calc Data 1'!N82</f>
        <v>Test62 Test62</v>
      </c>
      <c r="B80" t="str">
        <f>RIGHT('Calc Data 1'!$I$78,3)</f>
        <v>213</v>
      </c>
      <c r="E80" s="442" t="s">
        <v>570</v>
      </c>
      <c r="F80" s="442" t="s">
        <v>570</v>
      </c>
      <c r="G80" t="str">
        <f t="shared" si="4"/>
        <v>Test77 Test77</v>
      </c>
      <c r="H80" t="e">
        <f t="shared" ca="1" si="5"/>
        <v>#N/A</v>
      </c>
      <c r="I80" t="e">
        <f t="shared" ca="1" si="6"/>
        <v>#N/A</v>
      </c>
      <c r="J80" t="e">
        <f t="shared" ca="1" si="7"/>
        <v>#N/A</v>
      </c>
    </row>
    <row r="81" spans="1:10" x14ac:dyDescent="0.2">
      <c r="A81" t="str">
        <f ca="1">'Calc Data 1'!N83</f>
        <v/>
      </c>
      <c r="B81" t="str">
        <f>LEFT('Calc Data 1'!M83,3)</f>
        <v/>
      </c>
      <c r="E81" s="442" t="s">
        <v>571</v>
      </c>
      <c r="F81" s="442" t="s">
        <v>571</v>
      </c>
      <c r="G81" t="str">
        <f t="shared" si="4"/>
        <v>Test78 Test78</v>
      </c>
      <c r="H81" t="e">
        <f t="shared" ca="1" si="5"/>
        <v>#N/A</v>
      </c>
      <c r="I81" t="e">
        <f t="shared" ca="1" si="6"/>
        <v>#N/A</v>
      </c>
      <c r="J81" t="e">
        <f t="shared" ca="1" si="7"/>
        <v>#N/A</v>
      </c>
    </row>
    <row r="82" spans="1:10" x14ac:dyDescent="0.2">
      <c r="A82" t="str">
        <f ca="1">'Calc Data 1'!N84</f>
        <v>Test67 Test67</v>
      </c>
      <c r="B82" t="str">
        <f>RIGHT('Calc Data 1'!$I$84,3)</f>
        <v>214</v>
      </c>
      <c r="E82" s="442" t="s">
        <v>572</v>
      </c>
      <c r="F82" s="442" t="s">
        <v>572</v>
      </c>
      <c r="G82" t="str">
        <f t="shared" si="4"/>
        <v>Test79 Test79</v>
      </c>
      <c r="H82" t="e">
        <f t="shared" ca="1" si="5"/>
        <v>#N/A</v>
      </c>
      <c r="I82" t="e">
        <f t="shared" ca="1" si="6"/>
        <v>#N/A</v>
      </c>
      <c r="J82" t="e">
        <f t="shared" ca="1" si="7"/>
        <v>#N/A</v>
      </c>
    </row>
    <row r="83" spans="1:10" x14ac:dyDescent="0.2">
      <c r="A83" t="str">
        <f ca="1">'Calc Data 1'!N85</f>
        <v>Test14 Test14</v>
      </c>
      <c r="B83" t="str">
        <f>RIGHT('Calc Data 1'!$I$84,3)</f>
        <v>214</v>
      </c>
      <c r="E83" s="442" t="s">
        <v>573</v>
      </c>
      <c r="F83" s="442" t="s">
        <v>573</v>
      </c>
      <c r="G83" t="str">
        <f t="shared" si="4"/>
        <v>Test80 Test80</v>
      </c>
      <c r="H83" t="e">
        <f t="shared" ca="1" si="5"/>
        <v>#N/A</v>
      </c>
      <c r="I83" t="e">
        <f t="shared" ca="1" si="6"/>
        <v>#N/A</v>
      </c>
      <c r="J83" t="e">
        <f t="shared" ca="1" si="7"/>
        <v>#N/A</v>
      </c>
    </row>
    <row r="84" spans="1:10" x14ac:dyDescent="0.2">
      <c r="A84" t="str">
        <f ca="1">'Calc Data 1'!N86</f>
        <v>Test19 Test19</v>
      </c>
      <c r="B84" t="str">
        <f>RIGHT('Calc Data 1'!$I$84,3)</f>
        <v>214</v>
      </c>
    </row>
    <row r="85" spans="1:10" x14ac:dyDescent="0.2">
      <c r="A85" t="str">
        <f ca="1">'Calc Data 1'!N87</f>
        <v>Test51 Test51</v>
      </c>
      <c r="B85" t="str">
        <f>RIGHT('Calc Data 1'!$I$84,3)</f>
        <v>214</v>
      </c>
    </row>
    <row r="86" spans="1:10" x14ac:dyDescent="0.2">
      <c r="A86" t="str">
        <f ca="1">'Calc Data 1'!N88</f>
        <v/>
      </c>
      <c r="B86" t="str">
        <f>RIGHT('Calc Data 1'!$I$84,3)</f>
        <v>214</v>
      </c>
    </row>
    <row r="87" spans="1:10" x14ac:dyDescent="0.2">
      <c r="A87" t="str">
        <f ca="1">'Calc Data 1'!N89</f>
        <v/>
      </c>
      <c r="B87" t="str">
        <f>LEFT('Calc Data 1'!M89,3)</f>
        <v/>
      </c>
    </row>
    <row r="88" spans="1:10" x14ac:dyDescent="0.2">
      <c r="A88" t="str">
        <f ca="1">'Calc Data 1'!N90</f>
        <v>Test6 Test6</v>
      </c>
      <c r="B88" t="str">
        <f>RIGHT('Calc Data 1'!$I$90,3)</f>
        <v>215</v>
      </c>
    </row>
    <row r="89" spans="1:10" x14ac:dyDescent="0.2">
      <c r="A89" t="str">
        <f ca="1">'Calc Data 1'!N91</f>
        <v>Test43 Test43</v>
      </c>
      <c r="B89" t="str">
        <f>RIGHT('Calc Data 1'!$I$90,3)</f>
        <v>215</v>
      </c>
    </row>
    <row r="90" spans="1:10" x14ac:dyDescent="0.2">
      <c r="A90" t="str">
        <f ca="1">'Calc Data 1'!N92</f>
        <v>Test27 Test27</v>
      </c>
      <c r="B90" t="str">
        <f>RIGHT('Calc Data 1'!$I$90,3)</f>
        <v>215</v>
      </c>
    </row>
    <row r="91" spans="1:10" x14ac:dyDescent="0.2">
      <c r="A91" t="str">
        <f ca="1">'Calc Data 1'!N93</f>
        <v>Test38 Test38</v>
      </c>
      <c r="B91" t="str">
        <f>RIGHT('Calc Data 1'!$I$90,3)</f>
        <v>215</v>
      </c>
    </row>
    <row r="92" spans="1:10" x14ac:dyDescent="0.2">
      <c r="A92" t="str">
        <f ca="1">'Calc Data 1'!N94</f>
        <v>Test70 Test70</v>
      </c>
      <c r="B92" t="str">
        <f>RIGHT('Calc Data 1'!$I$90,3)</f>
        <v>215</v>
      </c>
    </row>
    <row r="93" spans="1:10" x14ac:dyDescent="0.2">
      <c r="A93" t="str">
        <f ca="1">'Calc Data 1'!N95</f>
        <v/>
      </c>
      <c r="B93" t="str">
        <f>LEFT('Calc Data 1'!M95,3)</f>
        <v/>
      </c>
    </row>
    <row r="94" spans="1:10" x14ac:dyDescent="0.2">
      <c r="A94" t="str">
        <f ca="1">'Calc Data 1'!N96</f>
        <v>Test75 Test75</v>
      </c>
      <c r="B94" t="str">
        <f>RIGHT('Calc Data 1'!$I$96,3)</f>
        <v>216</v>
      </c>
    </row>
    <row r="95" spans="1:10" x14ac:dyDescent="0.2">
      <c r="A95" t="str">
        <f ca="1">'Calc Data 1'!N97</f>
        <v>Test11 Test11</v>
      </c>
      <c r="B95" t="str">
        <f>RIGHT('Calc Data 1'!$I$96,3)</f>
        <v>216</v>
      </c>
    </row>
    <row r="96" spans="1:10" x14ac:dyDescent="0.2">
      <c r="A96" t="str">
        <f ca="1">'Calc Data 1'!N98</f>
        <v>Test22 Test22</v>
      </c>
      <c r="B96" t="str">
        <f>RIGHT('Calc Data 1'!$I$96,3)</f>
        <v>216</v>
      </c>
    </row>
    <row r="97" spans="1:2" x14ac:dyDescent="0.2">
      <c r="A97" t="str">
        <f ca="1">'Calc Data 1'!N99</f>
        <v>Test54 Test54</v>
      </c>
      <c r="B97" t="str">
        <f>RIGHT('Calc Data 1'!$I$96,3)</f>
        <v>216</v>
      </c>
    </row>
    <row r="98" spans="1:2" x14ac:dyDescent="0.2">
      <c r="A98" t="str">
        <f ca="1">'Calc Data 1'!N100</f>
        <v>Test59 Test59</v>
      </c>
      <c r="B98" t="str">
        <f>RIGHT('Calc Data 1'!$I$96,3)</f>
        <v>216</v>
      </c>
    </row>
  </sheetData>
  <mergeCells count="2">
    <mergeCell ref="A2:B2"/>
    <mergeCell ref="E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8" workbookViewId="0">
      <selection activeCell="G3" sqref="G3"/>
    </sheetView>
  </sheetViews>
  <sheetFormatPr defaultRowHeight="12.75" x14ac:dyDescent="0.2"/>
  <cols>
    <col min="1" max="1" width="8.42578125" bestFit="1" customWidth="1"/>
    <col min="2" max="2" width="9.85546875" bestFit="1" customWidth="1"/>
    <col min="3" max="3" width="8.5703125" bestFit="1" customWidth="1"/>
    <col min="4" max="4" width="6.42578125" bestFit="1" customWidth="1"/>
    <col min="6" max="6" width="12.85546875" bestFit="1" customWidth="1"/>
    <col min="7" max="7" width="7.140625" bestFit="1" customWidth="1"/>
  </cols>
  <sheetData>
    <row r="1" spans="1:7" x14ac:dyDescent="0.2">
      <c r="A1" s="552" t="s">
        <v>169</v>
      </c>
      <c r="B1" s="552"/>
      <c r="C1" s="552"/>
      <c r="D1" s="552"/>
      <c r="F1" s="553" t="s">
        <v>170</v>
      </c>
      <c r="G1" s="553"/>
    </row>
    <row r="2" spans="1:7" x14ac:dyDescent="0.2">
      <c r="A2" t="s">
        <v>157</v>
      </c>
      <c r="B2" t="s">
        <v>158</v>
      </c>
      <c r="C2" t="s">
        <v>168</v>
      </c>
      <c r="D2" t="s">
        <v>163</v>
      </c>
      <c r="F2" s="387" t="s">
        <v>160</v>
      </c>
      <c r="G2" s="387" t="s">
        <v>168</v>
      </c>
    </row>
    <row r="3" spans="1:7" x14ac:dyDescent="0.2">
      <c r="A3" s="377" t="s">
        <v>494</v>
      </c>
      <c r="B3" t="s">
        <v>494</v>
      </c>
      <c r="C3" s="441">
        <v>7.0601851851851841E-3</v>
      </c>
      <c r="F3" s="388" t="str">
        <f>CONCATENATE(B3," ",A3)</f>
        <v>Test1 Test1</v>
      </c>
      <c r="G3" s="389">
        <f>IF(C3&gt;0,C3,"")</f>
        <v>7.0601851851851841E-3</v>
      </c>
    </row>
    <row r="4" spans="1:7" x14ac:dyDescent="0.2">
      <c r="A4" s="377" t="s">
        <v>495</v>
      </c>
      <c r="B4" t="s">
        <v>495</v>
      </c>
      <c r="C4" s="441">
        <v>7.0717592592592594E-3</v>
      </c>
      <c r="F4" s="388" t="str">
        <f t="shared" ref="F4:F67" si="0">CONCATENATE(B4," ",A4)</f>
        <v>Test2 Test2</v>
      </c>
      <c r="G4" s="389">
        <f t="shared" ref="G4:G67" si="1">IF(C4&gt;0,C4,"")</f>
        <v>7.0717592592592594E-3</v>
      </c>
    </row>
    <row r="5" spans="1:7" x14ac:dyDescent="0.2">
      <c r="A5" s="377" t="s">
        <v>496</v>
      </c>
      <c r="B5" t="s">
        <v>496</v>
      </c>
      <c r="C5" s="441">
        <v>7.0833333333333304E-3</v>
      </c>
      <c r="F5" s="388" t="str">
        <f t="shared" si="0"/>
        <v>Test3 Test3</v>
      </c>
      <c r="G5" s="389">
        <f t="shared" si="1"/>
        <v>7.0833333333333304E-3</v>
      </c>
    </row>
    <row r="6" spans="1:7" x14ac:dyDescent="0.2">
      <c r="A6" s="377" t="s">
        <v>497</v>
      </c>
      <c r="B6" t="s">
        <v>497</v>
      </c>
      <c r="C6" s="441">
        <v>7.09490740740741E-3</v>
      </c>
      <c r="F6" s="388" t="str">
        <f t="shared" si="0"/>
        <v>Test4 Test4</v>
      </c>
      <c r="G6" s="389">
        <f t="shared" si="1"/>
        <v>7.09490740740741E-3</v>
      </c>
    </row>
    <row r="7" spans="1:7" x14ac:dyDescent="0.2">
      <c r="A7" s="377" t="s">
        <v>498</v>
      </c>
      <c r="B7" t="s">
        <v>498</v>
      </c>
      <c r="C7" s="441">
        <v>7.1064814814814897E-3</v>
      </c>
      <c r="F7" s="388" t="str">
        <f t="shared" si="0"/>
        <v>Test5 Test5</v>
      </c>
      <c r="G7" s="389">
        <f t="shared" si="1"/>
        <v>7.1064814814814897E-3</v>
      </c>
    </row>
    <row r="8" spans="1:7" x14ac:dyDescent="0.2">
      <c r="A8" s="377" t="s">
        <v>499</v>
      </c>
      <c r="B8" t="s">
        <v>499</v>
      </c>
      <c r="C8" s="441">
        <v>7.1180555555555598E-3</v>
      </c>
      <c r="F8" s="388" t="str">
        <f t="shared" si="0"/>
        <v>Test6 Test6</v>
      </c>
      <c r="G8" s="389">
        <f t="shared" si="1"/>
        <v>7.1180555555555598E-3</v>
      </c>
    </row>
    <row r="9" spans="1:7" x14ac:dyDescent="0.2">
      <c r="A9" s="377" t="s">
        <v>500</v>
      </c>
      <c r="B9" t="s">
        <v>500</v>
      </c>
      <c r="C9" s="441">
        <v>7.1296296296296403E-3</v>
      </c>
      <c r="F9" s="388" t="str">
        <f t="shared" si="0"/>
        <v>Test7 Test7</v>
      </c>
      <c r="G9" s="389">
        <f t="shared" si="1"/>
        <v>7.1296296296296403E-3</v>
      </c>
    </row>
    <row r="10" spans="1:7" x14ac:dyDescent="0.2">
      <c r="A10" s="377" t="s">
        <v>501</v>
      </c>
      <c r="B10" t="s">
        <v>501</v>
      </c>
      <c r="C10" s="441">
        <v>7.1412037037037104E-3</v>
      </c>
      <c r="F10" s="388" t="str">
        <f t="shared" si="0"/>
        <v>Test8 Test8</v>
      </c>
      <c r="G10" s="389">
        <f t="shared" si="1"/>
        <v>7.1412037037037104E-3</v>
      </c>
    </row>
    <row r="11" spans="1:7" x14ac:dyDescent="0.2">
      <c r="A11" s="377" t="s">
        <v>502</v>
      </c>
      <c r="B11" t="s">
        <v>502</v>
      </c>
      <c r="C11" s="441">
        <v>7.15277777777779E-3</v>
      </c>
      <c r="F11" s="388" t="str">
        <f t="shared" si="0"/>
        <v>Test9 Test9</v>
      </c>
      <c r="G11" s="389">
        <f t="shared" si="1"/>
        <v>7.15277777777779E-3</v>
      </c>
    </row>
    <row r="12" spans="1:7" x14ac:dyDescent="0.2">
      <c r="A12" s="377" t="s">
        <v>503</v>
      </c>
      <c r="B12" t="s">
        <v>503</v>
      </c>
      <c r="C12" s="441">
        <v>8.5532407407407415E-3</v>
      </c>
      <c r="F12" s="388" t="str">
        <f t="shared" si="0"/>
        <v>Test10 Test10</v>
      </c>
      <c r="G12" s="389">
        <f t="shared" si="1"/>
        <v>8.5532407407407415E-3</v>
      </c>
    </row>
    <row r="13" spans="1:7" x14ac:dyDescent="0.2">
      <c r="A13" s="377" t="s">
        <v>504</v>
      </c>
      <c r="B13" t="s">
        <v>504</v>
      </c>
      <c r="C13" s="441">
        <v>8.564814814814815E-3</v>
      </c>
      <c r="F13" s="388" t="str">
        <f t="shared" si="0"/>
        <v>Test11 Test11</v>
      </c>
      <c r="G13" s="389">
        <f t="shared" si="1"/>
        <v>8.564814814814815E-3</v>
      </c>
    </row>
    <row r="14" spans="1:7" x14ac:dyDescent="0.2">
      <c r="A14" s="377" t="s">
        <v>505</v>
      </c>
      <c r="B14" t="s">
        <v>505</v>
      </c>
      <c r="C14" s="441">
        <v>8.5763888888888903E-3</v>
      </c>
      <c r="F14" s="388" t="str">
        <f t="shared" si="0"/>
        <v>Test12 Test12</v>
      </c>
      <c r="G14" s="389">
        <f t="shared" si="1"/>
        <v>8.5763888888888903E-3</v>
      </c>
    </row>
    <row r="15" spans="1:7" x14ac:dyDescent="0.2">
      <c r="A15" s="377" t="s">
        <v>506</v>
      </c>
      <c r="B15" t="s">
        <v>506</v>
      </c>
      <c r="C15" s="441">
        <v>8.5879629629629604E-3</v>
      </c>
      <c r="F15" s="388" t="str">
        <f t="shared" si="0"/>
        <v>Test13 Test13</v>
      </c>
      <c r="G15" s="389">
        <f t="shared" si="1"/>
        <v>8.5879629629629604E-3</v>
      </c>
    </row>
    <row r="16" spans="1:7" x14ac:dyDescent="0.2">
      <c r="A16" s="377" t="s">
        <v>507</v>
      </c>
      <c r="B16" t="s">
        <v>507</v>
      </c>
      <c r="C16" s="441">
        <v>8.5995370370370392E-3</v>
      </c>
      <c r="F16" s="388" t="str">
        <f t="shared" si="0"/>
        <v>Test14 Test14</v>
      </c>
      <c r="G16" s="389">
        <f t="shared" si="1"/>
        <v>8.5995370370370392E-3</v>
      </c>
    </row>
    <row r="17" spans="1:7" x14ac:dyDescent="0.2">
      <c r="A17" s="377" t="s">
        <v>508</v>
      </c>
      <c r="B17" t="s">
        <v>508</v>
      </c>
      <c r="C17" s="441">
        <v>8.6111111111111093E-3</v>
      </c>
      <c r="F17" s="388" t="str">
        <f t="shared" si="0"/>
        <v>Test15 Test15</v>
      </c>
      <c r="G17" s="389">
        <f t="shared" si="1"/>
        <v>8.6111111111111093E-3</v>
      </c>
    </row>
    <row r="18" spans="1:7" x14ac:dyDescent="0.2">
      <c r="A18" s="377" t="s">
        <v>509</v>
      </c>
      <c r="B18" t="s">
        <v>509</v>
      </c>
      <c r="C18" s="441">
        <v>8.6226851851851794E-3</v>
      </c>
      <c r="F18" s="388" t="str">
        <f t="shared" si="0"/>
        <v>Test16 Test16</v>
      </c>
      <c r="G18" s="389">
        <f t="shared" si="1"/>
        <v>8.6226851851851794E-3</v>
      </c>
    </row>
    <row r="19" spans="1:7" x14ac:dyDescent="0.2">
      <c r="A19" s="377" t="s">
        <v>510</v>
      </c>
      <c r="B19" t="s">
        <v>510</v>
      </c>
      <c r="C19" s="441">
        <v>8.6342592592592599E-3</v>
      </c>
      <c r="F19" s="388" t="str">
        <f t="shared" si="0"/>
        <v>Test17 Test17</v>
      </c>
      <c r="G19" s="389">
        <f t="shared" si="1"/>
        <v>8.6342592592592599E-3</v>
      </c>
    </row>
    <row r="20" spans="1:7" x14ac:dyDescent="0.2">
      <c r="A20" s="377" t="s">
        <v>511</v>
      </c>
      <c r="B20" t="s">
        <v>511</v>
      </c>
      <c r="C20" s="441">
        <v>8.64583333333333E-3</v>
      </c>
      <c r="F20" s="388" t="str">
        <f t="shared" si="0"/>
        <v>Test18 Test18</v>
      </c>
      <c r="G20" s="389">
        <f t="shared" si="1"/>
        <v>8.64583333333333E-3</v>
      </c>
    </row>
    <row r="21" spans="1:7" x14ac:dyDescent="0.2">
      <c r="A21" s="377" t="s">
        <v>512</v>
      </c>
      <c r="B21" t="s">
        <v>512</v>
      </c>
      <c r="C21" s="441">
        <v>8.6574074074074001E-3</v>
      </c>
      <c r="F21" s="388" t="str">
        <f t="shared" si="0"/>
        <v>Test19 Test19</v>
      </c>
      <c r="G21" s="389">
        <f t="shared" si="1"/>
        <v>8.6574074074074001E-3</v>
      </c>
    </row>
    <row r="22" spans="1:7" x14ac:dyDescent="0.2">
      <c r="A22" s="377" t="s">
        <v>513</v>
      </c>
      <c r="B22" t="s">
        <v>513</v>
      </c>
      <c r="C22" s="441">
        <v>8.6689814814814806E-3</v>
      </c>
      <c r="F22" s="388" t="str">
        <f t="shared" si="0"/>
        <v>Test20 Test20</v>
      </c>
      <c r="G22" s="389">
        <f t="shared" si="1"/>
        <v>8.6689814814814806E-3</v>
      </c>
    </row>
    <row r="23" spans="1:7" x14ac:dyDescent="0.2">
      <c r="A23" s="377" t="s">
        <v>514</v>
      </c>
      <c r="B23" t="s">
        <v>514</v>
      </c>
      <c r="C23" s="441">
        <v>8.6805555555555507E-3</v>
      </c>
      <c r="F23" s="388" t="str">
        <f t="shared" si="0"/>
        <v>Test21 Test21</v>
      </c>
      <c r="G23" s="389">
        <f t="shared" si="1"/>
        <v>8.6805555555555507E-3</v>
      </c>
    </row>
    <row r="24" spans="1:7" x14ac:dyDescent="0.2">
      <c r="A24" s="377" t="s">
        <v>515</v>
      </c>
      <c r="B24" t="s">
        <v>515</v>
      </c>
      <c r="C24" s="441">
        <v>8.6921296296296208E-3</v>
      </c>
      <c r="F24" s="388" t="str">
        <f t="shared" si="0"/>
        <v>Test22 Test22</v>
      </c>
      <c r="G24" s="389">
        <f t="shared" si="1"/>
        <v>8.6921296296296208E-3</v>
      </c>
    </row>
    <row r="25" spans="1:7" x14ac:dyDescent="0.2">
      <c r="A25" s="377" t="s">
        <v>516</v>
      </c>
      <c r="B25" t="s">
        <v>516</v>
      </c>
      <c r="C25" s="441">
        <v>8.7037037037036996E-3</v>
      </c>
      <c r="F25" s="388" t="str">
        <f t="shared" si="0"/>
        <v>Test23 Test23</v>
      </c>
      <c r="G25" s="389">
        <f t="shared" si="1"/>
        <v>8.7037037037036996E-3</v>
      </c>
    </row>
    <row r="26" spans="1:7" x14ac:dyDescent="0.2">
      <c r="A26" s="377" t="s">
        <v>517</v>
      </c>
      <c r="B26" t="s">
        <v>517</v>
      </c>
      <c r="C26" s="441">
        <v>8.7152777777777697E-3</v>
      </c>
      <c r="F26" s="388" t="str">
        <f t="shared" si="0"/>
        <v>Test24 Test24</v>
      </c>
      <c r="G26" s="389">
        <f t="shared" si="1"/>
        <v>8.7152777777777697E-3</v>
      </c>
    </row>
    <row r="27" spans="1:7" x14ac:dyDescent="0.2">
      <c r="A27" s="377" t="s">
        <v>518</v>
      </c>
      <c r="B27" t="s">
        <v>518</v>
      </c>
      <c r="C27" s="441">
        <v>8.7268518518518502E-3</v>
      </c>
      <c r="F27" s="388" t="str">
        <f t="shared" si="0"/>
        <v>Test25 Test25</v>
      </c>
      <c r="G27" s="389">
        <f t="shared" si="1"/>
        <v>8.7268518518518502E-3</v>
      </c>
    </row>
    <row r="28" spans="1:7" x14ac:dyDescent="0.2">
      <c r="A28" s="377" t="s">
        <v>519</v>
      </c>
      <c r="B28" t="s">
        <v>519</v>
      </c>
      <c r="C28" s="441">
        <v>7.3495370370370702E-3</v>
      </c>
      <c r="F28" s="388" t="str">
        <f t="shared" si="0"/>
        <v>Test26 Test26</v>
      </c>
      <c r="G28" s="389">
        <f t="shared" si="1"/>
        <v>7.3495370370370702E-3</v>
      </c>
    </row>
    <row r="29" spans="1:7" x14ac:dyDescent="0.2">
      <c r="A29" s="377" t="s">
        <v>520</v>
      </c>
      <c r="B29" t="s">
        <v>520</v>
      </c>
      <c r="C29" s="441">
        <v>7.3611111111111403E-3</v>
      </c>
      <c r="F29" s="388" t="str">
        <f t="shared" si="0"/>
        <v>Test27 Test27</v>
      </c>
      <c r="G29" s="389">
        <f t="shared" si="1"/>
        <v>7.3611111111111403E-3</v>
      </c>
    </row>
    <row r="30" spans="1:7" x14ac:dyDescent="0.2">
      <c r="A30" s="377" t="s">
        <v>521</v>
      </c>
      <c r="B30" t="s">
        <v>521</v>
      </c>
      <c r="C30" s="441">
        <v>7.3726851851852199E-3</v>
      </c>
      <c r="F30" s="388" t="str">
        <f t="shared" si="0"/>
        <v>Test28 Test28</v>
      </c>
      <c r="G30" s="389">
        <f t="shared" si="1"/>
        <v>7.3726851851852199E-3</v>
      </c>
    </row>
    <row r="31" spans="1:7" x14ac:dyDescent="0.2">
      <c r="A31" s="377" t="s">
        <v>522</v>
      </c>
      <c r="B31" t="s">
        <v>522</v>
      </c>
      <c r="C31" s="441">
        <v>7.38425925925929E-3</v>
      </c>
      <c r="F31" s="388" t="str">
        <f t="shared" si="0"/>
        <v>Test29 Test29</v>
      </c>
      <c r="G31" s="389">
        <f t="shared" si="1"/>
        <v>7.38425925925929E-3</v>
      </c>
    </row>
    <row r="32" spans="1:7" x14ac:dyDescent="0.2">
      <c r="A32" s="377" t="s">
        <v>523</v>
      </c>
      <c r="B32" t="s">
        <v>523</v>
      </c>
      <c r="C32" s="441">
        <v>7.3958333333333697E-3</v>
      </c>
      <c r="F32" s="388" t="str">
        <f t="shared" si="0"/>
        <v>Test30 Test30</v>
      </c>
      <c r="G32" s="389">
        <f t="shared" si="1"/>
        <v>7.3958333333333697E-3</v>
      </c>
    </row>
    <row r="33" spans="1:7" x14ac:dyDescent="0.2">
      <c r="A33" s="377" t="s">
        <v>524</v>
      </c>
      <c r="B33" t="s">
        <v>524</v>
      </c>
      <c r="C33" s="441">
        <v>7.4074074074074398E-3</v>
      </c>
      <c r="F33" s="388" t="str">
        <f t="shared" si="0"/>
        <v>Test31 Test31</v>
      </c>
      <c r="G33" s="389">
        <f t="shared" si="1"/>
        <v>7.4074074074074398E-3</v>
      </c>
    </row>
    <row r="34" spans="1:7" x14ac:dyDescent="0.2">
      <c r="A34" s="377" t="s">
        <v>525</v>
      </c>
      <c r="B34" t="s">
        <v>525</v>
      </c>
      <c r="C34" s="441">
        <v>7.4189814814815203E-3</v>
      </c>
      <c r="F34" s="388" t="str">
        <f t="shared" si="0"/>
        <v>Test32 Test32</v>
      </c>
      <c r="G34" s="389">
        <f t="shared" si="1"/>
        <v>7.4189814814815203E-3</v>
      </c>
    </row>
    <row r="35" spans="1:7" x14ac:dyDescent="0.2">
      <c r="A35" s="377" t="s">
        <v>526</v>
      </c>
      <c r="B35" t="s">
        <v>526</v>
      </c>
      <c r="C35" s="441">
        <v>7.4305555555555904E-3</v>
      </c>
      <c r="F35" s="388" t="str">
        <f t="shared" si="0"/>
        <v>Test33 Test33</v>
      </c>
      <c r="G35" s="389">
        <f t="shared" si="1"/>
        <v>7.4305555555555904E-3</v>
      </c>
    </row>
    <row r="36" spans="1:7" x14ac:dyDescent="0.2">
      <c r="A36" s="377" t="s">
        <v>527</v>
      </c>
      <c r="B36" t="s">
        <v>527</v>
      </c>
      <c r="C36" s="441">
        <v>7.44212962962967E-3</v>
      </c>
      <c r="F36" s="388" t="str">
        <f t="shared" si="0"/>
        <v>Test34 Test34</v>
      </c>
      <c r="G36" s="389">
        <f t="shared" si="1"/>
        <v>7.44212962962967E-3</v>
      </c>
    </row>
    <row r="37" spans="1:7" x14ac:dyDescent="0.2">
      <c r="A37" s="377" t="s">
        <v>528</v>
      </c>
      <c r="B37" t="s">
        <v>528</v>
      </c>
      <c r="C37" s="441">
        <v>7.4537037037037401E-3</v>
      </c>
      <c r="F37" s="388" t="str">
        <f t="shared" si="0"/>
        <v>Test35 Test35</v>
      </c>
      <c r="G37" s="389">
        <f t="shared" si="1"/>
        <v>7.4537037037037401E-3</v>
      </c>
    </row>
    <row r="38" spans="1:7" x14ac:dyDescent="0.2">
      <c r="A38" s="377" t="s">
        <v>529</v>
      </c>
      <c r="B38" t="s">
        <v>529</v>
      </c>
      <c r="C38" s="441">
        <v>7.4652777777778198E-3</v>
      </c>
      <c r="F38" s="388" t="str">
        <f t="shared" si="0"/>
        <v>Test36 Test36</v>
      </c>
      <c r="G38" s="389">
        <f t="shared" si="1"/>
        <v>7.4652777777778198E-3</v>
      </c>
    </row>
    <row r="39" spans="1:7" x14ac:dyDescent="0.2">
      <c r="A39" s="377" t="s">
        <v>530</v>
      </c>
      <c r="B39" t="s">
        <v>530</v>
      </c>
      <c r="C39" s="441">
        <v>7.4768518518519003E-3</v>
      </c>
      <c r="F39" s="388" t="str">
        <f t="shared" si="0"/>
        <v>Test37 Test37</v>
      </c>
      <c r="G39" s="389">
        <f t="shared" si="1"/>
        <v>7.4768518518519003E-3</v>
      </c>
    </row>
    <row r="40" spans="1:7" x14ac:dyDescent="0.2">
      <c r="A40" s="377" t="s">
        <v>531</v>
      </c>
      <c r="B40" t="s">
        <v>531</v>
      </c>
      <c r="C40" s="441">
        <v>7.4884259259259704E-3</v>
      </c>
      <c r="F40" s="388" t="str">
        <f t="shared" si="0"/>
        <v>Test38 Test38</v>
      </c>
      <c r="G40" s="389">
        <f t="shared" si="1"/>
        <v>7.4884259259259704E-3</v>
      </c>
    </row>
    <row r="41" spans="1:7" x14ac:dyDescent="0.2">
      <c r="A41" s="377" t="s">
        <v>532</v>
      </c>
      <c r="B41" t="s">
        <v>532</v>
      </c>
      <c r="C41" s="441">
        <v>7.50000000000005E-3</v>
      </c>
      <c r="F41" s="388" t="str">
        <f t="shared" si="0"/>
        <v>Test39 Test39</v>
      </c>
      <c r="G41" s="389">
        <f t="shared" si="1"/>
        <v>7.50000000000005E-3</v>
      </c>
    </row>
    <row r="42" spans="1:7" x14ac:dyDescent="0.2">
      <c r="A42" s="377" t="s">
        <v>533</v>
      </c>
      <c r="B42" t="s">
        <v>533</v>
      </c>
      <c r="C42" s="441">
        <v>7.5115740740741201E-3</v>
      </c>
      <c r="F42" s="388" t="str">
        <f t="shared" si="0"/>
        <v>Test40 Test40</v>
      </c>
      <c r="G42" s="389">
        <f t="shared" si="1"/>
        <v>7.5115740740741201E-3</v>
      </c>
    </row>
    <row r="43" spans="1:7" x14ac:dyDescent="0.2">
      <c r="A43" s="377" t="s">
        <v>534</v>
      </c>
      <c r="B43" t="s">
        <v>534</v>
      </c>
      <c r="C43" s="441">
        <v>7.5231481481481998E-3</v>
      </c>
      <c r="F43" s="388" t="str">
        <f t="shared" si="0"/>
        <v>Test41 Test41</v>
      </c>
      <c r="G43" s="389">
        <f t="shared" si="1"/>
        <v>7.5231481481481998E-3</v>
      </c>
    </row>
    <row r="44" spans="1:7" x14ac:dyDescent="0.2">
      <c r="A44" s="377" t="s">
        <v>535</v>
      </c>
      <c r="B44" t="s">
        <v>535</v>
      </c>
      <c r="C44" s="441">
        <v>7.5347222222222699E-3</v>
      </c>
      <c r="F44" s="388" t="str">
        <f t="shared" si="0"/>
        <v>Test42 Test42</v>
      </c>
      <c r="G44" s="389">
        <f t="shared" si="1"/>
        <v>7.5347222222222699E-3</v>
      </c>
    </row>
    <row r="45" spans="1:7" x14ac:dyDescent="0.2">
      <c r="A45" s="377" t="s">
        <v>536</v>
      </c>
      <c r="B45" t="s">
        <v>536</v>
      </c>
      <c r="C45" s="441">
        <v>7.5462962962963504E-3</v>
      </c>
      <c r="F45" s="388" t="str">
        <f t="shared" si="0"/>
        <v>Test43 Test43</v>
      </c>
      <c r="G45" s="389">
        <f t="shared" si="1"/>
        <v>7.5462962962963504E-3</v>
      </c>
    </row>
    <row r="46" spans="1:7" x14ac:dyDescent="0.2">
      <c r="A46" s="377" t="s">
        <v>537</v>
      </c>
      <c r="B46" t="s">
        <v>537</v>
      </c>
      <c r="C46" s="441">
        <v>7.5578703703704196E-3</v>
      </c>
      <c r="F46" s="388" t="str">
        <f t="shared" si="0"/>
        <v>Test44 Test44</v>
      </c>
      <c r="G46" s="389">
        <f t="shared" si="1"/>
        <v>7.5578703703704196E-3</v>
      </c>
    </row>
    <row r="47" spans="1:7" x14ac:dyDescent="0.2">
      <c r="A47" s="377" t="s">
        <v>538</v>
      </c>
      <c r="B47" t="s">
        <v>538</v>
      </c>
      <c r="C47" s="441">
        <v>7.5694444444445001E-3</v>
      </c>
      <c r="F47" s="388" t="str">
        <f t="shared" si="0"/>
        <v>Test45 Test45</v>
      </c>
      <c r="G47" s="389">
        <f t="shared" si="1"/>
        <v>7.5694444444445001E-3</v>
      </c>
    </row>
    <row r="48" spans="1:7" x14ac:dyDescent="0.2">
      <c r="A48" s="377" t="s">
        <v>539</v>
      </c>
      <c r="B48" t="s">
        <v>539</v>
      </c>
      <c r="C48" s="441">
        <v>7.5810185185185702E-3</v>
      </c>
      <c r="F48" s="388" t="str">
        <f t="shared" si="0"/>
        <v>Test46 Test46</v>
      </c>
      <c r="G48" s="389">
        <f t="shared" si="1"/>
        <v>7.5810185185185702E-3</v>
      </c>
    </row>
    <row r="49" spans="1:7" x14ac:dyDescent="0.2">
      <c r="A49" s="377" t="s">
        <v>540</v>
      </c>
      <c r="B49" t="s">
        <v>540</v>
      </c>
      <c r="C49" s="441">
        <v>7.5925925925926499E-3</v>
      </c>
      <c r="F49" s="388" t="str">
        <f t="shared" si="0"/>
        <v>Test47 Test47</v>
      </c>
      <c r="G49" s="389">
        <f t="shared" si="1"/>
        <v>7.5925925925926499E-3</v>
      </c>
    </row>
    <row r="50" spans="1:7" x14ac:dyDescent="0.2">
      <c r="A50" s="377" t="s">
        <v>541</v>
      </c>
      <c r="B50" t="s">
        <v>541</v>
      </c>
      <c r="C50" s="441">
        <v>9.6874999999999999E-3</v>
      </c>
      <c r="F50" s="388" t="str">
        <f t="shared" si="0"/>
        <v>Test48 Test48</v>
      </c>
      <c r="G50" s="389">
        <f t="shared" si="1"/>
        <v>9.6874999999999999E-3</v>
      </c>
    </row>
    <row r="51" spans="1:7" x14ac:dyDescent="0.2">
      <c r="A51" s="377" t="s">
        <v>542</v>
      </c>
      <c r="B51" t="s">
        <v>542</v>
      </c>
      <c r="C51" s="441">
        <v>9.6990740740740735E-3</v>
      </c>
      <c r="F51" s="388" t="str">
        <f t="shared" si="0"/>
        <v>Test49 Test49</v>
      </c>
      <c r="G51" s="389">
        <f t="shared" si="1"/>
        <v>9.6990740740740735E-3</v>
      </c>
    </row>
    <row r="52" spans="1:7" x14ac:dyDescent="0.2">
      <c r="A52" s="377" t="s">
        <v>543</v>
      </c>
      <c r="B52" t="s">
        <v>543</v>
      </c>
      <c r="C52" s="441">
        <v>9.7106481481481505E-3</v>
      </c>
      <c r="F52" s="388" t="str">
        <f t="shared" si="0"/>
        <v>Test50 Test50</v>
      </c>
      <c r="G52" s="389">
        <f t="shared" si="1"/>
        <v>9.7106481481481505E-3</v>
      </c>
    </row>
    <row r="53" spans="1:7" x14ac:dyDescent="0.2">
      <c r="A53" s="377" t="s">
        <v>544</v>
      </c>
      <c r="B53" t="s">
        <v>544</v>
      </c>
      <c r="C53" s="441">
        <v>9.7222222222222206E-3</v>
      </c>
      <c r="F53" s="388" t="str">
        <f t="shared" si="0"/>
        <v>Test51 Test51</v>
      </c>
      <c r="G53" s="389">
        <f t="shared" si="1"/>
        <v>9.7222222222222206E-3</v>
      </c>
    </row>
    <row r="54" spans="1:7" x14ac:dyDescent="0.2">
      <c r="A54" s="377" t="s">
        <v>545</v>
      </c>
      <c r="B54" t="s">
        <v>545</v>
      </c>
      <c r="C54" s="441">
        <v>9.7337962962962907E-3</v>
      </c>
      <c r="F54" s="388" t="str">
        <f t="shared" si="0"/>
        <v>Test52 Test52</v>
      </c>
      <c r="G54" s="389">
        <f t="shared" si="1"/>
        <v>9.7337962962962907E-3</v>
      </c>
    </row>
    <row r="55" spans="1:7" x14ac:dyDescent="0.2">
      <c r="A55" s="377" t="s">
        <v>546</v>
      </c>
      <c r="B55" t="s">
        <v>546</v>
      </c>
      <c r="C55" s="441">
        <v>9.7453703703703695E-3</v>
      </c>
      <c r="F55" s="388" t="str">
        <f t="shared" si="0"/>
        <v>Test53 Test53</v>
      </c>
      <c r="G55" s="389">
        <f t="shared" si="1"/>
        <v>9.7453703703703695E-3</v>
      </c>
    </row>
    <row r="56" spans="1:7" x14ac:dyDescent="0.2">
      <c r="A56" s="377" t="s">
        <v>547</v>
      </c>
      <c r="B56" t="s">
        <v>547</v>
      </c>
      <c r="C56" s="441">
        <v>9.7569444444444396E-3</v>
      </c>
      <c r="F56" s="388" t="str">
        <f t="shared" si="0"/>
        <v>Test54 Test54</v>
      </c>
      <c r="G56" s="389">
        <f t="shared" si="1"/>
        <v>9.7569444444444396E-3</v>
      </c>
    </row>
    <row r="57" spans="1:7" x14ac:dyDescent="0.2">
      <c r="A57" s="377" t="s">
        <v>548</v>
      </c>
      <c r="B57" t="s">
        <v>548</v>
      </c>
      <c r="C57" s="441">
        <v>9.7685185185185097E-3</v>
      </c>
      <c r="F57" s="388" t="str">
        <f t="shared" si="0"/>
        <v>Test55 Test55</v>
      </c>
      <c r="G57" s="389">
        <f t="shared" si="1"/>
        <v>9.7685185185185097E-3</v>
      </c>
    </row>
    <row r="58" spans="1:7" x14ac:dyDescent="0.2">
      <c r="A58" s="377" t="s">
        <v>549</v>
      </c>
      <c r="B58" t="s">
        <v>549</v>
      </c>
      <c r="C58" s="441">
        <v>9.7800925925925902E-3</v>
      </c>
      <c r="F58" s="388" t="str">
        <f t="shared" si="0"/>
        <v>Test56 Test56</v>
      </c>
      <c r="G58" s="389">
        <f t="shared" si="1"/>
        <v>9.7800925925925902E-3</v>
      </c>
    </row>
    <row r="59" spans="1:7" x14ac:dyDescent="0.2">
      <c r="A59" s="377" t="s">
        <v>550</v>
      </c>
      <c r="B59" t="s">
        <v>550</v>
      </c>
      <c r="C59" s="441">
        <v>9.7916666666666603E-3</v>
      </c>
      <c r="F59" s="388" t="str">
        <f t="shared" si="0"/>
        <v>Test57 Test57</v>
      </c>
      <c r="G59" s="389">
        <f t="shared" si="1"/>
        <v>9.7916666666666603E-3</v>
      </c>
    </row>
    <row r="60" spans="1:7" x14ac:dyDescent="0.2">
      <c r="A60" s="377" t="s">
        <v>551</v>
      </c>
      <c r="B60" t="s">
        <v>551</v>
      </c>
      <c r="C60" s="441">
        <v>9.8032407407407408E-3</v>
      </c>
      <c r="F60" s="388" t="str">
        <f t="shared" si="0"/>
        <v>Test58 Test58</v>
      </c>
      <c r="G60" s="389">
        <f t="shared" si="1"/>
        <v>9.8032407407407408E-3</v>
      </c>
    </row>
    <row r="61" spans="1:7" x14ac:dyDescent="0.2">
      <c r="A61" s="377" t="s">
        <v>552</v>
      </c>
      <c r="B61" t="s">
        <v>552</v>
      </c>
      <c r="C61" s="441">
        <v>9.8148148148148092E-3</v>
      </c>
      <c r="F61" s="388" t="str">
        <f t="shared" si="0"/>
        <v>Test59 Test59</v>
      </c>
      <c r="G61" s="389">
        <f t="shared" si="1"/>
        <v>9.8148148148148092E-3</v>
      </c>
    </row>
    <row r="62" spans="1:7" x14ac:dyDescent="0.2">
      <c r="A62" s="377" t="s">
        <v>553</v>
      </c>
      <c r="B62" t="s">
        <v>553</v>
      </c>
      <c r="C62" s="441">
        <v>9.8263888888888793E-3</v>
      </c>
      <c r="F62" s="388" t="str">
        <f t="shared" si="0"/>
        <v>Test60 Test60</v>
      </c>
      <c r="G62" s="389">
        <f t="shared" si="1"/>
        <v>9.8263888888888793E-3</v>
      </c>
    </row>
    <row r="63" spans="1:7" x14ac:dyDescent="0.2">
      <c r="A63" s="377" t="s">
        <v>554</v>
      </c>
      <c r="B63" t="s">
        <v>554</v>
      </c>
      <c r="C63" s="441">
        <v>7.7546296296296998E-3</v>
      </c>
      <c r="F63" s="388" t="str">
        <f t="shared" si="0"/>
        <v>Test61 Test61</v>
      </c>
      <c r="G63" s="389">
        <f t="shared" si="1"/>
        <v>7.7546296296296998E-3</v>
      </c>
    </row>
    <row r="64" spans="1:7" x14ac:dyDescent="0.2">
      <c r="A64" s="377" t="s">
        <v>555</v>
      </c>
      <c r="B64" t="s">
        <v>555</v>
      </c>
      <c r="C64" s="441">
        <v>7.7662037037037803E-3</v>
      </c>
      <c r="F64" s="388" t="str">
        <f t="shared" si="0"/>
        <v>Test62 Test62</v>
      </c>
      <c r="G64" s="389">
        <f t="shared" si="1"/>
        <v>7.7662037037037803E-3</v>
      </c>
    </row>
    <row r="65" spans="1:7" x14ac:dyDescent="0.2">
      <c r="A65" s="377" t="s">
        <v>556</v>
      </c>
      <c r="B65" t="s">
        <v>556</v>
      </c>
      <c r="C65" s="441">
        <v>7.7777777777778504E-3</v>
      </c>
      <c r="F65" s="388" t="str">
        <f t="shared" si="0"/>
        <v>Test63 Test63</v>
      </c>
      <c r="G65" s="389">
        <f t="shared" si="1"/>
        <v>7.7777777777778504E-3</v>
      </c>
    </row>
    <row r="66" spans="1:7" x14ac:dyDescent="0.2">
      <c r="A66" s="377" t="s">
        <v>557</v>
      </c>
      <c r="B66" t="s">
        <v>557</v>
      </c>
      <c r="C66" s="441">
        <v>7.7893518518519301E-3</v>
      </c>
      <c r="F66" s="388" t="str">
        <f t="shared" si="0"/>
        <v>Test64 Test64</v>
      </c>
      <c r="G66" s="389">
        <f t="shared" si="1"/>
        <v>7.7893518518519301E-3</v>
      </c>
    </row>
    <row r="67" spans="1:7" x14ac:dyDescent="0.2">
      <c r="A67" s="377" t="s">
        <v>558</v>
      </c>
      <c r="B67" t="s">
        <v>558</v>
      </c>
      <c r="C67" s="441">
        <v>7.8009259259260002E-3</v>
      </c>
      <c r="F67" s="388" t="str">
        <f t="shared" si="0"/>
        <v>Test65 Test65</v>
      </c>
      <c r="G67" s="389">
        <f t="shared" si="1"/>
        <v>7.8009259259260002E-3</v>
      </c>
    </row>
    <row r="68" spans="1:7" x14ac:dyDescent="0.2">
      <c r="A68" s="377" t="s">
        <v>559</v>
      </c>
      <c r="B68" t="s">
        <v>559</v>
      </c>
      <c r="C68" s="441">
        <v>7.8125000000000798E-3</v>
      </c>
      <c r="F68" s="388" t="str">
        <f t="shared" ref="F68:F82" si="2">CONCATENATE(B68," ",A68)</f>
        <v>Test66 Test66</v>
      </c>
      <c r="G68" s="389">
        <f t="shared" ref="G68:G82" si="3">IF(C68&gt;0,C68,"")</f>
        <v>7.8125000000000798E-3</v>
      </c>
    </row>
    <row r="69" spans="1:7" x14ac:dyDescent="0.2">
      <c r="A69" s="377" t="s">
        <v>560</v>
      </c>
      <c r="B69" t="s">
        <v>560</v>
      </c>
      <c r="C69" s="441">
        <v>7.8240740740741499E-3</v>
      </c>
      <c r="F69" s="388" t="str">
        <f t="shared" si="2"/>
        <v>Test67 Test67</v>
      </c>
      <c r="G69" s="389">
        <f t="shared" si="3"/>
        <v>7.8240740740741499E-3</v>
      </c>
    </row>
    <row r="70" spans="1:7" x14ac:dyDescent="0.2">
      <c r="A70" s="377" t="s">
        <v>561</v>
      </c>
      <c r="B70" t="s">
        <v>561</v>
      </c>
      <c r="C70" s="441">
        <v>7.8356481481482304E-3</v>
      </c>
      <c r="F70" s="388" t="str">
        <f t="shared" si="2"/>
        <v>Test68 Test68</v>
      </c>
      <c r="G70" s="389">
        <f t="shared" si="3"/>
        <v>7.8356481481482304E-3</v>
      </c>
    </row>
    <row r="71" spans="1:7" x14ac:dyDescent="0.2">
      <c r="A71" s="377" t="s">
        <v>562</v>
      </c>
      <c r="B71" t="s">
        <v>562</v>
      </c>
      <c r="C71" s="441">
        <v>7.8472222222223092E-3</v>
      </c>
      <c r="F71" s="388" t="str">
        <f t="shared" si="2"/>
        <v>Test69 Test69</v>
      </c>
      <c r="G71" s="389">
        <f t="shared" si="3"/>
        <v>7.8472222222223092E-3</v>
      </c>
    </row>
    <row r="72" spans="1:7" x14ac:dyDescent="0.2">
      <c r="A72" s="377" t="s">
        <v>563</v>
      </c>
      <c r="B72" t="s">
        <v>563</v>
      </c>
      <c r="C72" s="441">
        <v>7.8587962962963793E-3</v>
      </c>
      <c r="F72" s="388" t="str">
        <f t="shared" si="2"/>
        <v>Test70 Test70</v>
      </c>
      <c r="G72" s="389">
        <f t="shared" si="3"/>
        <v>7.8587962962963793E-3</v>
      </c>
    </row>
    <row r="73" spans="1:7" x14ac:dyDescent="0.2">
      <c r="A73" s="377" t="s">
        <v>564</v>
      </c>
      <c r="B73" t="s">
        <v>564</v>
      </c>
      <c r="C73" s="441">
        <v>7.8703703703704494E-3</v>
      </c>
      <c r="F73" s="388" t="str">
        <f t="shared" si="2"/>
        <v>Test71 Test71</v>
      </c>
      <c r="G73" s="389">
        <f t="shared" si="3"/>
        <v>7.8703703703704494E-3</v>
      </c>
    </row>
    <row r="74" spans="1:7" x14ac:dyDescent="0.2">
      <c r="A74" s="377" t="s">
        <v>565</v>
      </c>
      <c r="B74" t="s">
        <v>565</v>
      </c>
      <c r="C74" s="441">
        <v>7.8819444444445299E-3</v>
      </c>
      <c r="F74" s="388" t="str">
        <f t="shared" si="2"/>
        <v>Test72 Test72</v>
      </c>
      <c r="G74" s="389">
        <f t="shared" si="3"/>
        <v>7.8819444444445299E-3</v>
      </c>
    </row>
    <row r="75" spans="1:7" x14ac:dyDescent="0.2">
      <c r="A75" s="377" t="s">
        <v>566</v>
      </c>
      <c r="B75" t="s">
        <v>566</v>
      </c>
      <c r="C75" s="441">
        <v>7.8935185185186104E-3</v>
      </c>
      <c r="F75" s="388" t="str">
        <f t="shared" si="2"/>
        <v>Test73 Test73</v>
      </c>
      <c r="G75" s="389">
        <f t="shared" si="3"/>
        <v>7.8935185185186104E-3</v>
      </c>
    </row>
    <row r="76" spans="1:7" x14ac:dyDescent="0.2">
      <c r="A76" s="377" t="s">
        <v>567</v>
      </c>
      <c r="B76" t="s">
        <v>567</v>
      </c>
      <c r="C76" s="441">
        <v>7.9050925925926805E-3</v>
      </c>
      <c r="F76" s="388" t="str">
        <f t="shared" si="2"/>
        <v>Test74 Test74</v>
      </c>
      <c r="G76" s="389">
        <f t="shared" si="3"/>
        <v>7.9050925925926805E-3</v>
      </c>
    </row>
    <row r="77" spans="1:7" x14ac:dyDescent="0.2">
      <c r="A77" s="377" t="s">
        <v>568</v>
      </c>
      <c r="B77" t="s">
        <v>568</v>
      </c>
      <c r="C77" s="441">
        <v>7.9166666666667593E-3</v>
      </c>
      <c r="F77" s="388" t="str">
        <f t="shared" si="2"/>
        <v>Test75 Test75</v>
      </c>
      <c r="G77" s="389">
        <f t="shared" si="3"/>
        <v>7.9166666666667593E-3</v>
      </c>
    </row>
    <row r="78" spans="1:7" x14ac:dyDescent="0.2">
      <c r="A78" s="377" t="s">
        <v>569</v>
      </c>
      <c r="B78" t="s">
        <v>569</v>
      </c>
      <c r="C78" s="441">
        <v>7.9282407407408294E-3</v>
      </c>
      <c r="F78" s="388" t="str">
        <f t="shared" si="2"/>
        <v>Test76 Test76</v>
      </c>
      <c r="G78" s="389">
        <f t="shared" si="3"/>
        <v>7.9282407407408294E-3</v>
      </c>
    </row>
    <row r="79" spans="1:7" x14ac:dyDescent="0.2">
      <c r="A79" s="377"/>
      <c r="C79" s="441"/>
      <c r="F79" s="388" t="str">
        <f t="shared" si="2"/>
        <v xml:space="preserve"> </v>
      </c>
      <c r="G79" s="389" t="str">
        <f t="shared" si="3"/>
        <v/>
      </c>
    </row>
    <row r="80" spans="1:7" x14ac:dyDescent="0.2">
      <c r="A80" s="377"/>
      <c r="C80" s="441"/>
      <c r="F80" s="388" t="str">
        <f t="shared" si="2"/>
        <v xml:space="preserve"> </v>
      </c>
      <c r="G80" s="389" t="str">
        <f t="shared" si="3"/>
        <v/>
      </c>
    </row>
    <row r="81" spans="1:7" x14ac:dyDescent="0.2">
      <c r="A81" s="377"/>
      <c r="C81" s="441"/>
      <c r="F81" s="388" t="str">
        <f t="shared" si="2"/>
        <v xml:space="preserve"> </v>
      </c>
      <c r="G81" s="389" t="str">
        <f t="shared" si="3"/>
        <v/>
      </c>
    </row>
    <row r="82" spans="1:7" x14ac:dyDescent="0.2">
      <c r="A82" s="377"/>
      <c r="C82" s="441"/>
      <c r="F82" s="388" t="str">
        <f t="shared" si="2"/>
        <v xml:space="preserve"> </v>
      </c>
      <c r="G82" s="389" t="str">
        <f t="shared" si="3"/>
        <v/>
      </c>
    </row>
  </sheetData>
  <mergeCells count="2">
    <mergeCell ref="A1:D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workbookViewId="0">
      <selection activeCell="B5" sqref="B5"/>
    </sheetView>
  </sheetViews>
  <sheetFormatPr defaultRowHeight="12.75" x14ac:dyDescent="0.2"/>
  <cols>
    <col min="1" max="1" width="12.85546875" bestFit="1" customWidth="1"/>
    <col min="2" max="2" width="9.7109375" bestFit="1" customWidth="1"/>
    <col min="5" max="5" width="13.5703125" bestFit="1" customWidth="1"/>
    <col min="6" max="6" width="11" bestFit="1" customWidth="1"/>
    <col min="7" max="7" width="19.140625" bestFit="1" customWidth="1"/>
    <col min="8" max="8" width="15.42578125" bestFit="1" customWidth="1"/>
    <col min="10" max="10" width="16" bestFit="1" customWidth="1"/>
  </cols>
  <sheetData>
    <row r="1" spans="1:35" ht="20.25" x14ac:dyDescent="0.3">
      <c r="A1" s="390" t="s">
        <v>153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0"/>
    </row>
    <row r="2" spans="1:35" ht="25.5" customHeight="1" x14ac:dyDescent="0.2">
      <c r="A2" s="554" t="s">
        <v>162</v>
      </c>
      <c r="B2" s="554"/>
      <c r="E2" s="552" t="s">
        <v>166</v>
      </c>
      <c r="F2" s="552"/>
      <c r="G2" s="552"/>
      <c r="H2" s="552"/>
      <c r="I2" s="552"/>
      <c r="J2" s="552"/>
    </row>
    <row r="3" spans="1:35" x14ac:dyDescent="0.2">
      <c r="A3" t="s">
        <v>160</v>
      </c>
      <c r="B3" t="s">
        <v>161</v>
      </c>
      <c r="E3" t="s">
        <v>157</v>
      </c>
      <c r="F3" t="s">
        <v>158</v>
      </c>
      <c r="G3" t="s">
        <v>159</v>
      </c>
      <c r="H3" t="s">
        <v>163</v>
      </c>
      <c r="I3" t="s">
        <v>164</v>
      </c>
      <c r="J3" t="s">
        <v>165</v>
      </c>
    </row>
    <row r="4" spans="1:35" x14ac:dyDescent="0.2">
      <c r="A4" t="str">
        <f ca="1">'Calc Data 1'!V6</f>
        <v>Test1 Test1</v>
      </c>
      <c r="B4" t="str">
        <f>RIGHT('Calc Data 1'!$Q$6,3)</f>
        <v>301</v>
      </c>
      <c r="E4" s="442" t="s">
        <v>494</v>
      </c>
      <c r="F4" s="442" t="s">
        <v>494</v>
      </c>
      <c r="G4" t="str">
        <f>CONCATENATE(F4," ",E4)</f>
        <v>Test1 Test1</v>
      </c>
      <c r="H4" t="str">
        <f ca="1">VLOOKUP(G4,$A$4:$B$98,2,FALSE)</f>
        <v>301</v>
      </c>
      <c r="I4" t="str">
        <f ca="1">CONCATENATE("R3H",H4)</f>
        <v>R3H301</v>
      </c>
      <c r="J4" t="str">
        <f ca="1">CONCATENATE("Round 3"," ","Heat"," ",RIGHT(I4,3))</f>
        <v>Round 3 Heat 301</v>
      </c>
    </row>
    <row r="5" spans="1:35" x14ac:dyDescent="0.2">
      <c r="A5" t="str">
        <f ca="1">'Calc Data 1'!V7</f>
        <v>Test8 Test8</v>
      </c>
      <c r="B5" t="str">
        <f>RIGHT('Calc Data 1'!$Q$6,3)</f>
        <v>301</v>
      </c>
      <c r="E5" s="442" t="s">
        <v>495</v>
      </c>
      <c r="F5" s="442" t="s">
        <v>495</v>
      </c>
      <c r="G5" t="str">
        <f t="shared" ref="G5:G68" si="0">CONCATENATE(F5," ",E5)</f>
        <v>Test2 Test2</v>
      </c>
      <c r="H5" t="str">
        <f t="shared" ref="H5:H68" ca="1" si="1">VLOOKUP(G5,$A$4:$B$98,2,FALSE)</f>
        <v>309</v>
      </c>
      <c r="I5" t="str">
        <f t="shared" ref="I5:I68" ca="1" si="2">CONCATENATE("R3H",H5)</f>
        <v>R3H309</v>
      </c>
      <c r="J5" t="str">
        <f t="shared" ref="J5:J68" ca="1" si="3">CONCATENATE("Round 3"," ","Heat"," ",RIGHT(I5,3))</f>
        <v>Round 3 Heat 309</v>
      </c>
    </row>
    <row r="6" spans="1:35" x14ac:dyDescent="0.2">
      <c r="A6" t="str">
        <f ca="1">'Calc Data 1'!V8</f>
        <v>Test9 Test9</v>
      </c>
      <c r="B6" t="str">
        <f>RIGHT('Calc Data 1'!$Q$6,3)</f>
        <v>301</v>
      </c>
      <c r="E6" s="442" t="s">
        <v>496</v>
      </c>
      <c r="F6" s="442" t="s">
        <v>496</v>
      </c>
      <c r="G6" t="str">
        <f t="shared" si="0"/>
        <v>Test3 Test3</v>
      </c>
      <c r="H6" t="str">
        <f t="shared" ca="1" si="1"/>
        <v>313</v>
      </c>
      <c r="I6" t="str">
        <f t="shared" ca="1" si="2"/>
        <v>R3H313</v>
      </c>
      <c r="J6" t="str">
        <f t="shared" ca="1" si="3"/>
        <v>Round 3 Heat 313</v>
      </c>
    </row>
    <row r="7" spans="1:35" x14ac:dyDescent="0.2">
      <c r="A7" t="str">
        <f ca="1">'Calc Data 1'!V9</f>
        <v>Test32 Test32</v>
      </c>
      <c r="B7" t="str">
        <f>RIGHT('Calc Data 1'!$Q$6,3)</f>
        <v>301</v>
      </c>
      <c r="E7" s="442" t="s">
        <v>497</v>
      </c>
      <c r="F7" s="442" t="s">
        <v>497</v>
      </c>
      <c r="G7" t="str">
        <f t="shared" si="0"/>
        <v>Test4 Test4</v>
      </c>
      <c r="H7" t="str">
        <f t="shared" ca="1" si="1"/>
        <v>305</v>
      </c>
      <c r="I7" t="str">
        <f t="shared" ca="1" si="2"/>
        <v>R3H305</v>
      </c>
      <c r="J7" t="str">
        <f t="shared" ca="1" si="3"/>
        <v>Round 3 Heat 305</v>
      </c>
    </row>
    <row r="8" spans="1:35" x14ac:dyDescent="0.2">
      <c r="A8" t="str">
        <f ca="1">'Calc Data 1'!V10</f>
        <v>Test33 Test33</v>
      </c>
      <c r="B8" t="str">
        <f>RIGHT('Calc Data 1'!$Q$6,3)</f>
        <v>301</v>
      </c>
      <c r="E8" s="442" t="s">
        <v>498</v>
      </c>
      <c r="F8" s="442" t="s">
        <v>498</v>
      </c>
      <c r="G8" t="str">
        <f t="shared" si="0"/>
        <v>Test5 Test5</v>
      </c>
      <c r="H8" t="str">
        <f t="shared" ca="1" si="1"/>
        <v>305</v>
      </c>
      <c r="I8" t="str">
        <f t="shared" ca="1" si="2"/>
        <v>R3H305</v>
      </c>
      <c r="J8" t="str">
        <f t="shared" ca="1" si="3"/>
        <v>Round 3 Heat 305</v>
      </c>
    </row>
    <row r="9" spans="1:35" x14ac:dyDescent="0.2">
      <c r="A9" t="str">
        <f ca="1">'Calc Data 1'!V11</f>
        <v/>
      </c>
      <c r="E9" s="442" t="s">
        <v>499</v>
      </c>
      <c r="F9" s="442" t="s">
        <v>499</v>
      </c>
      <c r="G9" t="str">
        <f t="shared" si="0"/>
        <v>Test6 Test6</v>
      </c>
      <c r="H9" t="str">
        <f t="shared" ca="1" si="1"/>
        <v>313</v>
      </c>
      <c r="I9" t="str">
        <f t="shared" ca="1" si="2"/>
        <v>R3H313</v>
      </c>
      <c r="J9" t="str">
        <f t="shared" ca="1" si="3"/>
        <v>Round 3 Heat 313</v>
      </c>
    </row>
    <row r="10" spans="1:35" x14ac:dyDescent="0.2">
      <c r="A10" t="str">
        <f ca="1">'Calc Data 1'!V12</f>
        <v>Test40 Test40</v>
      </c>
      <c r="B10" t="str">
        <f>RIGHT('Calc Data 1'!$Q$12,3)</f>
        <v>302</v>
      </c>
      <c r="E10" s="442" t="s">
        <v>500</v>
      </c>
      <c r="F10" s="442" t="s">
        <v>500</v>
      </c>
      <c r="G10" t="str">
        <f t="shared" si="0"/>
        <v>Test7 Test7</v>
      </c>
      <c r="H10" t="str">
        <f t="shared" ca="1" si="1"/>
        <v>309</v>
      </c>
      <c r="I10" t="str">
        <f t="shared" ca="1" si="2"/>
        <v>R3H309</v>
      </c>
      <c r="J10" t="str">
        <f t="shared" ca="1" si="3"/>
        <v>Round 3 Heat 309</v>
      </c>
    </row>
    <row r="11" spans="1:35" x14ac:dyDescent="0.2">
      <c r="A11" t="str">
        <f ca="1">'Calc Data 1'!V13</f>
        <v>Test41 Test41</v>
      </c>
      <c r="B11" t="str">
        <f>RIGHT('Calc Data 1'!$Q$12,3)</f>
        <v>302</v>
      </c>
      <c r="E11" s="442" t="s">
        <v>501</v>
      </c>
      <c r="F11" s="442" t="s">
        <v>501</v>
      </c>
      <c r="G11" t="str">
        <f t="shared" si="0"/>
        <v>Test8 Test8</v>
      </c>
      <c r="H11" t="str">
        <f t="shared" ca="1" si="1"/>
        <v>301</v>
      </c>
      <c r="I11" t="str">
        <f t="shared" ca="1" si="2"/>
        <v>R3H301</v>
      </c>
      <c r="J11" t="str">
        <f t="shared" ca="1" si="3"/>
        <v>Round 3 Heat 301</v>
      </c>
    </row>
    <row r="12" spans="1:35" x14ac:dyDescent="0.2">
      <c r="A12" t="str">
        <f ca="1">'Calc Data 1'!V14</f>
        <v>Test64 Test64</v>
      </c>
      <c r="B12" t="str">
        <f>RIGHT('Calc Data 1'!$Q$12,3)</f>
        <v>302</v>
      </c>
      <c r="E12" s="442" t="s">
        <v>502</v>
      </c>
      <c r="F12" s="442" t="s">
        <v>502</v>
      </c>
      <c r="G12" t="str">
        <f t="shared" si="0"/>
        <v>Test9 Test9</v>
      </c>
      <c r="H12" t="str">
        <f t="shared" ca="1" si="1"/>
        <v>301</v>
      </c>
      <c r="I12" t="str">
        <f t="shared" ca="1" si="2"/>
        <v>R3H301</v>
      </c>
      <c r="J12" t="str">
        <f t="shared" ca="1" si="3"/>
        <v>Round 3 Heat 301</v>
      </c>
    </row>
    <row r="13" spans="1:35" x14ac:dyDescent="0.2">
      <c r="A13" t="str">
        <f ca="1">'Calc Data 1'!V15</f>
        <v>Test72 Test72</v>
      </c>
      <c r="B13" t="str">
        <f>RIGHT('Calc Data 1'!$Q$12,3)</f>
        <v>302</v>
      </c>
      <c r="E13" s="442" t="s">
        <v>503</v>
      </c>
      <c r="F13" s="442" t="s">
        <v>503</v>
      </c>
      <c r="G13" t="str">
        <f t="shared" si="0"/>
        <v>Test10 Test10</v>
      </c>
      <c r="H13" t="str">
        <f t="shared" ca="1" si="1"/>
        <v>311</v>
      </c>
      <c r="I13" t="str">
        <f t="shared" ca="1" si="2"/>
        <v>R3H311</v>
      </c>
      <c r="J13" t="str">
        <f t="shared" ca="1" si="3"/>
        <v>Round 3 Heat 311</v>
      </c>
    </row>
    <row r="14" spans="1:35" x14ac:dyDescent="0.2">
      <c r="A14" t="str">
        <f ca="1">'Calc Data 1'!V16</f>
        <v>Test16 Test16</v>
      </c>
      <c r="B14" t="str">
        <f>RIGHT('Calc Data 1'!$Q$12,3)</f>
        <v>302</v>
      </c>
      <c r="E14" s="442" t="s">
        <v>504</v>
      </c>
      <c r="F14" s="442" t="s">
        <v>504</v>
      </c>
      <c r="G14" t="str">
        <f t="shared" si="0"/>
        <v>Test11 Test11</v>
      </c>
      <c r="H14" t="str">
        <f t="shared" ca="1" si="1"/>
        <v>315</v>
      </c>
      <c r="I14" t="str">
        <f t="shared" ca="1" si="2"/>
        <v>R3H315</v>
      </c>
      <c r="J14" t="str">
        <f t="shared" ca="1" si="3"/>
        <v>Round 3 Heat 315</v>
      </c>
    </row>
    <row r="15" spans="1:35" x14ac:dyDescent="0.2">
      <c r="A15" t="str">
        <f ca="1">'Calc Data 1'!V17</f>
        <v/>
      </c>
      <c r="E15" s="442" t="s">
        <v>505</v>
      </c>
      <c r="F15" s="442" t="s">
        <v>505</v>
      </c>
      <c r="G15" t="str">
        <f t="shared" si="0"/>
        <v>Test12 Test12</v>
      </c>
      <c r="H15" t="str">
        <f t="shared" ca="1" si="1"/>
        <v>307</v>
      </c>
      <c r="I15" t="str">
        <f t="shared" ca="1" si="2"/>
        <v>R3H307</v>
      </c>
      <c r="J15" t="str">
        <f t="shared" ca="1" si="3"/>
        <v>Round 3 Heat 307</v>
      </c>
    </row>
    <row r="16" spans="1:35" x14ac:dyDescent="0.2">
      <c r="A16" t="str">
        <f ca="1">'Calc Data 1'!V18</f>
        <v>Test65 Test65</v>
      </c>
      <c r="B16" t="str">
        <f>RIGHT('Calc Data 1'!$Q$18,3)</f>
        <v>303</v>
      </c>
      <c r="E16" s="442" t="s">
        <v>506</v>
      </c>
      <c r="F16" s="442" t="s">
        <v>506</v>
      </c>
      <c r="G16" t="str">
        <f t="shared" si="0"/>
        <v>Test13 Test13</v>
      </c>
      <c r="H16" t="str">
        <f t="shared" ca="1" si="1"/>
        <v>307</v>
      </c>
      <c r="I16" t="str">
        <f t="shared" ca="1" si="2"/>
        <v>R3H307</v>
      </c>
      <c r="J16" t="str">
        <f t="shared" ca="1" si="3"/>
        <v>Round 3 Heat 307</v>
      </c>
    </row>
    <row r="17" spans="1:10" x14ac:dyDescent="0.2">
      <c r="A17" t="str">
        <f ca="1">'Calc Data 1'!V19</f>
        <v>Test73 Test73</v>
      </c>
      <c r="B17" t="str">
        <f>RIGHT('Calc Data 1'!$Q$18,3)</f>
        <v>303</v>
      </c>
      <c r="E17" s="442" t="s">
        <v>507</v>
      </c>
      <c r="F17" s="442" t="s">
        <v>507</v>
      </c>
      <c r="G17" t="str">
        <f t="shared" si="0"/>
        <v>Test14 Test14</v>
      </c>
      <c r="H17" t="str">
        <f t="shared" ca="1" si="1"/>
        <v>315</v>
      </c>
      <c r="I17" t="str">
        <f t="shared" ca="1" si="2"/>
        <v>R3H315</v>
      </c>
      <c r="J17" t="str">
        <f t="shared" ca="1" si="3"/>
        <v>Round 3 Heat 315</v>
      </c>
    </row>
    <row r="18" spans="1:10" x14ac:dyDescent="0.2">
      <c r="A18" t="str">
        <f ca="1">'Calc Data 1'!V20</f>
        <v>Test17 Test17</v>
      </c>
      <c r="B18" t="str">
        <f>RIGHT('Calc Data 1'!$Q$18,3)</f>
        <v>303</v>
      </c>
      <c r="E18" s="442" t="s">
        <v>508</v>
      </c>
      <c r="F18" s="442" t="s">
        <v>508</v>
      </c>
      <c r="G18" t="str">
        <f t="shared" si="0"/>
        <v>Test15 Test15</v>
      </c>
      <c r="H18" t="str">
        <f t="shared" ca="1" si="1"/>
        <v>311</v>
      </c>
      <c r="I18" t="str">
        <f t="shared" ca="1" si="2"/>
        <v>R3H311</v>
      </c>
      <c r="J18" t="str">
        <f t="shared" ca="1" si="3"/>
        <v>Round 3 Heat 311</v>
      </c>
    </row>
    <row r="19" spans="1:10" x14ac:dyDescent="0.2">
      <c r="A19" t="str">
        <f ca="1">'Calc Data 1'!V21</f>
        <v>Test24 Test24</v>
      </c>
      <c r="B19" t="str">
        <f>RIGHT('Calc Data 1'!$Q$18,3)</f>
        <v>303</v>
      </c>
      <c r="E19" s="442" t="s">
        <v>509</v>
      </c>
      <c r="F19" s="442" t="s">
        <v>509</v>
      </c>
      <c r="G19" t="str">
        <f t="shared" si="0"/>
        <v>Test16 Test16</v>
      </c>
      <c r="H19" t="str">
        <f t="shared" ca="1" si="1"/>
        <v>302</v>
      </c>
      <c r="I19" t="str">
        <f t="shared" ca="1" si="2"/>
        <v>R3H302</v>
      </c>
      <c r="J19" t="str">
        <f t="shared" ca="1" si="3"/>
        <v>Round 3 Heat 302</v>
      </c>
    </row>
    <row r="20" spans="1:10" x14ac:dyDescent="0.2">
      <c r="A20" t="str">
        <f ca="1">'Calc Data 1'!V22</f>
        <v>Test25 Test25</v>
      </c>
      <c r="B20" t="str">
        <f>RIGHT('Calc Data 1'!$Q$18,3)</f>
        <v>303</v>
      </c>
      <c r="E20" s="442" t="s">
        <v>510</v>
      </c>
      <c r="F20" s="442" t="s">
        <v>510</v>
      </c>
      <c r="G20" t="str">
        <f t="shared" si="0"/>
        <v>Test17 Test17</v>
      </c>
      <c r="H20" t="str">
        <f t="shared" ca="1" si="1"/>
        <v>303</v>
      </c>
      <c r="I20" t="str">
        <f t="shared" ca="1" si="2"/>
        <v>R3H303</v>
      </c>
      <c r="J20" t="str">
        <f t="shared" ca="1" si="3"/>
        <v>Round 3 Heat 303</v>
      </c>
    </row>
    <row r="21" spans="1:10" x14ac:dyDescent="0.2">
      <c r="A21" t="str">
        <f ca="1">'Calc Data 1'!V23</f>
        <v/>
      </c>
      <c r="E21" s="442" t="s">
        <v>511</v>
      </c>
      <c r="F21" s="442" t="s">
        <v>511</v>
      </c>
      <c r="G21" t="str">
        <f t="shared" si="0"/>
        <v>Test18 Test18</v>
      </c>
      <c r="H21" t="str">
        <f t="shared" ca="1" si="1"/>
        <v>311</v>
      </c>
      <c r="I21" t="str">
        <f t="shared" ca="1" si="2"/>
        <v>R3H311</v>
      </c>
      <c r="J21" t="str">
        <f t="shared" ca="1" si="3"/>
        <v>Round 3 Heat 311</v>
      </c>
    </row>
    <row r="22" spans="1:10" x14ac:dyDescent="0.2">
      <c r="A22" t="str">
        <f ca="1">'Calc Data 1'!V24</f>
        <v>Test48 Test48</v>
      </c>
      <c r="B22" t="str">
        <f>RIGHT('Calc Data 1'!$Q$24,3)</f>
        <v>304</v>
      </c>
      <c r="E22" s="442" t="s">
        <v>512</v>
      </c>
      <c r="F22" s="442" t="s">
        <v>512</v>
      </c>
      <c r="G22" t="str">
        <f t="shared" si="0"/>
        <v>Test19 Test19</v>
      </c>
      <c r="H22" t="str">
        <f t="shared" ca="1" si="1"/>
        <v>315</v>
      </c>
      <c r="I22" t="str">
        <f t="shared" ca="1" si="2"/>
        <v>R3H315</v>
      </c>
      <c r="J22" t="str">
        <f t="shared" ca="1" si="3"/>
        <v>Round 3 Heat 315</v>
      </c>
    </row>
    <row r="23" spans="1:10" x14ac:dyDescent="0.2">
      <c r="A23" t="str">
        <f ca="1">'Calc Data 1'!V25</f>
        <v>Test49 Test49</v>
      </c>
      <c r="B23" t="str">
        <f>RIGHT('Calc Data 1'!$Q$24,3)</f>
        <v>304</v>
      </c>
      <c r="E23" s="442" t="s">
        <v>513</v>
      </c>
      <c r="F23" s="442" t="s">
        <v>513</v>
      </c>
      <c r="G23" t="str">
        <f t="shared" si="0"/>
        <v>Test20 Test20</v>
      </c>
      <c r="H23" t="str">
        <f t="shared" ca="1" si="1"/>
        <v>307</v>
      </c>
      <c r="I23" t="str">
        <f t="shared" ca="1" si="2"/>
        <v>R3H307</v>
      </c>
      <c r="J23" t="str">
        <f t="shared" ca="1" si="3"/>
        <v>Round 3 Heat 307</v>
      </c>
    </row>
    <row r="24" spans="1:10" x14ac:dyDescent="0.2">
      <c r="A24" t="str">
        <f ca="1">'Calc Data 1'!V26</f>
        <v>Test56 Test56</v>
      </c>
      <c r="B24" t="str">
        <f>RIGHT('Calc Data 1'!$Q$24,3)</f>
        <v>304</v>
      </c>
      <c r="E24" s="442" t="s">
        <v>514</v>
      </c>
      <c r="F24" s="442" t="s">
        <v>514</v>
      </c>
      <c r="G24" t="str">
        <f t="shared" si="0"/>
        <v>Test21 Test21</v>
      </c>
      <c r="H24" t="str">
        <f t="shared" ca="1" si="1"/>
        <v>308</v>
      </c>
      <c r="I24" t="str">
        <f t="shared" ca="1" si="2"/>
        <v>R3H308</v>
      </c>
      <c r="J24" t="str">
        <f t="shared" ca="1" si="3"/>
        <v>Round 3 Heat 308</v>
      </c>
    </row>
    <row r="25" spans="1:10" x14ac:dyDescent="0.2">
      <c r="A25" t="str">
        <f ca="1">'Calc Data 1'!V27</f>
        <v>Test57 Test57</v>
      </c>
      <c r="B25" t="str">
        <f>RIGHT('Calc Data 1'!$Q$24,3)</f>
        <v>304</v>
      </c>
      <c r="E25" s="442" t="s">
        <v>515</v>
      </c>
      <c r="F25" s="442" t="s">
        <v>515</v>
      </c>
      <c r="G25" t="str">
        <f t="shared" si="0"/>
        <v>Test22 Test22</v>
      </c>
      <c r="H25" t="str">
        <f t="shared" ca="1" si="1"/>
        <v>316</v>
      </c>
      <c r="I25" t="str">
        <f t="shared" ca="1" si="2"/>
        <v>R3H316</v>
      </c>
      <c r="J25" t="str">
        <f t="shared" ca="1" si="3"/>
        <v>Round 3 Heat 316</v>
      </c>
    </row>
    <row r="26" spans="1:10" x14ac:dyDescent="0.2">
      <c r="A26" t="str">
        <f ca="1">'Calc Data 1'!V28</f>
        <v/>
      </c>
      <c r="B26" t="str">
        <f>RIGHT('Calc Data 1'!$Q$24,3)</f>
        <v>304</v>
      </c>
      <c r="E26" s="442" t="s">
        <v>516</v>
      </c>
      <c r="F26" s="442" t="s">
        <v>516</v>
      </c>
      <c r="G26" t="str">
        <f t="shared" si="0"/>
        <v>Test23 Test23</v>
      </c>
      <c r="H26" t="str">
        <f t="shared" ca="1" si="1"/>
        <v>312</v>
      </c>
      <c r="I26" t="str">
        <f t="shared" ca="1" si="2"/>
        <v>R3H312</v>
      </c>
      <c r="J26" t="str">
        <f t="shared" ca="1" si="3"/>
        <v>Round 3 Heat 312</v>
      </c>
    </row>
    <row r="27" spans="1:10" x14ac:dyDescent="0.2">
      <c r="A27" t="str">
        <f ca="1">'Calc Data 1'!V29</f>
        <v/>
      </c>
      <c r="E27" s="442" t="s">
        <v>517</v>
      </c>
      <c r="F27" s="442" t="s">
        <v>517</v>
      </c>
      <c r="G27" t="str">
        <f t="shared" si="0"/>
        <v>Test24 Test24</v>
      </c>
      <c r="H27" t="str">
        <f t="shared" ca="1" si="1"/>
        <v>303</v>
      </c>
      <c r="I27" t="str">
        <f t="shared" ca="1" si="2"/>
        <v>R3H303</v>
      </c>
      <c r="J27" t="str">
        <f t="shared" ca="1" si="3"/>
        <v>Round 3 Heat 303</v>
      </c>
    </row>
    <row r="28" spans="1:10" x14ac:dyDescent="0.2">
      <c r="A28" t="str">
        <f ca="1">'Calc Data 1'!V30</f>
        <v>Test4 Test4</v>
      </c>
      <c r="B28" t="str">
        <f>RIGHT('Calc Data 1'!$Q$30,3)</f>
        <v>305</v>
      </c>
      <c r="E28" s="442" t="s">
        <v>518</v>
      </c>
      <c r="F28" s="442" t="s">
        <v>518</v>
      </c>
      <c r="G28" t="str">
        <f t="shared" si="0"/>
        <v>Test25 Test25</v>
      </c>
      <c r="H28" t="str">
        <f t="shared" ca="1" si="1"/>
        <v>303</v>
      </c>
      <c r="I28" t="str">
        <f t="shared" ca="1" si="2"/>
        <v>R3H303</v>
      </c>
      <c r="J28" t="str">
        <f t="shared" ca="1" si="3"/>
        <v>Round 3 Heat 303</v>
      </c>
    </row>
    <row r="29" spans="1:10" x14ac:dyDescent="0.2">
      <c r="A29" t="str">
        <f ca="1">'Calc Data 1'!V31</f>
        <v>Test5 Test5</v>
      </c>
      <c r="B29" t="str">
        <f>RIGHT('Calc Data 1'!$Q$30,3)</f>
        <v>305</v>
      </c>
      <c r="E29" s="442" t="s">
        <v>519</v>
      </c>
      <c r="F29" s="442" t="s">
        <v>519</v>
      </c>
      <c r="G29" t="str">
        <f t="shared" si="0"/>
        <v>Test26 Test26</v>
      </c>
      <c r="H29" t="str">
        <f t="shared" ca="1" si="1"/>
        <v>309</v>
      </c>
      <c r="I29" t="str">
        <f t="shared" ca="1" si="2"/>
        <v>R3H309</v>
      </c>
      <c r="J29" t="str">
        <f t="shared" ca="1" si="3"/>
        <v>Round 3 Heat 309</v>
      </c>
    </row>
    <row r="30" spans="1:10" x14ac:dyDescent="0.2">
      <c r="A30" t="str">
        <f ca="1">'Calc Data 1'!V32</f>
        <v>Test28 Test28</v>
      </c>
      <c r="B30" t="str">
        <f>RIGHT('Calc Data 1'!$Q$30,3)</f>
        <v>305</v>
      </c>
      <c r="E30" s="442" t="s">
        <v>520</v>
      </c>
      <c r="F30" s="442" t="s">
        <v>520</v>
      </c>
      <c r="G30" t="str">
        <f t="shared" si="0"/>
        <v>Test27 Test27</v>
      </c>
      <c r="H30" t="str">
        <f t="shared" ca="1" si="1"/>
        <v>313</v>
      </c>
      <c r="I30" t="str">
        <f t="shared" ca="1" si="2"/>
        <v>R3H313</v>
      </c>
      <c r="J30" t="str">
        <f t="shared" ca="1" si="3"/>
        <v>Round 3 Heat 313</v>
      </c>
    </row>
    <row r="31" spans="1:10" x14ac:dyDescent="0.2">
      <c r="A31" t="str">
        <f ca="1">'Calc Data 1'!V33</f>
        <v>Test29 Test29</v>
      </c>
      <c r="B31" t="str">
        <f>RIGHT('Calc Data 1'!$Q$30,3)</f>
        <v>305</v>
      </c>
      <c r="E31" s="442" t="s">
        <v>521</v>
      </c>
      <c r="F31" s="442" t="s">
        <v>521</v>
      </c>
      <c r="G31" t="str">
        <f t="shared" si="0"/>
        <v>Test28 Test28</v>
      </c>
      <c r="H31" t="str">
        <f t="shared" ca="1" si="1"/>
        <v>305</v>
      </c>
      <c r="I31" t="str">
        <f t="shared" ca="1" si="2"/>
        <v>R3H305</v>
      </c>
      <c r="J31" t="str">
        <f t="shared" ca="1" si="3"/>
        <v>Round 3 Heat 305</v>
      </c>
    </row>
    <row r="32" spans="1:10" x14ac:dyDescent="0.2">
      <c r="A32" t="str">
        <f ca="1">'Calc Data 1'!V34</f>
        <v>Test36 Test36</v>
      </c>
      <c r="B32" t="str">
        <f>RIGHT('Calc Data 1'!$Q$30,3)</f>
        <v>305</v>
      </c>
      <c r="E32" s="442" t="s">
        <v>522</v>
      </c>
      <c r="F32" s="442" t="s">
        <v>522</v>
      </c>
      <c r="G32" t="str">
        <f t="shared" si="0"/>
        <v>Test29 Test29</v>
      </c>
      <c r="H32" t="str">
        <f t="shared" ca="1" si="1"/>
        <v>305</v>
      </c>
      <c r="I32" t="str">
        <f t="shared" ca="1" si="2"/>
        <v>R3H305</v>
      </c>
      <c r="J32" t="str">
        <f t="shared" ca="1" si="3"/>
        <v>Round 3 Heat 305</v>
      </c>
    </row>
    <row r="33" spans="1:10" x14ac:dyDescent="0.2">
      <c r="A33" t="str">
        <f ca="1">'Calc Data 1'!V35</f>
        <v/>
      </c>
      <c r="E33" s="442" t="s">
        <v>523</v>
      </c>
      <c r="F33" s="442" t="s">
        <v>523</v>
      </c>
      <c r="G33" t="str">
        <f t="shared" si="0"/>
        <v>Test30 Test30</v>
      </c>
      <c r="H33" t="str">
        <f t="shared" ca="1" si="1"/>
        <v>313</v>
      </c>
      <c r="I33" t="str">
        <f t="shared" ca="1" si="2"/>
        <v>R3H313</v>
      </c>
      <c r="J33" t="str">
        <f t="shared" ca="1" si="3"/>
        <v>Round 3 Heat 313</v>
      </c>
    </row>
    <row r="34" spans="1:10" x14ac:dyDescent="0.2">
      <c r="A34" t="str">
        <f ca="1">'Calc Data 1'!V36</f>
        <v>Test37 Test37</v>
      </c>
      <c r="B34" t="str">
        <f>RIGHT('Calc Data 1'!$Q$36,3)</f>
        <v>306</v>
      </c>
      <c r="E34" s="442" t="s">
        <v>524</v>
      </c>
      <c r="F34" s="442" t="s">
        <v>524</v>
      </c>
      <c r="G34" t="str">
        <f t="shared" si="0"/>
        <v>Test31 Test31</v>
      </c>
      <c r="H34" t="str">
        <f t="shared" ca="1" si="1"/>
        <v>309</v>
      </c>
      <c r="I34" t="str">
        <f t="shared" ca="1" si="2"/>
        <v>R3H309</v>
      </c>
      <c r="J34" t="str">
        <f t="shared" ca="1" si="3"/>
        <v>Round 3 Heat 309</v>
      </c>
    </row>
    <row r="35" spans="1:10" x14ac:dyDescent="0.2">
      <c r="A35" t="str">
        <f ca="1">'Calc Data 1'!V37</f>
        <v>Test44 Test44</v>
      </c>
      <c r="B35" t="str">
        <f>RIGHT('Calc Data 1'!$Q$36,3)</f>
        <v>306</v>
      </c>
      <c r="E35" s="442" t="s">
        <v>525</v>
      </c>
      <c r="F35" s="442" t="s">
        <v>525</v>
      </c>
      <c r="G35" t="str">
        <f t="shared" si="0"/>
        <v>Test32 Test32</v>
      </c>
      <c r="H35" t="str">
        <f t="shared" ca="1" si="1"/>
        <v>301</v>
      </c>
      <c r="I35" t="str">
        <f t="shared" ca="1" si="2"/>
        <v>R3H301</v>
      </c>
      <c r="J35" t="str">
        <f t="shared" ca="1" si="3"/>
        <v>Round 3 Heat 301</v>
      </c>
    </row>
    <row r="36" spans="1:10" x14ac:dyDescent="0.2">
      <c r="A36" t="str">
        <f ca="1">'Calc Data 1'!V38</f>
        <v>Test45 Test45</v>
      </c>
      <c r="B36" t="str">
        <f>RIGHT('Calc Data 1'!$Q$36,3)</f>
        <v>306</v>
      </c>
      <c r="E36" s="442" t="s">
        <v>526</v>
      </c>
      <c r="F36" s="442" t="s">
        <v>526</v>
      </c>
      <c r="G36" t="str">
        <f t="shared" si="0"/>
        <v>Test33 Test33</v>
      </c>
      <c r="H36" t="str">
        <f t="shared" ca="1" si="1"/>
        <v>301</v>
      </c>
      <c r="I36" t="str">
        <f t="shared" ca="1" si="2"/>
        <v>R3H301</v>
      </c>
      <c r="J36" t="str">
        <f t="shared" ca="1" si="3"/>
        <v>Round 3 Heat 301</v>
      </c>
    </row>
    <row r="37" spans="1:10" x14ac:dyDescent="0.2">
      <c r="A37" t="str">
        <f ca="1">'Calc Data 1'!V39</f>
        <v>Test61 Test61</v>
      </c>
      <c r="B37" t="str">
        <f>RIGHT('Calc Data 1'!$Q$36,3)</f>
        <v>306</v>
      </c>
      <c r="E37" s="442" t="s">
        <v>527</v>
      </c>
      <c r="F37" s="442" t="s">
        <v>527</v>
      </c>
      <c r="G37" t="str">
        <f t="shared" si="0"/>
        <v>Test34 Test34</v>
      </c>
      <c r="H37" t="str">
        <f t="shared" ca="1" si="1"/>
        <v>309</v>
      </c>
      <c r="I37" t="str">
        <f t="shared" ca="1" si="2"/>
        <v>R3H309</v>
      </c>
      <c r="J37" t="str">
        <f t="shared" ca="1" si="3"/>
        <v>Round 3 Heat 309</v>
      </c>
    </row>
    <row r="38" spans="1:10" x14ac:dyDescent="0.2">
      <c r="A38" t="str">
        <f ca="1">'Calc Data 1'!V40</f>
        <v>Test69 Test69</v>
      </c>
      <c r="B38" t="str">
        <f>RIGHT('Calc Data 1'!$Q$36,3)</f>
        <v>306</v>
      </c>
      <c r="E38" s="442" t="s">
        <v>528</v>
      </c>
      <c r="F38" s="442" t="s">
        <v>528</v>
      </c>
      <c r="G38" t="str">
        <f t="shared" si="0"/>
        <v>Test35 Test35</v>
      </c>
      <c r="H38" t="str">
        <f t="shared" ca="1" si="1"/>
        <v>313</v>
      </c>
      <c r="I38" t="str">
        <f t="shared" ca="1" si="2"/>
        <v>R3H313</v>
      </c>
      <c r="J38" t="str">
        <f t="shared" ca="1" si="3"/>
        <v>Round 3 Heat 313</v>
      </c>
    </row>
    <row r="39" spans="1:10" x14ac:dyDescent="0.2">
      <c r="A39" t="str">
        <f ca="1">'Calc Data 1'!V41</f>
        <v/>
      </c>
      <c r="E39" s="442" t="s">
        <v>529</v>
      </c>
      <c r="F39" s="442" t="s">
        <v>529</v>
      </c>
      <c r="G39" t="str">
        <f t="shared" si="0"/>
        <v>Test36 Test36</v>
      </c>
      <c r="H39" t="str">
        <f t="shared" ca="1" si="1"/>
        <v>305</v>
      </c>
      <c r="I39" t="str">
        <f t="shared" ca="1" si="2"/>
        <v>R3H305</v>
      </c>
      <c r="J39" t="str">
        <f t="shared" ca="1" si="3"/>
        <v>Round 3 Heat 305</v>
      </c>
    </row>
    <row r="40" spans="1:10" x14ac:dyDescent="0.2">
      <c r="A40" t="str">
        <f ca="1">'Calc Data 1'!V42</f>
        <v>Test68 Test68</v>
      </c>
      <c r="B40" t="str">
        <f>RIGHT('Calc Data 1'!$Q$42,3)</f>
        <v>307</v>
      </c>
      <c r="E40" s="442" t="s">
        <v>530</v>
      </c>
      <c r="F40" s="442" t="s">
        <v>530</v>
      </c>
      <c r="G40" t="str">
        <f t="shared" si="0"/>
        <v>Test37 Test37</v>
      </c>
      <c r="H40" t="str">
        <f t="shared" ca="1" si="1"/>
        <v>306</v>
      </c>
      <c r="I40" t="str">
        <f t="shared" ca="1" si="2"/>
        <v>R3H306</v>
      </c>
      <c r="J40" t="str">
        <f t="shared" ca="1" si="3"/>
        <v>Round 3 Heat 306</v>
      </c>
    </row>
    <row r="41" spans="1:10" x14ac:dyDescent="0.2">
      <c r="A41" t="str">
        <f ca="1">'Calc Data 1'!V43</f>
        <v>Test76 Test76</v>
      </c>
      <c r="B41" t="str">
        <f>RIGHT('Calc Data 1'!$Q$42,3)</f>
        <v>307</v>
      </c>
      <c r="E41" s="442" t="s">
        <v>531</v>
      </c>
      <c r="F41" s="442" t="s">
        <v>531</v>
      </c>
      <c r="G41" t="str">
        <f t="shared" si="0"/>
        <v>Test38 Test38</v>
      </c>
      <c r="H41" t="str">
        <f t="shared" ca="1" si="1"/>
        <v>314</v>
      </c>
      <c r="I41" t="str">
        <f t="shared" ca="1" si="2"/>
        <v>R3H314</v>
      </c>
      <c r="J41" t="str">
        <f t="shared" ca="1" si="3"/>
        <v>Round 3 Heat 314</v>
      </c>
    </row>
    <row r="42" spans="1:10" x14ac:dyDescent="0.2">
      <c r="A42" t="str">
        <f ca="1">'Calc Data 1'!V44</f>
        <v>Test12 Test12</v>
      </c>
      <c r="B42" t="str">
        <f>RIGHT('Calc Data 1'!$Q$42,3)</f>
        <v>307</v>
      </c>
      <c r="E42" s="442" t="s">
        <v>532</v>
      </c>
      <c r="F42" s="442" t="s">
        <v>532</v>
      </c>
      <c r="G42" t="str">
        <f t="shared" si="0"/>
        <v>Test39 Test39</v>
      </c>
      <c r="H42" t="str">
        <f t="shared" ca="1" si="1"/>
        <v>310</v>
      </c>
      <c r="I42" t="str">
        <f t="shared" ca="1" si="2"/>
        <v>R3H310</v>
      </c>
      <c r="J42" t="str">
        <f t="shared" ca="1" si="3"/>
        <v>Round 3 Heat 310</v>
      </c>
    </row>
    <row r="43" spans="1:10" x14ac:dyDescent="0.2">
      <c r="A43" t="str">
        <f ca="1">'Calc Data 1'!V45</f>
        <v>Test13 Test13</v>
      </c>
      <c r="B43" t="str">
        <f>RIGHT('Calc Data 1'!$Q$42,3)</f>
        <v>307</v>
      </c>
      <c r="E43" s="442" t="s">
        <v>533</v>
      </c>
      <c r="F43" s="442" t="s">
        <v>533</v>
      </c>
      <c r="G43" t="str">
        <f t="shared" si="0"/>
        <v>Test40 Test40</v>
      </c>
      <c r="H43" t="str">
        <f t="shared" ca="1" si="1"/>
        <v>302</v>
      </c>
      <c r="I43" t="str">
        <f t="shared" ca="1" si="2"/>
        <v>R3H302</v>
      </c>
      <c r="J43" t="str">
        <f t="shared" ca="1" si="3"/>
        <v>Round 3 Heat 302</v>
      </c>
    </row>
    <row r="44" spans="1:10" x14ac:dyDescent="0.2">
      <c r="A44" t="str">
        <f ca="1">'Calc Data 1'!V46</f>
        <v>Test20 Test20</v>
      </c>
      <c r="B44" t="str">
        <f>RIGHT('Calc Data 1'!$Q$42,3)</f>
        <v>307</v>
      </c>
      <c r="E44" s="442" t="s">
        <v>534</v>
      </c>
      <c r="F44" s="442" t="s">
        <v>534</v>
      </c>
      <c r="G44" t="str">
        <f t="shared" si="0"/>
        <v>Test41 Test41</v>
      </c>
      <c r="H44" t="str">
        <f t="shared" ca="1" si="1"/>
        <v>302</v>
      </c>
      <c r="I44" t="str">
        <f t="shared" ca="1" si="2"/>
        <v>R3H302</v>
      </c>
      <c r="J44" t="str">
        <f t="shared" ca="1" si="3"/>
        <v>Round 3 Heat 302</v>
      </c>
    </row>
    <row r="45" spans="1:10" x14ac:dyDescent="0.2">
      <c r="A45" t="str">
        <f ca="1">'Calc Data 1'!V47</f>
        <v/>
      </c>
      <c r="E45" s="442" t="s">
        <v>535</v>
      </c>
      <c r="F45" s="442" t="s">
        <v>535</v>
      </c>
      <c r="G45" t="str">
        <f t="shared" si="0"/>
        <v>Test42 Test42</v>
      </c>
      <c r="H45" t="str">
        <f t="shared" ca="1" si="1"/>
        <v>310</v>
      </c>
      <c r="I45" t="str">
        <f t="shared" ca="1" si="2"/>
        <v>R3H310</v>
      </c>
      <c r="J45" t="str">
        <f t="shared" ca="1" si="3"/>
        <v>Round 3 Heat 310</v>
      </c>
    </row>
    <row r="46" spans="1:10" x14ac:dyDescent="0.2">
      <c r="A46" t="str">
        <f ca="1">'Calc Data 1'!V48</f>
        <v>Test21 Test21</v>
      </c>
      <c r="B46" t="str">
        <f>RIGHT('Calc Data 1'!$Q$48,3)</f>
        <v>308</v>
      </c>
      <c r="E46" s="442" t="s">
        <v>536</v>
      </c>
      <c r="F46" s="442" t="s">
        <v>536</v>
      </c>
      <c r="G46" t="str">
        <f t="shared" si="0"/>
        <v>Test43 Test43</v>
      </c>
      <c r="H46" t="str">
        <f t="shared" ca="1" si="1"/>
        <v>314</v>
      </c>
      <c r="I46" t="str">
        <f t="shared" ca="1" si="2"/>
        <v>R3H314</v>
      </c>
      <c r="J46" t="str">
        <f t="shared" ca="1" si="3"/>
        <v>Round 3 Heat 314</v>
      </c>
    </row>
    <row r="47" spans="1:10" x14ac:dyDescent="0.2">
      <c r="A47" t="str">
        <f ca="1">'Calc Data 1'!V49</f>
        <v>Test52 Test52</v>
      </c>
      <c r="B47" t="str">
        <f>RIGHT('Calc Data 1'!$Q$48,3)</f>
        <v>308</v>
      </c>
      <c r="E47" s="442" t="s">
        <v>537</v>
      </c>
      <c r="F47" s="442" t="s">
        <v>537</v>
      </c>
      <c r="G47" t="str">
        <f t="shared" si="0"/>
        <v>Test44 Test44</v>
      </c>
      <c r="H47" t="str">
        <f t="shared" ca="1" si="1"/>
        <v>306</v>
      </c>
      <c r="I47" t="str">
        <f t="shared" ca="1" si="2"/>
        <v>R3H306</v>
      </c>
      <c r="J47" t="str">
        <f t="shared" ca="1" si="3"/>
        <v>Round 3 Heat 306</v>
      </c>
    </row>
    <row r="48" spans="1:10" x14ac:dyDescent="0.2">
      <c r="A48" t="str">
        <f ca="1">'Calc Data 1'!V50</f>
        <v>Test53 Test53</v>
      </c>
      <c r="B48" t="str">
        <f>RIGHT('Calc Data 1'!$Q$48,3)</f>
        <v>308</v>
      </c>
      <c r="E48" s="442" t="s">
        <v>538</v>
      </c>
      <c r="F48" s="442" t="s">
        <v>538</v>
      </c>
      <c r="G48" t="str">
        <f t="shared" si="0"/>
        <v>Test45 Test45</v>
      </c>
      <c r="H48" t="str">
        <f t="shared" ca="1" si="1"/>
        <v>306</v>
      </c>
      <c r="I48" t="str">
        <f t="shared" ca="1" si="2"/>
        <v>R3H306</v>
      </c>
      <c r="J48" t="str">
        <f t="shared" ca="1" si="3"/>
        <v>Round 3 Heat 306</v>
      </c>
    </row>
    <row r="49" spans="1:10" x14ac:dyDescent="0.2">
      <c r="A49" t="str">
        <f ca="1">'Calc Data 1'!V51</f>
        <v>Test60 Test60</v>
      </c>
      <c r="B49" t="str">
        <f>RIGHT('Calc Data 1'!$Q$48,3)</f>
        <v>308</v>
      </c>
      <c r="E49" s="442" t="s">
        <v>539</v>
      </c>
      <c r="F49" s="442" t="s">
        <v>539</v>
      </c>
      <c r="G49" t="str">
        <f t="shared" si="0"/>
        <v>Test46 Test46</v>
      </c>
      <c r="H49" t="str">
        <f t="shared" ca="1" si="1"/>
        <v>314</v>
      </c>
      <c r="I49" t="str">
        <f t="shared" ca="1" si="2"/>
        <v>R3H314</v>
      </c>
      <c r="J49" t="str">
        <f t="shared" ca="1" si="3"/>
        <v>Round 3 Heat 314</v>
      </c>
    </row>
    <row r="50" spans="1:10" x14ac:dyDescent="0.2">
      <c r="A50" t="str">
        <f ca="1">'Calc Data 1'!V52</f>
        <v/>
      </c>
      <c r="B50" t="str">
        <f>RIGHT('Calc Data 1'!$Q$48,3)</f>
        <v>308</v>
      </c>
      <c r="E50" s="442" t="s">
        <v>540</v>
      </c>
      <c r="F50" s="442" t="s">
        <v>540</v>
      </c>
      <c r="G50" t="str">
        <f t="shared" si="0"/>
        <v>Test47 Test47</v>
      </c>
      <c r="H50" t="str">
        <f t="shared" ca="1" si="1"/>
        <v>310</v>
      </c>
      <c r="I50" t="str">
        <f t="shared" ca="1" si="2"/>
        <v>R3H310</v>
      </c>
      <c r="J50" t="str">
        <f t="shared" ca="1" si="3"/>
        <v>Round 3 Heat 310</v>
      </c>
    </row>
    <row r="51" spans="1:10" x14ac:dyDescent="0.2">
      <c r="A51" t="str">
        <f ca="1">'Calc Data 1'!V53</f>
        <v/>
      </c>
      <c r="E51" s="442" t="s">
        <v>541</v>
      </c>
      <c r="F51" s="442" t="s">
        <v>541</v>
      </c>
      <c r="G51" t="str">
        <f t="shared" si="0"/>
        <v>Test48 Test48</v>
      </c>
      <c r="H51" t="str">
        <f t="shared" ca="1" si="1"/>
        <v>304</v>
      </c>
      <c r="I51" t="str">
        <f t="shared" ca="1" si="2"/>
        <v>R3H304</v>
      </c>
      <c r="J51" t="str">
        <f t="shared" ca="1" si="3"/>
        <v>Round 3 Heat 304</v>
      </c>
    </row>
    <row r="52" spans="1:10" x14ac:dyDescent="0.2">
      <c r="A52" t="str">
        <f ca="1">'Calc Data 1'!V54</f>
        <v>Test2 Test2</v>
      </c>
      <c r="B52" t="str">
        <f>RIGHT('Calc Data 1'!$Q$54,3)</f>
        <v>309</v>
      </c>
      <c r="E52" s="442" t="s">
        <v>542</v>
      </c>
      <c r="F52" s="442" t="s">
        <v>542</v>
      </c>
      <c r="G52" t="str">
        <f t="shared" si="0"/>
        <v>Test49 Test49</v>
      </c>
      <c r="H52" t="str">
        <f t="shared" ca="1" si="1"/>
        <v>304</v>
      </c>
      <c r="I52" t="str">
        <f t="shared" ca="1" si="2"/>
        <v>R3H304</v>
      </c>
      <c r="J52" t="str">
        <f t="shared" ca="1" si="3"/>
        <v>Round 3 Heat 304</v>
      </c>
    </row>
    <row r="53" spans="1:10" x14ac:dyDescent="0.2">
      <c r="A53" t="str">
        <f ca="1">'Calc Data 1'!V55</f>
        <v>Test7 Test7</v>
      </c>
      <c r="B53" t="str">
        <f>RIGHT('Calc Data 1'!$Q$54,3)</f>
        <v>309</v>
      </c>
      <c r="E53" s="442" t="s">
        <v>543</v>
      </c>
      <c r="F53" s="442" t="s">
        <v>543</v>
      </c>
      <c r="G53" t="str">
        <f t="shared" si="0"/>
        <v>Test50 Test50</v>
      </c>
      <c r="H53" t="str">
        <f t="shared" ca="1" si="1"/>
        <v>312</v>
      </c>
      <c r="I53" t="str">
        <f t="shared" ca="1" si="2"/>
        <v>R3H312</v>
      </c>
      <c r="J53" t="str">
        <f t="shared" ca="1" si="3"/>
        <v>Round 3 Heat 312</v>
      </c>
    </row>
    <row r="54" spans="1:10" x14ac:dyDescent="0.2">
      <c r="A54" t="str">
        <f ca="1">'Calc Data 1'!V56</f>
        <v>Test26 Test26</v>
      </c>
      <c r="B54" t="str">
        <f>RIGHT('Calc Data 1'!$Q$54,3)</f>
        <v>309</v>
      </c>
      <c r="E54" s="442" t="s">
        <v>544</v>
      </c>
      <c r="F54" s="442" t="s">
        <v>544</v>
      </c>
      <c r="G54" t="str">
        <f t="shared" si="0"/>
        <v>Test51 Test51</v>
      </c>
      <c r="H54" t="str">
        <f t="shared" ca="1" si="1"/>
        <v>316</v>
      </c>
      <c r="I54" t="str">
        <f t="shared" ca="1" si="2"/>
        <v>R3H316</v>
      </c>
      <c r="J54" t="str">
        <f t="shared" ca="1" si="3"/>
        <v>Round 3 Heat 316</v>
      </c>
    </row>
    <row r="55" spans="1:10" x14ac:dyDescent="0.2">
      <c r="A55" t="str">
        <f ca="1">'Calc Data 1'!V57</f>
        <v>Test31 Test31</v>
      </c>
      <c r="B55" t="str">
        <f>RIGHT('Calc Data 1'!$Q$54,3)</f>
        <v>309</v>
      </c>
      <c r="E55" s="442" t="s">
        <v>545</v>
      </c>
      <c r="F55" s="442" t="s">
        <v>545</v>
      </c>
      <c r="G55" t="str">
        <f t="shared" si="0"/>
        <v>Test52 Test52</v>
      </c>
      <c r="H55" t="str">
        <f t="shared" ca="1" si="1"/>
        <v>308</v>
      </c>
      <c r="I55" t="str">
        <f t="shared" ca="1" si="2"/>
        <v>R3H308</v>
      </c>
      <c r="J55" t="str">
        <f t="shared" ca="1" si="3"/>
        <v>Round 3 Heat 308</v>
      </c>
    </row>
    <row r="56" spans="1:10" x14ac:dyDescent="0.2">
      <c r="A56" t="str">
        <f ca="1">'Calc Data 1'!V58</f>
        <v>Test34 Test34</v>
      </c>
      <c r="B56" t="str">
        <f>RIGHT('Calc Data 1'!$Q$54,3)</f>
        <v>309</v>
      </c>
      <c r="E56" s="442" t="s">
        <v>546</v>
      </c>
      <c r="F56" s="442" t="s">
        <v>546</v>
      </c>
      <c r="G56" t="str">
        <f t="shared" si="0"/>
        <v>Test53 Test53</v>
      </c>
      <c r="H56" t="str">
        <f t="shared" ca="1" si="1"/>
        <v>308</v>
      </c>
      <c r="I56" t="str">
        <f t="shared" ca="1" si="2"/>
        <v>R3H308</v>
      </c>
      <c r="J56" t="str">
        <f t="shared" ca="1" si="3"/>
        <v>Round 3 Heat 308</v>
      </c>
    </row>
    <row r="57" spans="1:10" x14ac:dyDescent="0.2">
      <c r="A57" t="str">
        <f ca="1">'Calc Data 1'!V59</f>
        <v/>
      </c>
      <c r="E57" s="442" t="s">
        <v>547</v>
      </c>
      <c r="F57" s="442" t="s">
        <v>547</v>
      </c>
      <c r="G57" t="str">
        <f t="shared" si="0"/>
        <v>Test54 Test54</v>
      </c>
      <c r="H57" t="str">
        <f t="shared" ca="1" si="1"/>
        <v>316</v>
      </c>
      <c r="I57" t="str">
        <f t="shared" ca="1" si="2"/>
        <v>R3H316</v>
      </c>
      <c r="J57" t="str">
        <f t="shared" ca="1" si="3"/>
        <v>Round 3 Heat 316</v>
      </c>
    </row>
    <row r="58" spans="1:10" x14ac:dyDescent="0.2">
      <c r="A58" t="str">
        <f ca="1">'Calc Data 1'!V60</f>
        <v>Test39 Test39</v>
      </c>
      <c r="B58" t="str">
        <f>RIGHT('Calc Data 1'!$Q$60,3)</f>
        <v>310</v>
      </c>
      <c r="E58" s="442" t="s">
        <v>548</v>
      </c>
      <c r="F58" s="442" t="s">
        <v>548</v>
      </c>
      <c r="G58" t="str">
        <f t="shared" si="0"/>
        <v>Test55 Test55</v>
      </c>
      <c r="H58" t="str">
        <f t="shared" ca="1" si="1"/>
        <v>312</v>
      </c>
      <c r="I58" t="str">
        <f t="shared" ca="1" si="2"/>
        <v>R3H312</v>
      </c>
      <c r="J58" t="str">
        <f t="shared" ca="1" si="3"/>
        <v>Round 3 Heat 312</v>
      </c>
    </row>
    <row r="59" spans="1:10" x14ac:dyDescent="0.2">
      <c r="A59" t="str">
        <f ca="1">'Calc Data 1'!V61</f>
        <v>Test42 Test42</v>
      </c>
      <c r="B59" t="str">
        <f>RIGHT('Calc Data 1'!$Q$60,3)</f>
        <v>310</v>
      </c>
      <c r="E59" s="442" t="s">
        <v>549</v>
      </c>
      <c r="F59" s="442" t="s">
        <v>549</v>
      </c>
      <c r="G59" t="str">
        <f t="shared" si="0"/>
        <v>Test56 Test56</v>
      </c>
      <c r="H59" t="str">
        <f t="shared" ca="1" si="1"/>
        <v>304</v>
      </c>
      <c r="I59" t="str">
        <f t="shared" ca="1" si="2"/>
        <v>R3H304</v>
      </c>
      <c r="J59" t="str">
        <f t="shared" ca="1" si="3"/>
        <v>Round 3 Heat 304</v>
      </c>
    </row>
    <row r="60" spans="1:10" x14ac:dyDescent="0.2">
      <c r="A60" t="str">
        <f ca="1">'Calc Data 1'!V62</f>
        <v>Test47 Test47</v>
      </c>
      <c r="B60" t="str">
        <f>RIGHT('Calc Data 1'!$Q$60,3)</f>
        <v>310</v>
      </c>
      <c r="E60" s="442" t="s">
        <v>550</v>
      </c>
      <c r="F60" s="442" t="s">
        <v>550</v>
      </c>
      <c r="G60" t="str">
        <f t="shared" si="0"/>
        <v>Test57 Test57</v>
      </c>
      <c r="H60" t="str">
        <f t="shared" ca="1" si="1"/>
        <v>304</v>
      </c>
      <c r="I60" t="str">
        <f t="shared" ca="1" si="2"/>
        <v>R3H304</v>
      </c>
      <c r="J60" t="str">
        <f t="shared" ca="1" si="3"/>
        <v>Round 3 Heat 304</v>
      </c>
    </row>
    <row r="61" spans="1:10" x14ac:dyDescent="0.2">
      <c r="A61" t="str">
        <f ca="1">'Calc Data 1'!V63</f>
        <v>Test63 Test63</v>
      </c>
      <c r="B61" t="str">
        <f>RIGHT('Calc Data 1'!$Q$60,3)</f>
        <v>310</v>
      </c>
      <c r="E61" s="442" t="s">
        <v>551</v>
      </c>
      <c r="F61" s="442" t="s">
        <v>551</v>
      </c>
      <c r="G61" t="str">
        <f t="shared" si="0"/>
        <v>Test58 Test58</v>
      </c>
      <c r="H61" t="str">
        <f t="shared" ca="1" si="1"/>
        <v>312</v>
      </c>
      <c r="I61" t="str">
        <f t="shared" ca="1" si="2"/>
        <v>R3H312</v>
      </c>
      <c r="J61" t="str">
        <f t="shared" ca="1" si="3"/>
        <v>Round 3 Heat 312</v>
      </c>
    </row>
    <row r="62" spans="1:10" x14ac:dyDescent="0.2">
      <c r="A62" t="str">
        <f ca="1">'Calc Data 1'!V64</f>
        <v>Test71 Test71</v>
      </c>
      <c r="B62" t="str">
        <f>RIGHT('Calc Data 1'!$Q$60,3)</f>
        <v>310</v>
      </c>
      <c r="E62" s="442" t="s">
        <v>552</v>
      </c>
      <c r="F62" s="442" t="s">
        <v>552</v>
      </c>
      <c r="G62" t="str">
        <f t="shared" si="0"/>
        <v>Test59 Test59</v>
      </c>
      <c r="H62" t="str">
        <f t="shared" ca="1" si="1"/>
        <v>316</v>
      </c>
      <c r="I62" t="str">
        <f t="shared" ca="1" si="2"/>
        <v>R3H316</v>
      </c>
      <c r="J62" t="str">
        <f t="shared" ca="1" si="3"/>
        <v>Round 3 Heat 316</v>
      </c>
    </row>
    <row r="63" spans="1:10" x14ac:dyDescent="0.2">
      <c r="A63" t="str">
        <f ca="1">'Calc Data 1'!V65</f>
        <v/>
      </c>
      <c r="E63" s="442" t="s">
        <v>553</v>
      </c>
      <c r="F63" s="442" t="s">
        <v>553</v>
      </c>
      <c r="G63" t="str">
        <f t="shared" si="0"/>
        <v>Test60 Test60</v>
      </c>
      <c r="H63" t="str">
        <f t="shared" ca="1" si="1"/>
        <v>308</v>
      </c>
      <c r="I63" t="str">
        <f t="shared" ca="1" si="2"/>
        <v>R3H308</v>
      </c>
      <c r="J63" t="str">
        <f t="shared" ca="1" si="3"/>
        <v>Round 3 Heat 308</v>
      </c>
    </row>
    <row r="64" spans="1:10" x14ac:dyDescent="0.2">
      <c r="A64" t="str">
        <f ca="1">'Calc Data 1'!V66</f>
        <v>Test66 Test66</v>
      </c>
      <c r="B64" t="str">
        <f>RIGHT('Calc Data 1'!$Q$66,3)</f>
        <v>311</v>
      </c>
      <c r="E64" s="442" t="s">
        <v>554</v>
      </c>
      <c r="F64" s="442" t="s">
        <v>554</v>
      </c>
      <c r="G64" t="str">
        <f t="shared" si="0"/>
        <v>Test61 Test61</v>
      </c>
      <c r="H64" t="str">
        <f t="shared" ca="1" si="1"/>
        <v>306</v>
      </c>
      <c r="I64" t="str">
        <f t="shared" ca="1" si="2"/>
        <v>R3H306</v>
      </c>
      <c r="J64" t="str">
        <f t="shared" ca="1" si="3"/>
        <v>Round 3 Heat 306</v>
      </c>
    </row>
    <row r="65" spans="1:10" x14ac:dyDescent="0.2">
      <c r="A65" t="str">
        <f ca="1">'Calc Data 1'!V67</f>
        <v>Test74 Test74</v>
      </c>
      <c r="B65" t="str">
        <f>RIGHT('Calc Data 1'!$Q$66,3)</f>
        <v>311</v>
      </c>
      <c r="E65" s="442" t="s">
        <v>555</v>
      </c>
      <c r="F65" s="442" t="s">
        <v>555</v>
      </c>
      <c r="G65" t="str">
        <f t="shared" si="0"/>
        <v>Test62 Test62</v>
      </c>
      <c r="H65" t="str">
        <f t="shared" ca="1" si="1"/>
        <v>314</v>
      </c>
      <c r="I65" t="str">
        <f t="shared" ca="1" si="2"/>
        <v>R3H314</v>
      </c>
      <c r="J65" t="str">
        <f t="shared" ca="1" si="3"/>
        <v>Round 3 Heat 314</v>
      </c>
    </row>
    <row r="66" spans="1:10" x14ac:dyDescent="0.2">
      <c r="A66" t="str">
        <f ca="1">'Calc Data 1'!V68</f>
        <v>Test10 Test10</v>
      </c>
      <c r="B66" t="str">
        <f>RIGHT('Calc Data 1'!$Q$66,3)</f>
        <v>311</v>
      </c>
      <c r="E66" s="442" t="s">
        <v>556</v>
      </c>
      <c r="F66" s="442" t="s">
        <v>556</v>
      </c>
      <c r="G66" t="str">
        <f t="shared" si="0"/>
        <v>Test63 Test63</v>
      </c>
      <c r="H66" t="str">
        <f t="shared" ca="1" si="1"/>
        <v>310</v>
      </c>
      <c r="I66" t="str">
        <f t="shared" ca="1" si="2"/>
        <v>R3H310</v>
      </c>
      <c r="J66" t="str">
        <f t="shared" ca="1" si="3"/>
        <v>Round 3 Heat 310</v>
      </c>
    </row>
    <row r="67" spans="1:10" x14ac:dyDescent="0.2">
      <c r="A67" t="str">
        <f ca="1">'Calc Data 1'!V69</f>
        <v>Test15 Test15</v>
      </c>
      <c r="B67" t="str">
        <f>RIGHT('Calc Data 1'!$Q$66,3)</f>
        <v>311</v>
      </c>
      <c r="E67" s="442" t="s">
        <v>557</v>
      </c>
      <c r="F67" s="442" t="s">
        <v>557</v>
      </c>
      <c r="G67" t="str">
        <f t="shared" si="0"/>
        <v>Test64 Test64</v>
      </c>
      <c r="H67" t="str">
        <f t="shared" ca="1" si="1"/>
        <v>302</v>
      </c>
      <c r="I67" t="str">
        <f t="shared" ca="1" si="2"/>
        <v>R3H302</v>
      </c>
      <c r="J67" t="str">
        <f t="shared" ca="1" si="3"/>
        <v>Round 3 Heat 302</v>
      </c>
    </row>
    <row r="68" spans="1:10" x14ac:dyDescent="0.2">
      <c r="A68" t="str">
        <f ca="1">'Calc Data 1'!V70</f>
        <v>Test18 Test18</v>
      </c>
      <c r="B68" t="str">
        <f>RIGHT('Calc Data 1'!$Q$66,3)</f>
        <v>311</v>
      </c>
      <c r="E68" s="442" t="s">
        <v>558</v>
      </c>
      <c r="F68" s="442" t="s">
        <v>558</v>
      </c>
      <c r="G68" t="str">
        <f t="shared" si="0"/>
        <v>Test65 Test65</v>
      </c>
      <c r="H68" t="str">
        <f t="shared" ca="1" si="1"/>
        <v>303</v>
      </c>
      <c r="I68" t="str">
        <f t="shared" ca="1" si="2"/>
        <v>R3H303</v>
      </c>
      <c r="J68" t="str">
        <f t="shared" ca="1" si="3"/>
        <v>Round 3 Heat 303</v>
      </c>
    </row>
    <row r="69" spans="1:10" x14ac:dyDescent="0.2">
      <c r="A69" t="str">
        <f ca="1">'Calc Data 1'!V71</f>
        <v/>
      </c>
      <c r="E69" s="442" t="s">
        <v>559</v>
      </c>
      <c r="F69" s="442" t="s">
        <v>559</v>
      </c>
      <c r="G69" t="str">
        <f t="shared" ref="G69:G83" si="4">CONCATENATE(F69," ",E69)</f>
        <v>Test66 Test66</v>
      </c>
      <c r="H69" t="str">
        <f t="shared" ref="H69:H83" ca="1" si="5">VLOOKUP(G69,$A$4:$B$98,2,FALSE)</f>
        <v>311</v>
      </c>
      <c r="I69" t="str">
        <f t="shared" ref="I69:I83" ca="1" si="6">CONCATENATE("R3H",H69)</f>
        <v>R3H311</v>
      </c>
      <c r="J69" t="str">
        <f t="shared" ref="J69:J83" ca="1" si="7">CONCATENATE("Round 3"," ","Heat"," ",RIGHT(I69,3))</f>
        <v>Round 3 Heat 311</v>
      </c>
    </row>
    <row r="70" spans="1:10" x14ac:dyDescent="0.2">
      <c r="A70" t="str">
        <f ca="1">'Calc Data 1'!V72</f>
        <v>Test23 Test23</v>
      </c>
      <c r="B70" t="str">
        <f>RIGHT('Calc Data 1'!$Q$72,3)</f>
        <v>312</v>
      </c>
      <c r="E70" s="442" t="s">
        <v>560</v>
      </c>
      <c r="F70" s="442" t="s">
        <v>560</v>
      </c>
      <c r="G70" t="str">
        <f t="shared" si="4"/>
        <v>Test67 Test67</v>
      </c>
      <c r="H70" t="str">
        <f t="shared" ca="1" si="5"/>
        <v>315</v>
      </c>
      <c r="I70" t="str">
        <f t="shared" ca="1" si="6"/>
        <v>R3H315</v>
      </c>
      <c r="J70" t="str">
        <f t="shared" ca="1" si="7"/>
        <v>Round 3 Heat 315</v>
      </c>
    </row>
    <row r="71" spans="1:10" x14ac:dyDescent="0.2">
      <c r="A71" t="str">
        <f ca="1">'Calc Data 1'!V73</f>
        <v>Test50 Test50</v>
      </c>
      <c r="B71" t="str">
        <f>RIGHT('Calc Data 1'!$Q$72,3)</f>
        <v>312</v>
      </c>
      <c r="E71" s="442" t="s">
        <v>561</v>
      </c>
      <c r="F71" s="442" t="s">
        <v>561</v>
      </c>
      <c r="G71" t="str">
        <f t="shared" si="4"/>
        <v>Test68 Test68</v>
      </c>
      <c r="H71" t="str">
        <f t="shared" ca="1" si="5"/>
        <v>307</v>
      </c>
      <c r="I71" t="str">
        <f t="shared" ca="1" si="6"/>
        <v>R3H307</v>
      </c>
      <c r="J71" t="str">
        <f t="shared" ca="1" si="7"/>
        <v>Round 3 Heat 307</v>
      </c>
    </row>
    <row r="72" spans="1:10" x14ac:dyDescent="0.2">
      <c r="A72" t="str">
        <f ca="1">'Calc Data 1'!V74</f>
        <v>Test55 Test55</v>
      </c>
      <c r="B72" t="str">
        <f>RIGHT('Calc Data 1'!$Q$72,3)</f>
        <v>312</v>
      </c>
      <c r="E72" s="442" t="s">
        <v>562</v>
      </c>
      <c r="F72" s="442" t="s">
        <v>562</v>
      </c>
      <c r="G72" t="str">
        <f t="shared" si="4"/>
        <v>Test69 Test69</v>
      </c>
      <c r="H72" t="str">
        <f t="shared" ca="1" si="5"/>
        <v>306</v>
      </c>
      <c r="I72" t="str">
        <f t="shared" ca="1" si="6"/>
        <v>R3H306</v>
      </c>
      <c r="J72" t="str">
        <f t="shared" ca="1" si="7"/>
        <v>Round 3 Heat 306</v>
      </c>
    </row>
    <row r="73" spans="1:10" x14ac:dyDescent="0.2">
      <c r="A73" t="str">
        <f ca="1">'Calc Data 1'!V75</f>
        <v>Test58 Test58</v>
      </c>
      <c r="B73" t="str">
        <f>RIGHT('Calc Data 1'!$Q$72,3)</f>
        <v>312</v>
      </c>
      <c r="E73" s="442" t="s">
        <v>563</v>
      </c>
      <c r="F73" s="442" t="s">
        <v>563</v>
      </c>
      <c r="G73" t="str">
        <f t="shared" si="4"/>
        <v>Test70 Test70</v>
      </c>
      <c r="H73" t="str">
        <f t="shared" ca="1" si="5"/>
        <v>314</v>
      </c>
      <c r="I73" t="str">
        <f t="shared" ca="1" si="6"/>
        <v>R3H314</v>
      </c>
      <c r="J73" t="str">
        <f t="shared" ca="1" si="7"/>
        <v>Round 3 Heat 314</v>
      </c>
    </row>
    <row r="74" spans="1:10" x14ac:dyDescent="0.2">
      <c r="A74" t="str">
        <f ca="1">'Calc Data 1'!V76</f>
        <v/>
      </c>
      <c r="B74" t="str">
        <f>RIGHT('Calc Data 1'!$Q$72,3)</f>
        <v>312</v>
      </c>
      <c r="E74" s="442" t="s">
        <v>564</v>
      </c>
      <c r="F74" s="442" t="s">
        <v>564</v>
      </c>
      <c r="G74" t="str">
        <f t="shared" si="4"/>
        <v>Test71 Test71</v>
      </c>
      <c r="H74" t="str">
        <f t="shared" ca="1" si="5"/>
        <v>310</v>
      </c>
      <c r="I74" t="str">
        <f t="shared" ca="1" si="6"/>
        <v>R3H310</v>
      </c>
      <c r="J74" t="str">
        <f t="shared" ca="1" si="7"/>
        <v>Round 3 Heat 310</v>
      </c>
    </row>
    <row r="75" spans="1:10" x14ac:dyDescent="0.2">
      <c r="A75" t="str">
        <f ca="1">'Calc Data 1'!V77</f>
        <v/>
      </c>
      <c r="E75" s="442" t="s">
        <v>565</v>
      </c>
      <c r="F75" s="442" t="s">
        <v>565</v>
      </c>
      <c r="G75" t="str">
        <f t="shared" si="4"/>
        <v>Test72 Test72</v>
      </c>
      <c r="H75" t="str">
        <f t="shared" ca="1" si="5"/>
        <v>302</v>
      </c>
      <c r="I75" t="str">
        <f t="shared" ca="1" si="6"/>
        <v>R3H302</v>
      </c>
      <c r="J75" t="str">
        <f t="shared" ca="1" si="7"/>
        <v>Round 3 Heat 302</v>
      </c>
    </row>
    <row r="76" spans="1:10" x14ac:dyDescent="0.2">
      <c r="A76" t="str">
        <f ca="1">'Calc Data 1'!V78</f>
        <v>Test3 Test3</v>
      </c>
      <c r="B76" t="str">
        <f>RIGHT('Calc Data 1'!$Q$78,3)</f>
        <v>313</v>
      </c>
      <c r="E76" s="442" t="s">
        <v>566</v>
      </c>
      <c r="F76" s="442" t="s">
        <v>566</v>
      </c>
      <c r="G76" t="str">
        <f t="shared" si="4"/>
        <v>Test73 Test73</v>
      </c>
      <c r="H76" t="str">
        <f t="shared" ca="1" si="5"/>
        <v>303</v>
      </c>
      <c r="I76" t="str">
        <f t="shared" ca="1" si="6"/>
        <v>R3H303</v>
      </c>
      <c r="J76" t="str">
        <f t="shared" ca="1" si="7"/>
        <v>Round 3 Heat 303</v>
      </c>
    </row>
    <row r="77" spans="1:10" x14ac:dyDescent="0.2">
      <c r="A77" t="str">
        <f ca="1">'Calc Data 1'!V79</f>
        <v>Test6 Test6</v>
      </c>
      <c r="B77" t="str">
        <f>RIGHT('Calc Data 1'!$Q$78,3)</f>
        <v>313</v>
      </c>
      <c r="E77" s="442" t="s">
        <v>567</v>
      </c>
      <c r="F77" s="442" t="s">
        <v>567</v>
      </c>
      <c r="G77" t="str">
        <f t="shared" si="4"/>
        <v>Test74 Test74</v>
      </c>
      <c r="H77" t="str">
        <f t="shared" ca="1" si="5"/>
        <v>311</v>
      </c>
      <c r="I77" t="str">
        <f t="shared" ca="1" si="6"/>
        <v>R3H311</v>
      </c>
      <c r="J77" t="str">
        <f t="shared" ca="1" si="7"/>
        <v>Round 3 Heat 311</v>
      </c>
    </row>
    <row r="78" spans="1:10" x14ac:dyDescent="0.2">
      <c r="A78" t="str">
        <f ca="1">'Calc Data 1'!V80</f>
        <v>Test27 Test27</v>
      </c>
      <c r="B78" t="str">
        <f>RIGHT('Calc Data 1'!$Q$78,3)</f>
        <v>313</v>
      </c>
      <c r="E78" s="442" t="s">
        <v>568</v>
      </c>
      <c r="F78" s="442" t="s">
        <v>568</v>
      </c>
      <c r="G78" t="str">
        <f t="shared" si="4"/>
        <v>Test75 Test75</v>
      </c>
      <c r="H78" t="str">
        <f t="shared" ca="1" si="5"/>
        <v>315</v>
      </c>
      <c r="I78" t="str">
        <f t="shared" ca="1" si="6"/>
        <v>R3H315</v>
      </c>
      <c r="J78" t="str">
        <f t="shared" ca="1" si="7"/>
        <v>Round 3 Heat 315</v>
      </c>
    </row>
    <row r="79" spans="1:10" x14ac:dyDescent="0.2">
      <c r="A79" t="str">
        <f ca="1">'Calc Data 1'!V81</f>
        <v>Test30 Test30</v>
      </c>
      <c r="B79" t="str">
        <f>RIGHT('Calc Data 1'!$Q$78,3)</f>
        <v>313</v>
      </c>
      <c r="E79" s="442" t="s">
        <v>569</v>
      </c>
      <c r="F79" s="442" t="s">
        <v>569</v>
      </c>
      <c r="G79" t="str">
        <f t="shared" si="4"/>
        <v>Test76 Test76</v>
      </c>
      <c r="H79" t="str">
        <f t="shared" ca="1" si="5"/>
        <v>307</v>
      </c>
      <c r="I79" t="str">
        <f t="shared" ca="1" si="6"/>
        <v>R3H307</v>
      </c>
      <c r="J79" t="str">
        <f t="shared" ca="1" si="7"/>
        <v>Round 3 Heat 307</v>
      </c>
    </row>
    <row r="80" spans="1:10" x14ac:dyDescent="0.2">
      <c r="A80" t="str">
        <f ca="1">'Calc Data 1'!V82</f>
        <v>Test35 Test35</v>
      </c>
      <c r="B80" t="str">
        <f>RIGHT('Calc Data 1'!$Q$78,3)</f>
        <v>313</v>
      </c>
      <c r="E80" s="442" t="s">
        <v>570</v>
      </c>
      <c r="F80" s="442" t="s">
        <v>570</v>
      </c>
      <c r="G80" t="str">
        <f t="shared" si="4"/>
        <v>Test77 Test77</v>
      </c>
      <c r="H80" t="e">
        <f t="shared" ca="1" si="5"/>
        <v>#N/A</v>
      </c>
      <c r="I80" t="e">
        <f t="shared" ca="1" si="6"/>
        <v>#N/A</v>
      </c>
      <c r="J80" t="e">
        <f t="shared" ca="1" si="7"/>
        <v>#N/A</v>
      </c>
    </row>
    <row r="81" spans="1:10" x14ac:dyDescent="0.2">
      <c r="A81" t="str">
        <f ca="1">'Calc Data 1'!V83</f>
        <v/>
      </c>
      <c r="E81" s="442" t="s">
        <v>571</v>
      </c>
      <c r="F81" s="442" t="s">
        <v>571</v>
      </c>
      <c r="G81" t="str">
        <f t="shared" si="4"/>
        <v>Test78 Test78</v>
      </c>
      <c r="H81" t="e">
        <f t="shared" ca="1" si="5"/>
        <v>#N/A</v>
      </c>
      <c r="I81" t="e">
        <f t="shared" ca="1" si="6"/>
        <v>#N/A</v>
      </c>
      <c r="J81" t="e">
        <f t="shared" ca="1" si="7"/>
        <v>#N/A</v>
      </c>
    </row>
    <row r="82" spans="1:10" x14ac:dyDescent="0.2">
      <c r="A82" t="str">
        <f ca="1">'Calc Data 1'!V84</f>
        <v>Test38 Test38</v>
      </c>
      <c r="B82" t="str">
        <f>RIGHT('Calc Data 1'!$Q$84,3)</f>
        <v>314</v>
      </c>
      <c r="E82" s="442" t="s">
        <v>572</v>
      </c>
      <c r="F82" s="442" t="s">
        <v>572</v>
      </c>
      <c r="G82" t="str">
        <f t="shared" si="4"/>
        <v>Test79 Test79</v>
      </c>
      <c r="H82" t="e">
        <f t="shared" ca="1" si="5"/>
        <v>#N/A</v>
      </c>
      <c r="I82" t="e">
        <f t="shared" ca="1" si="6"/>
        <v>#N/A</v>
      </c>
      <c r="J82" t="e">
        <f t="shared" ca="1" si="7"/>
        <v>#N/A</v>
      </c>
    </row>
    <row r="83" spans="1:10" x14ac:dyDescent="0.2">
      <c r="A83" t="str">
        <f ca="1">'Calc Data 1'!V85</f>
        <v>Test43 Test43</v>
      </c>
      <c r="B83" t="str">
        <f>RIGHT('Calc Data 1'!$Q$84,3)</f>
        <v>314</v>
      </c>
      <c r="E83" s="442" t="s">
        <v>573</v>
      </c>
      <c r="F83" s="442" t="s">
        <v>573</v>
      </c>
      <c r="G83" t="str">
        <f t="shared" si="4"/>
        <v>Test80 Test80</v>
      </c>
      <c r="H83" t="e">
        <f t="shared" ca="1" si="5"/>
        <v>#N/A</v>
      </c>
      <c r="I83" t="e">
        <f t="shared" ca="1" si="6"/>
        <v>#N/A</v>
      </c>
      <c r="J83" t="e">
        <f t="shared" ca="1" si="7"/>
        <v>#N/A</v>
      </c>
    </row>
    <row r="84" spans="1:10" x14ac:dyDescent="0.2">
      <c r="A84" t="str">
        <f ca="1">'Calc Data 1'!V86</f>
        <v>Test46 Test46</v>
      </c>
      <c r="B84" t="str">
        <f>RIGHT('Calc Data 1'!$Q$84,3)</f>
        <v>314</v>
      </c>
    </row>
    <row r="85" spans="1:10" x14ac:dyDescent="0.2">
      <c r="A85" t="str">
        <f ca="1">'Calc Data 1'!V87</f>
        <v>Test62 Test62</v>
      </c>
      <c r="B85" t="str">
        <f>RIGHT('Calc Data 1'!$Q$84,3)</f>
        <v>314</v>
      </c>
    </row>
    <row r="86" spans="1:10" x14ac:dyDescent="0.2">
      <c r="A86" t="str">
        <f ca="1">'Calc Data 1'!V88</f>
        <v>Test70 Test70</v>
      </c>
      <c r="B86" t="str">
        <f>RIGHT('Calc Data 1'!$Q$84,3)</f>
        <v>314</v>
      </c>
    </row>
    <row r="87" spans="1:10" x14ac:dyDescent="0.2">
      <c r="A87" t="str">
        <f ca="1">'Calc Data 1'!V89</f>
        <v/>
      </c>
    </row>
    <row r="88" spans="1:10" x14ac:dyDescent="0.2">
      <c r="A88" t="str">
        <f ca="1">'Calc Data 1'!V90</f>
        <v>Test67 Test67</v>
      </c>
      <c r="B88" t="str">
        <f>RIGHT('Calc Data 1'!$Q$90,3)</f>
        <v>315</v>
      </c>
    </row>
    <row r="89" spans="1:10" x14ac:dyDescent="0.2">
      <c r="A89" t="str">
        <f ca="1">'Calc Data 1'!V91</f>
        <v>Test75 Test75</v>
      </c>
      <c r="B89" t="str">
        <f>RIGHT('Calc Data 1'!$Q$90,3)</f>
        <v>315</v>
      </c>
    </row>
    <row r="90" spans="1:10" x14ac:dyDescent="0.2">
      <c r="A90" t="str">
        <f ca="1">'Calc Data 1'!V92</f>
        <v>Test11 Test11</v>
      </c>
      <c r="B90" t="str">
        <f>RIGHT('Calc Data 1'!$Q$90,3)</f>
        <v>315</v>
      </c>
    </row>
    <row r="91" spans="1:10" x14ac:dyDescent="0.2">
      <c r="A91" t="str">
        <f ca="1">'Calc Data 1'!V93</f>
        <v>Test14 Test14</v>
      </c>
      <c r="B91" t="str">
        <f>RIGHT('Calc Data 1'!$Q$90,3)</f>
        <v>315</v>
      </c>
    </row>
    <row r="92" spans="1:10" x14ac:dyDescent="0.2">
      <c r="A92" t="str">
        <f ca="1">'Calc Data 1'!V94</f>
        <v>Test19 Test19</v>
      </c>
      <c r="B92" t="str">
        <f>RIGHT('Calc Data 1'!$Q$90,3)</f>
        <v>315</v>
      </c>
    </row>
    <row r="93" spans="1:10" x14ac:dyDescent="0.2">
      <c r="A93" t="str">
        <f ca="1">'Calc Data 1'!V95</f>
        <v/>
      </c>
    </row>
    <row r="94" spans="1:10" x14ac:dyDescent="0.2">
      <c r="A94" t="str">
        <f ca="1">'Calc Data 1'!V96</f>
        <v>Test22 Test22</v>
      </c>
      <c r="B94" t="str">
        <f>RIGHT('Calc Data 1'!$Q$96,3)</f>
        <v>316</v>
      </c>
    </row>
    <row r="95" spans="1:10" x14ac:dyDescent="0.2">
      <c r="A95" t="str">
        <f ca="1">'Calc Data 1'!V97</f>
        <v>Test51 Test51</v>
      </c>
      <c r="B95" t="str">
        <f>RIGHT('Calc Data 1'!$Q$96,3)</f>
        <v>316</v>
      </c>
    </row>
    <row r="96" spans="1:10" x14ac:dyDescent="0.2">
      <c r="A96" t="str">
        <f ca="1">'Calc Data 1'!V98</f>
        <v>Test54 Test54</v>
      </c>
      <c r="B96" t="str">
        <f>RIGHT('Calc Data 1'!$Q$96,3)</f>
        <v>316</v>
      </c>
    </row>
    <row r="97" spans="1:2" x14ac:dyDescent="0.2">
      <c r="A97" t="str">
        <f ca="1">'Calc Data 1'!V99</f>
        <v>Test59 Test59</v>
      </c>
      <c r="B97" t="str">
        <f>RIGHT('Calc Data 1'!$Q$96,3)</f>
        <v>316</v>
      </c>
    </row>
    <row r="98" spans="1:2" x14ac:dyDescent="0.2">
      <c r="A98" t="str">
        <f ca="1">'Calc Data 1'!V100</f>
        <v/>
      </c>
      <c r="B98" t="str">
        <f>RIGHT('Calc Data 1'!$Q$96,3)</f>
        <v>316</v>
      </c>
    </row>
  </sheetData>
  <mergeCells count="2">
    <mergeCell ref="A2:B2"/>
    <mergeCell ref="E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8" workbookViewId="0">
      <selection activeCell="G3" sqref="G3"/>
    </sheetView>
  </sheetViews>
  <sheetFormatPr defaultRowHeight="12.75" x14ac:dyDescent="0.2"/>
  <cols>
    <col min="1" max="1" width="8.42578125" bestFit="1" customWidth="1"/>
    <col min="2" max="2" width="9.85546875" bestFit="1" customWidth="1"/>
    <col min="3" max="3" width="8.5703125" bestFit="1" customWidth="1"/>
    <col min="4" max="4" width="6.42578125" bestFit="1" customWidth="1"/>
    <col min="6" max="6" width="12.85546875" bestFit="1" customWidth="1"/>
    <col min="7" max="7" width="7.140625" bestFit="1" customWidth="1"/>
  </cols>
  <sheetData>
    <row r="1" spans="1:7" x14ac:dyDescent="0.2">
      <c r="A1" s="552" t="s">
        <v>169</v>
      </c>
      <c r="B1" s="552"/>
      <c r="C1" s="552"/>
      <c r="D1" s="552"/>
      <c r="F1" s="553" t="s">
        <v>170</v>
      </c>
      <c r="G1" s="553"/>
    </row>
    <row r="2" spans="1:7" x14ac:dyDescent="0.2">
      <c r="A2" t="s">
        <v>157</v>
      </c>
      <c r="B2" t="s">
        <v>158</v>
      </c>
      <c r="C2" t="s">
        <v>168</v>
      </c>
      <c r="D2" t="s">
        <v>163</v>
      </c>
      <c r="F2" s="387" t="s">
        <v>160</v>
      </c>
      <c r="G2" s="387" t="s">
        <v>168</v>
      </c>
    </row>
    <row r="3" spans="1:7" x14ac:dyDescent="0.2">
      <c r="A3" s="377" t="s">
        <v>494</v>
      </c>
      <c r="B3" t="s">
        <v>494</v>
      </c>
      <c r="C3" s="441">
        <v>7.0601851851851841E-3</v>
      </c>
      <c r="F3" s="388" t="str">
        <f>CONCATENATE(B3," ",A3)</f>
        <v>Test1 Test1</v>
      </c>
      <c r="G3" s="389">
        <f>IF(C3&gt;0,C3,"")</f>
        <v>7.0601851851851841E-3</v>
      </c>
    </row>
    <row r="4" spans="1:7" x14ac:dyDescent="0.2">
      <c r="A4" s="377" t="s">
        <v>495</v>
      </c>
      <c r="B4" t="s">
        <v>495</v>
      </c>
      <c r="C4" s="441">
        <v>7.0717592592592594E-3</v>
      </c>
      <c r="F4" s="388" t="str">
        <f t="shared" ref="F4:F67" si="0">CONCATENATE(B4," ",A4)</f>
        <v>Test2 Test2</v>
      </c>
      <c r="G4" s="389">
        <f t="shared" ref="G4:G67" si="1">IF(C4&gt;0,C4,"")</f>
        <v>7.0717592592592594E-3</v>
      </c>
    </row>
    <row r="5" spans="1:7" x14ac:dyDescent="0.2">
      <c r="A5" s="377" t="s">
        <v>496</v>
      </c>
      <c r="B5" t="s">
        <v>496</v>
      </c>
      <c r="C5" s="441">
        <v>7.0833333333333304E-3</v>
      </c>
      <c r="F5" s="388" t="str">
        <f t="shared" si="0"/>
        <v>Test3 Test3</v>
      </c>
      <c r="G5" s="389">
        <f t="shared" si="1"/>
        <v>7.0833333333333304E-3</v>
      </c>
    </row>
    <row r="6" spans="1:7" x14ac:dyDescent="0.2">
      <c r="A6" s="377" t="s">
        <v>497</v>
      </c>
      <c r="B6" t="s">
        <v>497</v>
      </c>
      <c r="C6" s="441">
        <v>7.09490740740741E-3</v>
      </c>
      <c r="F6" s="388" t="str">
        <f t="shared" si="0"/>
        <v>Test4 Test4</v>
      </c>
      <c r="G6" s="389">
        <f t="shared" si="1"/>
        <v>7.09490740740741E-3</v>
      </c>
    </row>
    <row r="7" spans="1:7" x14ac:dyDescent="0.2">
      <c r="A7" s="377" t="s">
        <v>498</v>
      </c>
      <c r="B7" t="s">
        <v>498</v>
      </c>
      <c r="C7" s="441">
        <v>7.1064814814814897E-3</v>
      </c>
      <c r="F7" s="388" t="str">
        <f t="shared" si="0"/>
        <v>Test5 Test5</v>
      </c>
      <c r="G7" s="389">
        <f t="shared" si="1"/>
        <v>7.1064814814814897E-3</v>
      </c>
    </row>
    <row r="8" spans="1:7" x14ac:dyDescent="0.2">
      <c r="A8" s="377" t="s">
        <v>499</v>
      </c>
      <c r="B8" t="s">
        <v>499</v>
      </c>
      <c r="C8" s="441">
        <v>7.1180555555555598E-3</v>
      </c>
      <c r="F8" s="388" t="str">
        <f t="shared" si="0"/>
        <v>Test6 Test6</v>
      </c>
      <c r="G8" s="389">
        <f t="shared" si="1"/>
        <v>7.1180555555555598E-3</v>
      </c>
    </row>
    <row r="9" spans="1:7" x14ac:dyDescent="0.2">
      <c r="A9" s="377" t="s">
        <v>500</v>
      </c>
      <c r="B9" t="s">
        <v>500</v>
      </c>
      <c r="C9" s="441">
        <v>7.1296296296296403E-3</v>
      </c>
      <c r="F9" s="388" t="str">
        <f t="shared" si="0"/>
        <v>Test7 Test7</v>
      </c>
      <c r="G9" s="389">
        <f t="shared" si="1"/>
        <v>7.1296296296296403E-3</v>
      </c>
    </row>
    <row r="10" spans="1:7" x14ac:dyDescent="0.2">
      <c r="A10" s="377" t="s">
        <v>501</v>
      </c>
      <c r="B10" t="s">
        <v>501</v>
      </c>
      <c r="C10" s="441">
        <v>7.1412037037037104E-3</v>
      </c>
      <c r="F10" s="388" t="str">
        <f t="shared" si="0"/>
        <v>Test8 Test8</v>
      </c>
      <c r="G10" s="389">
        <f t="shared" si="1"/>
        <v>7.1412037037037104E-3</v>
      </c>
    </row>
    <row r="11" spans="1:7" x14ac:dyDescent="0.2">
      <c r="A11" s="377" t="s">
        <v>502</v>
      </c>
      <c r="B11" t="s">
        <v>502</v>
      </c>
      <c r="C11" s="441">
        <v>7.15277777777779E-3</v>
      </c>
      <c r="F11" s="388" t="str">
        <f t="shared" si="0"/>
        <v>Test9 Test9</v>
      </c>
      <c r="G11" s="389">
        <f t="shared" si="1"/>
        <v>7.15277777777779E-3</v>
      </c>
    </row>
    <row r="12" spans="1:7" x14ac:dyDescent="0.2">
      <c r="A12" s="377" t="s">
        <v>503</v>
      </c>
      <c r="B12" t="s">
        <v>503</v>
      </c>
      <c r="C12" s="441">
        <v>8.5532407407407415E-3</v>
      </c>
      <c r="F12" s="388" t="str">
        <f t="shared" si="0"/>
        <v>Test10 Test10</v>
      </c>
      <c r="G12" s="389">
        <f t="shared" si="1"/>
        <v>8.5532407407407415E-3</v>
      </c>
    </row>
    <row r="13" spans="1:7" x14ac:dyDescent="0.2">
      <c r="A13" s="377" t="s">
        <v>504</v>
      </c>
      <c r="B13" t="s">
        <v>504</v>
      </c>
      <c r="C13" s="441">
        <v>8.564814814814815E-3</v>
      </c>
      <c r="F13" s="388" t="str">
        <f t="shared" si="0"/>
        <v>Test11 Test11</v>
      </c>
      <c r="G13" s="389">
        <f t="shared" si="1"/>
        <v>8.564814814814815E-3</v>
      </c>
    </row>
    <row r="14" spans="1:7" x14ac:dyDescent="0.2">
      <c r="A14" s="377" t="s">
        <v>505</v>
      </c>
      <c r="B14" t="s">
        <v>505</v>
      </c>
      <c r="C14" s="441">
        <v>8.5763888888888903E-3</v>
      </c>
      <c r="F14" s="388" t="str">
        <f t="shared" si="0"/>
        <v>Test12 Test12</v>
      </c>
      <c r="G14" s="389">
        <f t="shared" si="1"/>
        <v>8.5763888888888903E-3</v>
      </c>
    </row>
    <row r="15" spans="1:7" x14ac:dyDescent="0.2">
      <c r="A15" s="377" t="s">
        <v>506</v>
      </c>
      <c r="B15" t="s">
        <v>506</v>
      </c>
      <c r="C15" s="441">
        <v>8.5879629629629604E-3</v>
      </c>
      <c r="F15" s="388" t="str">
        <f t="shared" si="0"/>
        <v>Test13 Test13</v>
      </c>
      <c r="G15" s="389">
        <f t="shared" si="1"/>
        <v>8.5879629629629604E-3</v>
      </c>
    </row>
    <row r="16" spans="1:7" x14ac:dyDescent="0.2">
      <c r="A16" s="377" t="s">
        <v>507</v>
      </c>
      <c r="B16" t="s">
        <v>507</v>
      </c>
      <c r="C16" s="441">
        <v>8.5995370370370392E-3</v>
      </c>
      <c r="F16" s="388" t="str">
        <f t="shared" si="0"/>
        <v>Test14 Test14</v>
      </c>
      <c r="G16" s="389">
        <f t="shared" si="1"/>
        <v>8.5995370370370392E-3</v>
      </c>
    </row>
    <row r="17" spans="1:7" x14ac:dyDescent="0.2">
      <c r="A17" s="377" t="s">
        <v>508</v>
      </c>
      <c r="B17" t="s">
        <v>508</v>
      </c>
      <c r="C17" s="441">
        <v>8.6111111111111093E-3</v>
      </c>
      <c r="F17" s="388" t="str">
        <f t="shared" si="0"/>
        <v>Test15 Test15</v>
      </c>
      <c r="G17" s="389">
        <f t="shared" si="1"/>
        <v>8.6111111111111093E-3</v>
      </c>
    </row>
    <row r="18" spans="1:7" x14ac:dyDescent="0.2">
      <c r="A18" s="377" t="s">
        <v>509</v>
      </c>
      <c r="B18" t="s">
        <v>509</v>
      </c>
      <c r="C18" s="441">
        <v>8.6226851851851794E-3</v>
      </c>
      <c r="F18" s="388" t="str">
        <f t="shared" si="0"/>
        <v>Test16 Test16</v>
      </c>
      <c r="G18" s="389">
        <f t="shared" si="1"/>
        <v>8.6226851851851794E-3</v>
      </c>
    </row>
    <row r="19" spans="1:7" x14ac:dyDescent="0.2">
      <c r="A19" s="377" t="s">
        <v>510</v>
      </c>
      <c r="B19" t="s">
        <v>510</v>
      </c>
      <c r="C19" s="441">
        <v>8.6342592592592599E-3</v>
      </c>
      <c r="F19" s="388" t="str">
        <f t="shared" si="0"/>
        <v>Test17 Test17</v>
      </c>
      <c r="G19" s="389">
        <f t="shared" si="1"/>
        <v>8.6342592592592599E-3</v>
      </c>
    </row>
    <row r="20" spans="1:7" x14ac:dyDescent="0.2">
      <c r="A20" s="377" t="s">
        <v>511</v>
      </c>
      <c r="B20" t="s">
        <v>511</v>
      </c>
      <c r="C20" s="441">
        <v>8.64583333333333E-3</v>
      </c>
      <c r="F20" s="388" t="str">
        <f t="shared" si="0"/>
        <v>Test18 Test18</v>
      </c>
      <c r="G20" s="389">
        <f t="shared" si="1"/>
        <v>8.64583333333333E-3</v>
      </c>
    </row>
    <row r="21" spans="1:7" x14ac:dyDescent="0.2">
      <c r="A21" s="377" t="s">
        <v>512</v>
      </c>
      <c r="B21" t="s">
        <v>512</v>
      </c>
      <c r="C21" s="441">
        <v>8.6574074074074001E-3</v>
      </c>
      <c r="F21" s="388" t="str">
        <f t="shared" si="0"/>
        <v>Test19 Test19</v>
      </c>
      <c r="G21" s="389">
        <f t="shared" si="1"/>
        <v>8.6574074074074001E-3</v>
      </c>
    </row>
    <row r="22" spans="1:7" x14ac:dyDescent="0.2">
      <c r="A22" s="377" t="s">
        <v>513</v>
      </c>
      <c r="B22" t="s">
        <v>513</v>
      </c>
      <c r="C22" s="441">
        <v>8.6689814814814806E-3</v>
      </c>
      <c r="F22" s="388" t="str">
        <f t="shared" si="0"/>
        <v>Test20 Test20</v>
      </c>
      <c r="G22" s="389">
        <f t="shared" si="1"/>
        <v>8.6689814814814806E-3</v>
      </c>
    </row>
    <row r="23" spans="1:7" x14ac:dyDescent="0.2">
      <c r="A23" s="377" t="s">
        <v>514</v>
      </c>
      <c r="B23" t="s">
        <v>514</v>
      </c>
      <c r="C23" s="441">
        <v>8.6805555555555507E-3</v>
      </c>
      <c r="F23" s="388" t="str">
        <f t="shared" si="0"/>
        <v>Test21 Test21</v>
      </c>
      <c r="G23" s="389">
        <f t="shared" si="1"/>
        <v>8.6805555555555507E-3</v>
      </c>
    </row>
    <row r="24" spans="1:7" x14ac:dyDescent="0.2">
      <c r="A24" s="377" t="s">
        <v>515</v>
      </c>
      <c r="B24" t="s">
        <v>515</v>
      </c>
      <c r="C24" s="441">
        <v>8.6921296296296208E-3</v>
      </c>
      <c r="F24" s="388" t="str">
        <f t="shared" si="0"/>
        <v>Test22 Test22</v>
      </c>
      <c r="G24" s="389">
        <f t="shared" si="1"/>
        <v>8.6921296296296208E-3</v>
      </c>
    </row>
    <row r="25" spans="1:7" x14ac:dyDescent="0.2">
      <c r="A25" s="377" t="s">
        <v>516</v>
      </c>
      <c r="B25" t="s">
        <v>516</v>
      </c>
      <c r="C25" s="441">
        <v>8.7037037037036996E-3</v>
      </c>
      <c r="F25" s="388" t="str">
        <f t="shared" si="0"/>
        <v>Test23 Test23</v>
      </c>
      <c r="G25" s="389">
        <f t="shared" si="1"/>
        <v>8.7037037037036996E-3</v>
      </c>
    </row>
    <row r="26" spans="1:7" x14ac:dyDescent="0.2">
      <c r="A26" s="377" t="s">
        <v>517</v>
      </c>
      <c r="B26" t="s">
        <v>517</v>
      </c>
      <c r="C26" s="441">
        <v>8.7152777777777697E-3</v>
      </c>
      <c r="F26" s="388" t="str">
        <f t="shared" si="0"/>
        <v>Test24 Test24</v>
      </c>
      <c r="G26" s="389">
        <f t="shared" si="1"/>
        <v>8.7152777777777697E-3</v>
      </c>
    </row>
    <row r="27" spans="1:7" x14ac:dyDescent="0.2">
      <c r="A27" s="377" t="s">
        <v>518</v>
      </c>
      <c r="B27" t="s">
        <v>518</v>
      </c>
      <c r="C27" s="441">
        <v>8.7268518518518502E-3</v>
      </c>
      <c r="F27" s="388" t="str">
        <f t="shared" si="0"/>
        <v>Test25 Test25</v>
      </c>
      <c r="G27" s="389">
        <f t="shared" si="1"/>
        <v>8.7268518518518502E-3</v>
      </c>
    </row>
    <row r="28" spans="1:7" x14ac:dyDescent="0.2">
      <c r="A28" s="377" t="s">
        <v>519</v>
      </c>
      <c r="B28" t="s">
        <v>519</v>
      </c>
      <c r="C28" s="441">
        <v>7.3495370370370702E-3</v>
      </c>
      <c r="F28" s="388" t="str">
        <f t="shared" si="0"/>
        <v>Test26 Test26</v>
      </c>
      <c r="G28" s="389">
        <f t="shared" si="1"/>
        <v>7.3495370370370702E-3</v>
      </c>
    </row>
    <row r="29" spans="1:7" x14ac:dyDescent="0.2">
      <c r="A29" s="377" t="s">
        <v>520</v>
      </c>
      <c r="B29" t="s">
        <v>520</v>
      </c>
      <c r="C29" s="441">
        <v>7.3611111111111403E-3</v>
      </c>
      <c r="F29" s="388" t="str">
        <f t="shared" si="0"/>
        <v>Test27 Test27</v>
      </c>
      <c r="G29" s="389">
        <f t="shared" si="1"/>
        <v>7.3611111111111403E-3</v>
      </c>
    </row>
    <row r="30" spans="1:7" x14ac:dyDescent="0.2">
      <c r="A30" s="377" t="s">
        <v>521</v>
      </c>
      <c r="B30" t="s">
        <v>521</v>
      </c>
      <c r="C30" s="441">
        <v>7.3726851851852199E-3</v>
      </c>
      <c r="F30" s="388" t="str">
        <f t="shared" si="0"/>
        <v>Test28 Test28</v>
      </c>
      <c r="G30" s="389">
        <f t="shared" si="1"/>
        <v>7.3726851851852199E-3</v>
      </c>
    </row>
    <row r="31" spans="1:7" x14ac:dyDescent="0.2">
      <c r="A31" s="377" t="s">
        <v>522</v>
      </c>
      <c r="B31" t="s">
        <v>522</v>
      </c>
      <c r="C31" s="441">
        <v>7.38425925925929E-3</v>
      </c>
      <c r="F31" s="388" t="str">
        <f t="shared" si="0"/>
        <v>Test29 Test29</v>
      </c>
      <c r="G31" s="389">
        <f t="shared" si="1"/>
        <v>7.38425925925929E-3</v>
      </c>
    </row>
    <row r="32" spans="1:7" x14ac:dyDescent="0.2">
      <c r="A32" s="377" t="s">
        <v>523</v>
      </c>
      <c r="B32" t="s">
        <v>523</v>
      </c>
      <c r="C32" s="441">
        <v>7.3958333333333697E-3</v>
      </c>
      <c r="F32" s="388" t="str">
        <f t="shared" si="0"/>
        <v>Test30 Test30</v>
      </c>
      <c r="G32" s="389">
        <f t="shared" si="1"/>
        <v>7.3958333333333697E-3</v>
      </c>
    </row>
    <row r="33" spans="1:7" x14ac:dyDescent="0.2">
      <c r="A33" s="377" t="s">
        <v>524</v>
      </c>
      <c r="B33" t="s">
        <v>524</v>
      </c>
      <c r="C33" s="441">
        <v>7.4074074074074398E-3</v>
      </c>
      <c r="F33" s="388" t="str">
        <f t="shared" si="0"/>
        <v>Test31 Test31</v>
      </c>
      <c r="G33" s="389">
        <f t="shared" si="1"/>
        <v>7.4074074074074398E-3</v>
      </c>
    </row>
    <row r="34" spans="1:7" x14ac:dyDescent="0.2">
      <c r="A34" s="377" t="s">
        <v>525</v>
      </c>
      <c r="B34" t="s">
        <v>525</v>
      </c>
      <c r="C34" s="441">
        <v>7.4189814814815203E-3</v>
      </c>
      <c r="F34" s="388" t="str">
        <f t="shared" si="0"/>
        <v>Test32 Test32</v>
      </c>
      <c r="G34" s="389">
        <f t="shared" si="1"/>
        <v>7.4189814814815203E-3</v>
      </c>
    </row>
    <row r="35" spans="1:7" x14ac:dyDescent="0.2">
      <c r="A35" s="377" t="s">
        <v>526</v>
      </c>
      <c r="B35" t="s">
        <v>526</v>
      </c>
      <c r="C35" s="441">
        <v>7.4305555555555904E-3</v>
      </c>
      <c r="F35" s="388" t="str">
        <f t="shared" si="0"/>
        <v>Test33 Test33</v>
      </c>
      <c r="G35" s="389">
        <f t="shared" si="1"/>
        <v>7.4305555555555904E-3</v>
      </c>
    </row>
    <row r="36" spans="1:7" x14ac:dyDescent="0.2">
      <c r="A36" s="377" t="s">
        <v>527</v>
      </c>
      <c r="B36" t="s">
        <v>527</v>
      </c>
      <c r="C36" s="441">
        <v>7.44212962962967E-3</v>
      </c>
      <c r="F36" s="388" t="str">
        <f t="shared" si="0"/>
        <v>Test34 Test34</v>
      </c>
      <c r="G36" s="389">
        <f t="shared" si="1"/>
        <v>7.44212962962967E-3</v>
      </c>
    </row>
    <row r="37" spans="1:7" x14ac:dyDescent="0.2">
      <c r="A37" s="377" t="s">
        <v>528</v>
      </c>
      <c r="B37" t="s">
        <v>528</v>
      </c>
      <c r="C37" s="441">
        <v>7.4537037037037401E-3</v>
      </c>
      <c r="F37" s="388" t="str">
        <f t="shared" si="0"/>
        <v>Test35 Test35</v>
      </c>
      <c r="G37" s="389">
        <f t="shared" si="1"/>
        <v>7.4537037037037401E-3</v>
      </c>
    </row>
    <row r="38" spans="1:7" x14ac:dyDescent="0.2">
      <c r="A38" s="377" t="s">
        <v>529</v>
      </c>
      <c r="B38" t="s">
        <v>529</v>
      </c>
      <c r="C38" s="441">
        <v>7.4652777777778198E-3</v>
      </c>
      <c r="F38" s="388" t="str">
        <f t="shared" si="0"/>
        <v>Test36 Test36</v>
      </c>
      <c r="G38" s="389">
        <f t="shared" si="1"/>
        <v>7.4652777777778198E-3</v>
      </c>
    </row>
    <row r="39" spans="1:7" x14ac:dyDescent="0.2">
      <c r="A39" s="377" t="s">
        <v>530</v>
      </c>
      <c r="B39" t="s">
        <v>530</v>
      </c>
      <c r="C39" s="441">
        <v>7.4768518518519003E-3</v>
      </c>
      <c r="F39" s="388" t="str">
        <f t="shared" si="0"/>
        <v>Test37 Test37</v>
      </c>
      <c r="G39" s="389">
        <f t="shared" si="1"/>
        <v>7.4768518518519003E-3</v>
      </c>
    </row>
    <row r="40" spans="1:7" x14ac:dyDescent="0.2">
      <c r="A40" s="377" t="s">
        <v>531</v>
      </c>
      <c r="B40" t="s">
        <v>531</v>
      </c>
      <c r="C40" s="441">
        <v>7.4884259259259704E-3</v>
      </c>
      <c r="F40" s="388" t="str">
        <f t="shared" si="0"/>
        <v>Test38 Test38</v>
      </c>
      <c r="G40" s="389">
        <f t="shared" si="1"/>
        <v>7.4884259259259704E-3</v>
      </c>
    </row>
    <row r="41" spans="1:7" x14ac:dyDescent="0.2">
      <c r="A41" s="377" t="s">
        <v>532</v>
      </c>
      <c r="B41" t="s">
        <v>532</v>
      </c>
      <c r="C41" s="441">
        <v>7.50000000000005E-3</v>
      </c>
      <c r="F41" s="388" t="str">
        <f t="shared" si="0"/>
        <v>Test39 Test39</v>
      </c>
      <c r="G41" s="389">
        <f t="shared" si="1"/>
        <v>7.50000000000005E-3</v>
      </c>
    </row>
    <row r="42" spans="1:7" x14ac:dyDescent="0.2">
      <c r="A42" s="377" t="s">
        <v>533</v>
      </c>
      <c r="B42" t="s">
        <v>533</v>
      </c>
      <c r="C42" s="441">
        <v>7.5115740740741201E-3</v>
      </c>
      <c r="F42" s="388" t="str">
        <f t="shared" si="0"/>
        <v>Test40 Test40</v>
      </c>
      <c r="G42" s="389">
        <f t="shared" si="1"/>
        <v>7.5115740740741201E-3</v>
      </c>
    </row>
    <row r="43" spans="1:7" x14ac:dyDescent="0.2">
      <c r="A43" s="377" t="s">
        <v>534</v>
      </c>
      <c r="B43" t="s">
        <v>534</v>
      </c>
      <c r="C43" s="441">
        <v>7.5231481481481998E-3</v>
      </c>
      <c r="F43" s="388" t="str">
        <f t="shared" si="0"/>
        <v>Test41 Test41</v>
      </c>
      <c r="G43" s="389">
        <f t="shared" si="1"/>
        <v>7.5231481481481998E-3</v>
      </c>
    </row>
    <row r="44" spans="1:7" x14ac:dyDescent="0.2">
      <c r="A44" s="377" t="s">
        <v>535</v>
      </c>
      <c r="B44" t="s">
        <v>535</v>
      </c>
      <c r="C44" s="441">
        <v>7.5347222222222699E-3</v>
      </c>
      <c r="F44" s="388" t="str">
        <f t="shared" si="0"/>
        <v>Test42 Test42</v>
      </c>
      <c r="G44" s="389">
        <f t="shared" si="1"/>
        <v>7.5347222222222699E-3</v>
      </c>
    </row>
    <row r="45" spans="1:7" x14ac:dyDescent="0.2">
      <c r="A45" s="377" t="s">
        <v>536</v>
      </c>
      <c r="B45" t="s">
        <v>536</v>
      </c>
      <c r="C45" s="441">
        <v>7.5462962962963504E-3</v>
      </c>
      <c r="F45" s="388" t="str">
        <f t="shared" si="0"/>
        <v>Test43 Test43</v>
      </c>
      <c r="G45" s="389">
        <f t="shared" si="1"/>
        <v>7.5462962962963504E-3</v>
      </c>
    </row>
    <row r="46" spans="1:7" x14ac:dyDescent="0.2">
      <c r="A46" s="377" t="s">
        <v>537</v>
      </c>
      <c r="B46" t="s">
        <v>537</v>
      </c>
      <c r="C46" s="441">
        <v>7.5578703703704196E-3</v>
      </c>
      <c r="F46" s="388" t="str">
        <f t="shared" si="0"/>
        <v>Test44 Test44</v>
      </c>
      <c r="G46" s="389">
        <f t="shared" si="1"/>
        <v>7.5578703703704196E-3</v>
      </c>
    </row>
    <row r="47" spans="1:7" x14ac:dyDescent="0.2">
      <c r="A47" s="377" t="s">
        <v>538</v>
      </c>
      <c r="B47" t="s">
        <v>538</v>
      </c>
      <c r="C47" s="441">
        <v>7.5694444444445001E-3</v>
      </c>
      <c r="F47" s="388" t="str">
        <f t="shared" si="0"/>
        <v>Test45 Test45</v>
      </c>
      <c r="G47" s="389">
        <f t="shared" si="1"/>
        <v>7.5694444444445001E-3</v>
      </c>
    </row>
    <row r="48" spans="1:7" x14ac:dyDescent="0.2">
      <c r="A48" s="377" t="s">
        <v>539</v>
      </c>
      <c r="B48" t="s">
        <v>539</v>
      </c>
      <c r="C48" s="441">
        <v>7.5810185185185702E-3</v>
      </c>
      <c r="F48" s="388" t="str">
        <f t="shared" si="0"/>
        <v>Test46 Test46</v>
      </c>
      <c r="G48" s="389">
        <f t="shared" si="1"/>
        <v>7.5810185185185702E-3</v>
      </c>
    </row>
    <row r="49" spans="1:7" x14ac:dyDescent="0.2">
      <c r="A49" s="377" t="s">
        <v>540</v>
      </c>
      <c r="B49" t="s">
        <v>540</v>
      </c>
      <c r="C49" s="441">
        <v>7.5925925925926499E-3</v>
      </c>
      <c r="F49" s="388" t="str">
        <f t="shared" si="0"/>
        <v>Test47 Test47</v>
      </c>
      <c r="G49" s="389">
        <f t="shared" si="1"/>
        <v>7.5925925925926499E-3</v>
      </c>
    </row>
    <row r="50" spans="1:7" x14ac:dyDescent="0.2">
      <c r="A50" s="377" t="s">
        <v>541</v>
      </c>
      <c r="B50" t="s">
        <v>541</v>
      </c>
      <c r="C50" s="441">
        <v>9.6874999999999999E-3</v>
      </c>
      <c r="F50" s="388" t="str">
        <f t="shared" si="0"/>
        <v>Test48 Test48</v>
      </c>
      <c r="G50" s="389">
        <f t="shared" si="1"/>
        <v>9.6874999999999999E-3</v>
      </c>
    </row>
    <row r="51" spans="1:7" x14ac:dyDescent="0.2">
      <c r="A51" s="377" t="s">
        <v>542</v>
      </c>
      <c r="B51" t="s">
        <v>542</v>
      </c>
      <c r="C51" s="441">
        <v>9.6990740740740735E-3</v>
      </c>
      <c r="F51" s="388" t="str">
        <f t="shared" si="0"/>
        <v>Test49 Test49</v>
      </c>
      <c r="G51" s="389">
        <f t="shared" si="1"/>
        <v>9.6990740740740735E-3</v>
      </c>
    </row>
    <row r="52" spans="1:7" x14ac:dyDescent="0.2">
      <c r="A52" s="377" t="s">
        <v>543</v>
      </c>
      <c r="B52" t="s">
        <v>543</v>
      </c>
      <c r="C52" s="441">
        <v>9.7106481481481505E-3</v>
      </c>
      <c r="F52" s="388" t="str">
        <f t="shared" si="0"/>
        <v>Test50 Test50</v>
      </c>
      <c r="G52" s="389">
        <f t="shared" si="1"/>
        <v>9.7106481481481505E-3</v>
      </c>
    </row>
    <row r="53" spans="1:7" x14ac:dyDescent="0.2">
      <c r="A53" s="377" t="s">
        <v>544</v>
      </c>
      <c r="B53" t="s">
        <v>544</v>
      </c>
      <c r="C53" s="441">
        <v>9.7222222222222206E-3</v>
      </c>
      <c r="F53" s="388" t="str">
        <f t="shared" si="0"/>
        <v>Test51 Test51</v>
      </c>
      <c r="G53" s="389">
        <f t="shared" si="1"/>
        <v>9.7222222222222206E-3</v>
      </c>
    </row>
    <row r="54" spans="1:7" x14ac:dyDescent="0.2">
      <c r="A54" s="377" t="s">
        <v>545</v>
      </c>
      <c r="B54" t="s">
        <v>545</v>
      </c>
      <c r="C54" s="441">
        <v>9.7337962962962907E-3</v>
      </c>
      <c r="F54" s="388" t="str">
        <f t="shared" si="0"/>
        <v>Test52 Test52</v>
      </c>
      <c r="G54" s="389">
        <f t="shared" si="1"/>
        <v>9.7337962962962907E-3</v>
      </c>
    </row>
    <row r="55" spans="1:7" x14ac:dyDescent="0.2">
      <c r="A55" s="377" t="s">
        <v>546</v>
      </c>
      <c r="B55" t="s">
        <v>546</v>
      </c>
      <c r="C55" s="441">
        <v>9.7453703703703695E-3</v>
      </c>
      <c r="F55" s="388" t="str">
        <f t="shared" si="0"/>
        <v>Test53 Test53</v>
      </c>
      <c r="G55" s="389">
        <f t="shared" si="1"/>
        <v>9.7453703703703695E-3</v>
      </c>
    </row>
    <row r="56" spans="1:7" x14ac:dyDescent="0.2">
      <c r="A56" s="377" t="s">
        <v>547</v>
      </c>
      <c r="B56" t="s">
        <v>547</v>
      </c>
      <c r="C56" s="441">
        <v>9.7569444444444396E-3</v>
      </c>
      <c r="F56" s="388" t="str">
        <f t="shared" si="0"/>
        <v>Test54 Test54</v>
      </c>
      <c r="G56" s="389">
        <f t="shared" si="1"/>
        <v>9.7569444444444396E-3</v>
      </c>
    </row>
    <row r="57" spans="1:7" x14ac:dyDescent="0.2">
      <c r="A57" s="377" t="s">
        <v>548</v>
      </c>
      <c r="B57" t="s">
        <v>548</v>
      </c>
      <c r="C57" s="441">
        <v>9.7685185185185097E-3</v>
      </c>
      <c r="F57" s="388" t="str">
        <f t="shared" si="0"/>
        <v>Test55 Test55</v>
      </c>
      <c r="G57" s="389">
        <f t="shared" si="1"/>
        <v>9.7685185185185097E-3</v>
      </c>
    </row>
    <row r="58" spans="1:7" x14ac:dyDescent="0.2">
      <c r="A58" s="377" t="s">
        <v>549</v>
      </c>
      <c r="B58" t="s">
        <v>549</v>
      </c>
      <c r="C58" s="441">
        <v>9.7800925925925902E-3</v>
      </c>
      <c r="F58" s="388" t="str">
        <f t="shared" si="0"/>
        <v>Test56 Test56</v>
      </c>
      <c r="G58" s="389">
        <f t="shared" si="1"/>
        <v>9.7800925925925902E-3</v>
      </c>
    </row>
    <row r="59" spans="1:7" x14ac:dyDescent="0.2">
      <c r="A59" s="377" t="s">
        <v>550</v>
      </c>
      <c r="B59" t="s">
        <v>550</v>
      </c>
      <c r="C59" s="441">
        <v>9.7916666666666603E-3</v>
      </c>
      <c r="F59" s="388" t="str">
        <f t="shared" si="0"/>
        <v>Test57 Test57</v>
      </c>
      <c r="G59" s="389">
        <f t="shared" si="1"/>
        <v>9.7916666666666603E-3</v>
      </c>
    </row>
    <row r="60" spans="1:7" x14ac:dyDescent="0.2">
      <c r="A60" s="377" t="s">
        <v>551</v>
      </c>
      <c r="B60" t="s">
        <v>551</v>
      </c>
      <c r="C60" s="441">
        <v>9.8032407407407408E-3</v>
      </c>
      <c r="F60" s="388" t="str">
        <f t="shared" si="0"/>
        <v>Test58 Test58</v>
      </c>
      <c r="G60" s="389">
        <f t="shared" si="1"/>
        <v>9.8032407407407408E-3</v>
      </c>
    </row>
    <row r="61" spans="1:7" x14ac:dyDescent="0.2">
      <c r="A61" s="377" t="s">
        <v>552</v>
      </c>
      <c r="B61" t="s">
        <v>552</v>
      </c>
      <c r="C61" s="441">
        <v>9.8148148148148092E-3</v>
      </c>
      <c r="F61" s="388" t="str">
        <f t="shared" si="0"/>
        <v>Test59 Test59</v>
      </c>
      <c r="G61" s="389">
        <f t="shared" si="1"/>
        <v>9.8148148148148092E-3</v>
      </c>
    </row>
    <row r="62" spans="1:7" x14ac:dyDescent="0.2">
      <c r="A62" s="377" t="s">
        <v>553</v>
      </c>
      <c r="B62" t="s">
        <v>553</v>
      </c>
      <c r="C62" s="441">
        <v>9.8263888888888793E-3</v>
      </c>
      <c r="F62" s="388" t="str">
        <f t="shared" si="0"/>
        <v>Test60 Test60</v>
      </c>
      <c r="G62" s="389">
        <f t="shared" si="1"/>
        <v>9.8263888888888793E-3</v>
      </c>
    </row>
    <row r="63" spans="1:7" x14ac:dyDescent="0.2">
      <c r="A63" s="377" t="s">
        <v>554</v>
      </c>
      <c r="B63" t="s">
        <v>554</v>
      </c>
      <c r="C63" s="441">
        <v>7.7546296296296998E-3</v>
      </c>
      <c r="F63" s="388" t="str">
        <f t="shared" si="0"/>
        <v>Test61 Test61</v>
      </c>
      <c r="G63" s="389">
        <f t="shared" si="1"/>
        <v>7.7546296296296998E-3</v>
      </c>
    </row>
    <row r="64" spans="1:7" x14ac:dyDescent="0.2">
      <c r="A64" s="377" t="s">
        <v>555</v>
      </c>
      <c r="B64" t="s">
        <v>555</v>
      </c>
      <c r="C64" s="441">
        <v>7.7662037037037803E-3</v>
      </c>
      <c r="F64" s="388" t="str">
        <f t="shared" si="0"/>
        <v>Test62 Test62</v>
      </c>
      <c r="G64" s="389">
        <f t="shared" si="1"/>
        <v>7.7662037037037803E-3</v>
      </c>
    </row>
    <row r="65" spans="1:7" x14ac:dyDescent="0.2">
      <c r="A65" s="377" t="s">
        <v>556</v>
      </c>
      <c r="B65" t="s">
        <v>556</v>
      </c>
      <c r="C65" s="441">
        <v>7.7777777777778504E-3</v>
      </c>
      <c r="F65" s="388" t="str">
        <f t="shared" si="0"/>
        <v>Test63 Test63</v>
      </c>
      <c r="G65" s="389">
        <f t="shared" si="1"/>
        <v>7.7777777777778504E-3</v>
      </c>
    </row>
    <row r="66" spans="1:7" x14ac:dyDescent="0.2">
      <c r="A66" s="377" t="s">
        <v>557</v>
      </c>
      <c r="B66" t="s">
        <v>557</v>
      </c>
      <c r="C66" s="441">
        <v>7.7893518518519301E-3</v>
      </c>
      <c r="F66" s="388" t="str">
        <f t="shared" si="0"/>
        <v>Test64 Test64</v>
      </c>
      <c r="G66" s="389">
        <f t="shared" si="1"/>
        <v>7.7893518518519301E-3</v>
      </c>
    </row>
    <row r="67" spans="1:7" x14ac:dyDescent="0.2">
      <c r="A67" s="377" t="s">
        <v>558</v>
      </c>
      <c r="B67" t="s">
        <v>558</v>
      </c>
      <c r="C67" s="441">
        <v>7.8009259259260002E-3</v>
      </c>
      <c r="F67" s="388" t="str">
        <f t="shared" si="0"/>
        <v>Test65 Test65</v>
      </c>
      <c r="G67" s="389">
        <f t="shared" si="1"/>
        <v>7.8009259259260002E-3</v>
      </c>
    </row>
    <row r="68" spans="1:7" x14ac:dyDescent="0.2">
      <c r="A68" s="377" t="s">
        <v>559</v>
      </c>
      <c r="B68" t="s">
        <v>559</v>
      </c>
      <c r="C68" s="441">
        <v>7.8125000000000798E-3</v>
      </c>
      <c r="F68" s="388" t="str">
        <f t="shared" ref="F68:F82" si="2">CONCATENATE(B68," ",A68)</f>
        <v>Test66 Test66</v>
      </c>
      <c r="G68" s="389">
        <f t="shared" ref="G68:G82" si="3">IF(C68&gt;0,C68,"")</f>
        <v>7.8125000000000798E-3</v>
      </c>
    </row>
    <row r="69" spans="1:7" x14ac:dyDescent="0.2">
      <c r="A69" s="377" t="s">
        <v>560</v>
      </c>
      <c r="B69" t="s">
        <v>560</v>
      </c>
      <c r="C69" s="441">
        <v>7.8240740740741499E-3</v>
      </c>
      <c r="F69" s="388" t="str">
        <f t="shared" si="2"/>
        <v>Test67 Test67</v>
      </c>
      <c r="G69" s="389">
        <f t="shared" si="3"/>
        <v>7.8240740740741499E-3</v>
      </c>
    </row>
    <row r="70" spans="1:7" x14ac:dyDescent="0.2">
      <c r="A70" s="377" t="s">
        <v>561</v>
      </c>
      <c r="B70" t="s">
        <v>561</v>
      </c>
      <c r="C70" s="441">
        <v>7.8356481481482304E-3</v>
      </c>
      <c r="F70" s="388" t="str">
        <f t="shared" si="2"/>
        <v>Test68 Test68</v>
      </c>
      <c r="G70" s="389">
        <f t="shared" si="3"/>
        <v>7.8356481481482304E-3</v>
      </c>
    </row>
    <row r="71" spans="1:7" x14ac:dyDescent="0.2">
      <c r="A71" s="377" t="s">
        <v>562</v>
      </c>
      <c r="B71" t="s">
        <v>562</v>
      </c>
      <c r="C71" s="441">
        <v>7.8472222222223092E-3</v>
      </c>
      <c r="F71" s="388" t="str">
        <f t="shared" si="2"/>
        <v>Test69 Test69</v>
      </c>
      <c r="G71" s="389">
        <f t="shared" si="3"/>
        <v>7.8472222222223092E-3</v>
      </c>
    </row>
    <row r="72" spans="1:7" x14ac:dyDescent="0.2">
      <c r="A72" s="377" t="s">
        <v>563</v>
      </c>
      <c r="B72" t="s">
        <v>563</v>
      </c>
      <c r="C72" s="441">
        <v>7.8587962962963793E-3</v>
      </c>
      <c r="F72" s="388" t="str">
        <f t="shared" si="2"/>
        <v>Test70 Test70</v>
      </c>
      <c r="G72" s="389">
        <f t="shared" si="3"/>
        <v>7.8587962962963793E-3</v>
      </c>
    </row>
    <row r="73" spans="1:7" x14ac:dyDescent="0.2">
      <c r="A73" s="377" t="s">
        <v>564</v>
      </c>
      <c r="B73" t="s">
        <v>564</v>
      </c>
      <c r="C73" s="441">
        <v>7.8703703703704494E-3</v>
      </c>
      <c r="F73" s="388" t="str">
        <f t="shared" si="2"/>
        <v>Test71 Test71</v>
      </c>
      <c r="G73" s="389">
        <f t="shared" si="3"/>
        <v>7.8703703703704494E-3</v>
      </c>
    </row>
    <row r="74" spans="1:7" x14ac:dyDescent="0.2">
      <c r="A74" s="377" t="s">
        <v>565</v>
      </c>
      <c r="B74" t="s">
        <v>565</v>
      </c>
      <c r="C74" s="441">
        <v>7.8819444444445299E-3</v>
      </c>
      <c r="F74" s="388" t="str">
        <f t="shared" si="2"/>
        <v>Test72 Test72</v>
      </c>
      <c r="G74" s="389">
        <f t="shared" si="3"/>
        <v>7.8819444444445299E-3</v>
      </c>
    </row>
    <row r="75" spans="1:7" x14ac:dyDescent="0.2">
      <c r="A75" s="377" t="s">
        <v>566</v>
      </c>
      <c r="B75" t="s">
        <v>566</v>
      </c>
      <c r="C75" s="441">
        <v>7.8935185185186104E-3</v>
      </c>
      <c r="F75" s="388" t="str">
        <f t="shared" si="2"/>
        <v>Test73 Test73</v>
      </c>
      <c r="G75" s="389">
        <f t="shared" si="3"/>
        <v>7.8935185185186104E-3</v>
      </c>
    </row>
    <row r="76" spans="1:7" x14ac:dyDescent="0.2">
      <c r="A76" s="377" t="s">
        <v>567</v>
      </c>
      <c r="B76" t="s">
        <v>567</v>
      </c>
      <c r="C76" s="441">
        <v>7.9050925925926805E-3</v>
      </c>
      <c r="F76" s="388" t="str">
        <f t="shared" si="2"/>
        <v>Test74 Test74</v>
      </c>
      <c r="G76" s="389">
        <f t="shared" si="3"/>
        <v>7.9050925925926805E-3</v>
      </c>
    </row>
    <row r="77" spans="1:7" x14ac:dyDescent="0.2">
      <c r="A77" s="377" t="s">
        <v>568</v>
      </c>
      <c r="B77" t="s">
        <v>568</v>
      </c>
      <c r="C77" s="441">
        <v>7.9166666666667593E-3</v>
      </c>
      <c r="F77" s="388" t="str">
        <f t="shared" si="2"/>
        <v>Test75 Test75</v>
      </c>
      <c r="G77" s="389">
        <f t="shared" si="3"/>
        <v>7.9166666666667593E-3</v>
      </c>
    </row>
    <row r="78" spans="1:7" x14ac:dyDescent="0.2">
      <c r="A78" s="377" t="s">
        <v>569</v>
      </c>
      <c r="B78" t="s">
        <v>569</v>
      </c>
      <c r="C78" s="441">
        <v>7.9282407407408294E-3</v>
      </c>
      <c r="F78" s="388" t="str">
        <f t="shared" si="2"/>
        <v>Test76 Test76</v>
      </c>
      <c r="G78" s="389">
        <f t="shared" si="3"/>
        <v>7.9282407407408294E-3</v>
      </c>
    </row>
    <row r="79" spans="1:7" x14ac:dyDescent="0.2">
      <c r="A79" s="377"/>
      <c r="C79" s="441"/>
      <c r="F79" s="388" t="str">
        <f t="shared" si="2"/>
        <v xml:space="preserve"> </v>
      </c>
      <c r="G79" s="389" t="str">
        <f t="shared" si="3"/>
        <v/>
      </c>
    </row>
    <row r="80" spans="1:7" x14ac:dyDescent="0.2">
      <c r="A80" s="377"/>
      <c r="C80" s="441"/>
      <c r="F80" s="388" t="str">
        <f t="shared" si="2"/>
        <v xml:space="preserve"> </v>
      </c>
      <c r="G80" s="389" t="str">
        <f t="shared" si="3"/>
        <v/>
      </c>
    </row>
    <row r="81" spans="1:7" x14ac:dyDescent="0.2">
      <c r="A81" s="377"/>
      <c r="C81" s="441"/>
      <c r="F81" s="388" t="str">
        <f t="shared" si="2"/>
        <v xml:space="preserve"> </v>
      </c>
      <c r="G81" s="389" t="str">
        <f t="shared" si="3"/>
        <v/>
      </c>
    </row>
    <row r="82" spans="1:7" x14ac:dyDescent="0.2">
      <c r="A82" s="377"/>
      <c r="C82" s="441"/>
      <c r="F82" s="388" t="str">
        <f t="shared" si="2"/>
        <v xml:space="preserve"> </v>
      </c>
      <c r="G82" s="389" t="str">
        <f t="shared" si="3"/>
        <v/>
      </c>
    </row>
  </sheetData>
  <mergeCells count="2">
    <mergeCell ref="A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Bracket</vt:lpstr>
      <vt:lpstr>Calc Data 1</vt:lpstr>
      <vt:lpstr>Trial Results IMP</vt:lpstr>
      <vt:lpstr>Rnd1 Class EXP</vt:lpstr>
      <vt:lpstr>Rnd1 Results IMP</vt:lpstr>
      <vt:lpstr>Rnd2 Class EXP</vt:lpstr>
      <vt:lpstr>Rnd2 Results IMP</vt:lpstr>
      <vt:lpstr>Rnd3 Class EXP</vt:lpstr>
      <vt:lpstr>Rnd3 Results IMP</vt:lpstr>
      <vt:lpstr>Rnd4 Class EXP</vt:lpstr>
      <vt:lpstr>Rnd4 Results IMP</vt:lpstr>
      <vt:lpstr>Rnd5 Class EXP</vt:lpstr>
      <vt:lpstr>Rnd5 Results IMP</vt:lpstr>
      <vt:lpstr>MostImprovedResult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</dc:creator>
  <cp:lastModifiedBy>Gina</cp:lastModifiedBy>
  <cp:lastPrinted>2015-07-28T18:45:28Z</cp:lastPrinted>
  <dcterms:created xsi:type="dcterms:W3CDTF">2011-12-02T23:28:27Z</dcterms:created>
  <dcterms:modified xsi:type="dcterms:W3CDTF">2016-09-09T04:31:57Z</dcterms:modified>
</cp:coreProperties>
</file>