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in" sheetId="1" r:id="rId3"/>
    <sheet state="visible" name="Inputs" sheetId="2" r:id="rId4"/>
    <sheet state="visible" name="Opex Cost" sheetId="3" r:id="rId5"/>
    <sheet state="visible" name="Capex Cost" sheetId="4" r:id="rId6"/>
    <sheet state="visible" name="Assumptions" sheetId="5" r:id="rId7"/>
  </sheets>
  <definedNames/>
  <calcPr/>
</workbook>
</file>

<file path=xl/sharedStrings.xml><?xml version="1.0" encoding="utf-8"?>
<sst xmlns="http://schemas.openxmlformats.org/spreadsheetml/2006/main" count="136" uniqueCount="111">
  <si>
    <t>Total number of Apps</t>
  </si>
  <si>
    <t>INPUTS</t>
  </si>
  <si>
    <t>Version</t>
  </si>
  <si>
    <t xml:space="preserve">The business case for infrastructure cost savings is dependent on moving application worloads to running on Openshift. Therefore it is importan to look at your application estate and what will migrate to Openshift. </t>
  </si>
  <si>
    <t>Server &amp; VMs</t>
  </si>
  <si>
    <t>No.</t>
  </si>
  <si>
    <t>How many VM's do you have deployed to support your application estate?</t>
  </si>
  <si>
    <t>Artifact Name</t>
  </si>
  <si>
    <t>001-Infrastructure Cost Reduction Business Case Supporting Calculations</t>
  </si>
  <si>
    <t>VM/App</t>
  </si>
  <si>
    <t>last Updated</t>
  </si>
  <si>
    <t>7th April 2017</t>
  </si>
  <si>
    <t>Updated By</t>
  </si>
  <si>
    <t>gcolman@redhat.com</t>
  </si>
  <si>
    <t>Containers/Server</t>
  </si>
  <si>
    <t>Total Number of Vms</t>
  </si>
  <si>
    <t>Apps/Server</t>
  </si>
  <si>
    <t xml:space="preserve">How many physical servers do you have to support your application estate? </t>
  </si>
  <si>
    <t>Application Categories</t>
  </si>
  <si>
    <t>Description</t>
  </si>
  <si>
    <t>Total number of applications</t>
  </si>
  <si>
    <t>Total number of Servers</t>
  </si>
  <si>
    <t>VM/Server</t>
  </si>
  <si>
    <t>How many VMs on average are allocated to this application cluster?</t>
  </si>
  <si>
    <t>How many vCPUs do each of the VMs have allocated on average</t>
  </si>
  <si>
    <t>Virtualized Datacentre</t>
  </si>
  <si>
    <t xml:space="preserve">This spreadsheet contains the supporting information used to calculate the business case for reduction in infrastructure costs driven through the more efficient use of server and VM compute resources through container technology.
The business case is based on migrating application workloads from traditional VM and physical server based infrastructure to Openshif. 
1 - Calculate the size of the current VM and Physical server estate
2 - Calculate the application workloads that are running on the VM and Physical Server estate
3 - Calculate the efficiencies gained from running the application workloads on Openshift, including improving the application density of running applications in an Openshift cluster
4 - Calculate the total infrastructure cost savings based on improved application density
5 - Calulate the application migration costs
</t>
  </si>
  <si>
    <t>No of Apps</t>
  </si>
  <si>
    <t>VMs / App</t>
  </si>
  <si>
    <t>vCPU / VM</t>
  </si>
  <si>
    <t xml:space="preserve"> VMs Prod</t>
  </si>
  <si>
    <t>VMs Non Prod</t>
  </si>
  <si>
    <t>Total VM s</t>
  </si>
  <si>
    <t>Total Physical</t>
  </si>
  <si>
    <t>Total vCPU</t>
  </si>
  <si>
    <t>Instructions</t>
  </si>
  <si>
    <t>Large apps clustered for Throughput</t>
  </si>
  <si>
    <t xml:space="preserve">How many large applications do you have that are clustered for performance or throughput? </t>
  </si>
  <si>
    <t xml:space="preserve">1 - Fill in the "Inputs" wheet with information on the server and applicatino landscape. </t>
  </si>
  <si>
    <t>2 - Fill in the GREEN sections on the "Opex Costs" sheet</t>
  </si>
  <si>
    <t>3 - Use the Outputs from this sheet to feed into the overall business case</t>
  </si>
  <si>
    <t>Outputs</t>
  </si>
  <si>
    <t>How many large applications do you have that are clustered for High Availability reasons (redundancy through clustering)?</t>
  </si>
  <si>
    <t>How many Medium applications do you have that are clustered for performance or throughput?</t>
  </si>
  <si>
    <t>How many Medium applications do you have that are clustered for High Availability reasons (redundancy through clustering)?</t>
  </si>
  <si>
    <t>How many Small clustered applications do you have?</t>
  </si>
  <si>
    <t>How many Small non clustered applications do you have?</t>
  </si>
  <si>
    <t>Application Migration Effort</t>
  </si>
  <si>
    <t>%</t>
  </si>
  <si>
    <t>What percentage of applications will be a simple "lift &amp; shift"</t>
  </si>
  <si>
    <t>Large apps clustered for HA</t>
  </si>
  <si>
    <t xml:space="preserve">Calculated annual Opex cost of running your CURRENT IT infrastructure </t>
  </si>
  <si>
    <t>Medium apps clustered for throughput</t>
  </si>
  <si>
    <t>What percentage of applications will require minor code refactor</t>
  </si>
  <si>
    <t>What percentage of applications will require medium code refactor</t>
  </si>
  <si>
    <t>What percentage of applications will require complex code refactor</t>
  </si>
  <si>
    <t>Application Delivery Costs</t>
  </si>
  <si>
    <t>Average all inclusive cost for application delivery per day</t>
  </si>
  <si>
    <t>Medium apps clustered for HA</t>
  </si>
  <si>
    <t>Percentage to add as a error factor in calculating the project delivery costs</t>
  </si>
  <si>
    <t>OUTPUTS</t>
  </si>
  <si>
    <t>small clustered apps</t>
  </si>
  <si>
    <t>Calculated annual costs of running your OPENSHIFT IT infrastructure</t>
  </si>
  <si>
    <t>Calculated cost of implementation and migration of applications to the OPENSHIFT infrastructure</t>
  </si>
  <si>
    <t>small non clustered apps</t>
  </si>
  <si>
    <t>Calculated annual Opex costs of running your OPENSHIFT IT infrastructure</t>
  </si>
  <si>
    <t>Containerized Data Centre</t>
  </si>
  <si>
    <t>VM's / App</t>
  </si>
  <si>
    <t>Container Ratio</t>
  </si>
  <si>
    <t>Containera/App</t>
  </si>
  <si>
    <t>Prod Containers</t>
  </si>
  <si>
    <t>Non Prod Containers</t>
  </si>
  <si>
    <t>Total Containers</t>
  </si>
  <si>
    <t>Large appc clustered for Throughput</t>
  </si>
  <si>
    <t>Application profiles taken from Opex Sheet</t>
  </si>
  <si>
    <t>Large appc clustered for HA</t>
  </si>
  <si>
    <t>% of apps</t>
  </si>
  <si>
    <t>Lift &amp; Shift %</t>
  </si>
  <si>
    <t>Proj Delivery Day Rate</t>
  </si>
  <si>
    <t>Minor code refactor %</t>
  </si>
  <si>
    <t>Contingency %</t>
  </si>
  <si>
    <t>Medium code refactor %</t>
  </si>
  <si>
    <t>Complex code refactor %</t>
  </si>
  <si>
    <t>Dev Effort in Refactor</t>
  </si>
  <si>
    <t>Apps</t>
  </si>
  <si>
    <t>Single sprint (days)No of Sprints</t>
  </si>
  <si>
    <t>No of sprints</t>
  </si>
  <si>
    <t>total days / app</t>
  </si>
  <si>
    <t>Total days</t>
  </si>
  <si>
    <t>Cost</t>
  </si>
  <si>
    <t>Contingency</t>
  </si>
  <si>
    <t>Total</t>
  </si>
  <si>
    <t>Lift &amp; Shift</t>
  </si>
  <si>
    <t>Container</t>
  </si>
  <si>
    <t>VM</t>
  </si>
  <si>
    <t>Server Cost comparison</t>
  </si>
  <si>
    <t>Cost of server*</t>
  </si>
  <si>
    <t>1yr DC cost</t>
  </si>
  <si>
    <t>3yr DC cost</t>
  </si>
  <si>
    <t>Containers</t>
  </si>
  <si>
    <t>servers</t>
  </si>
  <si>
    <t>1yr inc servers</t>
  </si>
  <si>
    <t>1yr exc servers</t>
  </si>
  <si>
    <t>Vms</t>
  </si>
  <si>
    <t>Minor code refactor</t>
  </si>
  <si>
    <t>Medium code refactor</t>
  </si>
  <si>
    <t>Complex code refactor</t>
  </si>
  <si>
    <t>1 Year Opex saving</t>
  </si>
  <si>
    <t>3 year Opex Saving</t>
  </si>
  <si>
    <t>Assumptions</t>
  </si>
  <si>
    <t>Applications out of scope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</si>
</sst>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809]#,##0.00;[RED]\-[$£-809]#,##0.00"/>
    <numFmt numFmtId="166" formatCode="[$£-809]#,##0;[RED]\-[$£-809]#,##0"/>
  </numFmts>
  <fonts count="17">
    <font>
      <sz val="10.0"/>
      <color rgb="FF000000"/>
      <name val="Arial"/>
    </font>
    <font/>
    <font>
      <b/>
      <sz val="10.0"/>
      <name val="Arial"/>
    </font>
    <font>
      <b/>
      <sz val="12.0"/>
    </font>
    <font>
      <sz val="12.0"/>
    </font>
    <font>
      <b/>
      <sz val="14.0"/>
      <name val="Arial"/>
    </font>
    <font>
      <name val="Arial"/>
    </font>
    <font>
      <b/>
      <name val="Arial"/>
    </font>
    <font>
      <sz val="10.0"/>
      <name val="Arial"/>
    </font>
    <font>
      <sz val="12.0"/>
      <name val="Arial"/>
    </font>
    <font>
      <b/>
      <sz val="14.0"/>
    </font>
    <font>
      <b/>
      <sz val="12.0"/>
      <name val="Arial"/>
    </font>
    <font>
      <b/>
      <sz val="10.0"/>
    </font>
    <font>
      <b/>
      <sz val="10.0"/>
      <name val="Overpass"/>
    </font>
    <font>
      <b/>
      <sz val="10.0"/>
      <color rgb="FF000000"/>
      <name val="Overpass"/>
    </font>
    <font>
      <b/>
    </font>
    <font>
      <u/>
      <sz val="10.0"/>
      <color rgb="FF0000FF"/>
      <name val="Arial"/>
    </font>
  </fonts>
  <fills count="12">
    <fill>
      <patternFill patternType="none"/>
    </fill>
    <fill>
      <patternFill patternType="lightGray"/>
    </fill>
    <fill>
      <patternFill patternType="solid">
        <fgColor rgb="FFFFFF99"/>
        <bgColor rgb="FFFFFF99"/>
      </patternFill>
    </fill>
    <fill>
      <patternFill patternType="solid">
        <fgColor rgb="FFB6D7A8"/>
        <bgColor rgb="FFB6D7A8"/>
      </patternFill>
    </fill>
    <fill>
      <patternFill patternType="solid">
        <fgColor rgb="FF6AA84F"/>
        <bgColor rgb="FF6AA84F"/>
      </patternFill>
    </fill>
    <fill>
      <patternFill patternType="solid">
        <fgColor rgb="FFCCFF00"/>
        <bgColor rgb="FFCCFF00"/>
      </patternFill>
    </fill>
    <fill>
      <patternFill patternType="solid">
        <fgColor rgb="FFD9EAD3"/>
        <bgColor rgb="FFD9EAD3"/>
      </patternFill>
    </fill>
    <fill>
      <patternFill patternType="solid">
        <fgColor rgb="FFFFFFFF"/>
        <bgColor rgb="FFFFFFFF"/>
      </patternFill>
    </fill>
    <fill>
      <patternFill patternType="solid">
        <fgColor rgb="FFA4C2F4"/>
        <bgColor rgb="FFA4C2F4"/>
      </patternFill>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s>
  <borders count="17">
    <border>
      <left/>
      <right/>
      <top/>
      <bottom/>
    </border>
    <border>
      <left style="hair">
        <color rgb="FF000000"/>
      </left>
      <right style="hair">
        <color rgb="FF000000"/>
      </right>
      <top style="hair">
        <color rgb="FF000000"/>
      </top>
      <bottom style="hair">
        <color rgb="FF000000"/>
      </bottom>
    </border>
    <border>
      <left/>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right/>
      <top style="hair">
        <color rgb="FF000000"/>
      </top>
      <bottom style="hair">
        <color rgb="FF000000"/>
      </bottom>
    </border>
    <border>
      <left style="thin">
        <color rgb="FF000000"/>
      </left>
      <right/>
      <top/>
      <bottom style="thin">
        <color rgb="FF000000"/>
      </bottom>
    </border>
    <border>
      <left style="hair">
        <color rgb="FF000000"/>
      </left>
      <right/>
      <top style="hair">
        <color rgb="FF000000"/>
      </top>
      <bottom style="hair">
        <color rgb="FF000000"/>
      </bottom>
    </border>
    <border>
      <left/>
      <right style="hair">
        <color rgb="FF000000"/>
      </right>
      <top style="hair">
        <color rgb="FF000000"/>
      </top>
      <bottom style="hair">
        <color rgb="FF000000"/>
      </bottom>
    </border>
  </borders>
  <cellStyleXfs count="1">
    <xf borderId="0" fillId="0" fontId="0" numFmtId="0" applyAlignment="1" applyFont="1"/>
  </cellStyleXfs>
  <cellXfs count="87">
    <xf borderId="0" fillId="0" fontId="0" numFmtId="0" xfId="0" applyAlignment="1" applyFont="1">
      <alignment/>
    </xf>
    <xf borderId="0" fillId="0" fontId="1" numFmtId="0" xfId="0" applyFont="1"/>
    <xf borderId="1" fillId="2" fontId="2" numFmtId="0" xfId="0" applyBorder="1" applyFill="1" applyFont="1"/>
    <xf borderId="0" fillId="0" fontId="3" numFmtId="0" xfId="0" applyAlignment="1" applyFont="1">
      <alignment/>
    </xf>
    <xf borderId="0" fillId="0" fontId="4" numFmtId="0" xfId="0" applyFont="1"/>
    <xf borderId="0" fillId="0" fontId="4" numFmtId="0" xfId="0" applyAlignment="1" applyFont="1">
      <alignment/>
    </xf>
    <xf borderId="2" fillId="2" fontId="5" numFmtId="0" xfId="0" applyAlignment="1" applyBorder="1" applyFont="1">
      <alignment horizontal="center"/>
    </xf>
    <xf borderId="3" fillId="3" fontId="3" numFmtId="0" xfId="0" applyAlignment="1" applyBorder="1" applyFill="1" applyFont="1">
      <alignment horizontal="center"/>
    </xf>
    <xf borderId="2" fillId="0" fontId="1" numFmtId="0" xfId="0" applyBorder="1" applyFont="1"/>
    <xf borderId="0" fillId="4" fontId="4" numFmtId="0" xfId="0" applyFill="1" applyFont="1"/>
    <xf borderId="0" fillId="0" fontId="6" numFmtId="0" xfId="0" applyAlignment="1" applyFont="1">
      <alignment/>
    </xf>
    <xf borderId="3" fillId="3" fontId="4" numFmtId="0" xfId="0" applyAlignment="1" applyBorder="1" applyFont="1">
      <alignment/>
    </xf>
    <xf borderId="4" fillId="2" fontId="7" numFmtId="0" xfId="0" applyAlignment="1" applyBorder="1" applyFont="1">
      <alignment/>
    </xf>
    <xf borderId="1" fillId="5" fontId="2" numFmtId="0" xfId="0" applyBorder="1" applyFill="1" applyFont="1"/>
    <xf borderId="5" fillId="2" fontId="6" numFmtId="0" xfId="0" applyAlignment="1" applyBorder="1" applyFont="1">
      <alignment/>
    </xf>
    <xf borderId="0" fillId="0" fontId="8" numFmtId="0" xfId="0" applyFont="1"/>
    <xf borderId="5" fillId="2" fontId="6" numFmtId="0" xfId="0" applyAlignment="1" applyBorder="1" applyFont="1">
      <alignment horizontal="left"/>
    </xf>
    <xf borderId="1" fillId="0" fontId="8" numFmtId="0" xfId="0" applyBorder="1" applyFont="1"/>
    <xf borderId="3" fillId="6" fontId="3" numFmtId="0" xfId="0" applyAlignment="1" applyBorder="1" applyFill="1" applyFont="1">
      <alignment horizontal="center"/>
    </xf>
    <xf borderId="5" fillId="2" fontId="6" numFmtId="0" xfId="0" applyAlignment="1" applyBorder="1" applyFont="1">
      <alignment horizontal="left"/>
    </xf>
    <xf borderId="0" fillId="3" fontId="3" numFmtId="0" xfId="0" applyAlignment="1" applyFont="1">
      <alignment horizontal="center" vertical="center"/>
    </xf>
    <xf borderId="1" fillId="2" fontId="8" numFmtId="0" xfId="0" applyBorder="1" applyFont="1"/>
    <xf borderId="3" fillId="3" fontId="3" numFmtId="0" xfId="0" applyAlignment="1" applyBorder="1" applyFont="1">
      <alignment horizontal="center" vertical="center" wrapText="1"/>
    </xf>
    <xf borderId="0" fillId="2" fontId="5" numFmtId="0" xfId="0" applyAlignment="1" applyFont="1">
      <alignment horizontal="center"/>
    </xf>
    <xf borderId="1" fillId="2" fontId="2" numFmtId="0" xfId="0" applyAlignment="1" applyBorder="1" applyFont="1">
      <alignment horizontal="left"/>
    </xf>
    <xf borderId="1" fillId="2" fontId="2" numFmtId="0" xfId="0" applyAlignment="1" applyBorder="1" applyFont="1">
      <alignment horizontal="center"/>
    </xf>
    <xf borderId="1" fillId="2" fontId="2" numFmtId="0" xfId="0" applyAlignment="1" applyBorder="1" applyFont="1">
      <alignment horizontal="center"/>
    </xf>
    <xf borderId="0" fillId="0" fontId="6" numFmtId="0" xfId="0" applyAlignment="1" applyFont="1">
      <alignment wrapText="1"/>
    </xf>
    <xf borderId="0" fillId="0" fontId="2" numFmtId="0" xfId="0" applyFont="1"/>
    <xf borderId="0" fillId="4" fontId="1" numFmtId="0" xfId="0" applyFont="1"/>
    <xf borderId="0" fillId="2" fontId="5" numFmtId="0" xfId="0" applyAlignment="1" applyFont="1">
      <alignment horizontal="center"/>
    </xf>
    <xf borderId="3" fillId="5" fontId="2" numFmtId="0" xfId="0" applyBorder="1" applyFont="1"/>
    <xf borderId="0" fillId="0" fontId="6" numFmtId="0" xfId="0" applyAlignment="1" applyFont="1">
      <alignment/>
    </xf>
    <xf borderId="3" fillId="3" fontId="9" numFmtId="0" xfId="0" applyAlignment="1" applyBorder="1" applyFont="1">
      <alignment/>
    </xf>
    <xf borderId="6" fillId="2" fontId="10" numFmtId="0" xfId="0" applyAlignment="1" applyBorder="1" applyFont="1">
      <alignment horizontal="center" wrapText="1"/>
    </xf>
    <xf borderId="1" fillId="0" fontId="8" numFmtId="2" xfId="0" applyBorder="1" applyFont="1" applyNumberFormat="1"/>
    <xf borderId="7" fillId="0" fontId="1" numFmtId="0" xfId="0" applyBorder="1" applyFont="1"/>
    <xf borderId="3" fillId="6" fontId="11" numFmtId="0" xfId="0" applyAlignment="1" applyBorder="1" applyFont="1">
      <alignment horizontal="center"/>
    </xf>
    <xf borderId="3" fillId="2" fontId="12" numFmtId="0" xfId="0" applyAlignment="1" applyBorder="1" applyFont="1">
      <alignment wrapText="1"/>
    </xf>
    <xf borderId="3" fillId="3" fontId="4" numFmtId="0" xfId="0" applyBorder="1" applyFont="1"/>
    <xf borderId="3" fillId="6" fontId="3" numFmtId="164" xfId="0" applyAlignment="1" applyBorder="1" applyFont="1" applyNumberFormat="1">
      <alignment horizontal="center"/>
    </xf>
    <xf borderId="8" fillId="0" fontId="1" numFmtId="0" xfId="0" applyBorder="1" applyFont="1"/>
    <xf borderId="9" fillId="0" fontId="3" numFmtId="0" xfId="0" applyAlignment="1" applyBorder="1" applyFont="1">
      <alignment/>
    </xf>
    <xf borderId="3" fillId="0" fontId="13" numFmtId="165" xfId="0" applyAlignment="1" applyBorder="1" applyFont="1" applyNumberFormat="1">
      <alignment horizontal="center" wrapText="1"/>
    </xf>
    <xf borderId="9" fillId="0" fontId="4" numFmtId="0" xfId="0" applyBorder="1" applyFont="1"/>
    <xf borderId="10" fillId="0" fontId="4" numFmtId="0" xfId="0" applyBorder="1" applyFont="1"/>
    <xf borderId="11" fillId="0" fontId="1" numFmtId="0" xfId="0" applyBorder="1" applyFont="1"/>
    <xf borderId="0" fillId="0" fontId="3" numFmtId="0" xfId="0" applyFont="1"/>
    <xf borderId="3" fillId="7" fontId="14" numFmtId="165" xfId="0" applyAlignment="1" applyBorder="1" applyFill="1" applyFont="1" applyNumberFormat="1">
      <alignment horizontal="center" wrapText="1"/>
    </xf>
    <xf borderId="12" fillId="0" fontId="4" numFmtId="0" xfId="0" applyBorder="1" applyFont="1"/>
    <xf borderId="0" fillId="0" fontId="15" numFmtId="0" xfId="0" applyFont="1"/>
    <xf borderId="11" fillId="0" fontId="1" numFmtId="0" xfId="0" applyBorder="1" applyFont="1"/>
    <xf borderId="3" fillId="8" fontId="3" numFmtId="0" xfId="0" applyAlignment="1" applyBorder="1" applyFill="1" applyFont="1">
      <alignment/>
    </xf>
    <xf borderId="0" fillId="0" fontId="8" numFmtId="0" xfId="0" applyFont="1"/>
    <xf borderId="3" fillId="9" fontId="3" numFmtId="165" xfId="0" applyBorder="1" applyFill="1" applyFont="1" applyNumberFormat="1"/>
    <xf borderId="13" fillId="2" fontId="2" numFmtId="0" xfId="0" applyBorder="1" applyFont="1"/>
    <xf borderId="13" fillId="2" fontId="2" numFmtId="2" xfId="0" applyBorder="1" applyFont="1" applyNumberFormat="1"/>
    <xf borderId="3" fillId="10" fontId="3" numFmtId="165" xfId="0" applyBorder="1" applyFill="1" applyFont="1" applyNumberFormat="1"/>
    <xf borderId="1" fillId="2" fontId="2" numFmtId="0" xfId="0" applyAlignment="1" applyBorder="1" applyFont="1">
      <alignment/>
    </xf>
    <xf borderId="3" fillId="8" fontId="4" numFmtId="0" xfId="0" applyAlignment="1" applyBorder="1" applyFont="1">
      <alignment/>
    </xf>
    <xf borderId="3" fillId="2" fontId="2" numFmtId="0" xfId="0" applyBorder="1" applyFont="1"/>
    <xf borderId="14" fillId="0" fontId="1" numFmtId="0" xfId="0" applyBorder="1" applyFont="1"/>
    <xf borderId="2" fillId="0" fontId="4" numFmtId="0" xfId="0" applyBorder="1" applyFont="1"/>
    <xf borderId="5" fillId="0" fontId="4" numFmtId="0" xfId="0" applyBorder="1" applyFont="1"/>
    <xf borderId="3" fillId="0" fontId="8" numFmtId="0" xfId="0" applyBorder="1" applyFont="1"/>
    <xf borderId="0" fillId="5" fontId="2" numFmtId="0" xfId="0" applyBorder="1" applyFont="1"/>
    <xf borderId="1" fillId="0" fontId="2" numFmtId="0" xfId="0" applyBorder="1" applyFont="1"/>
    <xf borderId="1" fillId="0" fontId="8" numFmtId="164" xfId="0" applyAlignment="1" applyBorder="1" applyFont="1" applyNumberFormat="1">
      <alignment/>
    </xf>
    <xf borderId="1" fillId="0" fontId="8" numFmtId="0" xfId="0" applyAlignment="1" applyBorder="1" applyFont="1">
      <alignment/>
    </xf>
    <xf borderId="0" fillId="2" fontId="2" numFmtId="0" xfId="0" applyBorder="1" applyFont="1"/>
    <xf borderId="1" fillId="0" fontId="8" numFmtId="1" xfId="0" applyBorder="1" applyFont="1" applyNumberFormat="1"/>
    <xf borderId="15" fillId="2" fontId="2" numFmtId="0" xfId="0" applyBorder="1" applyFont="1"/>
    <xf borderId="13" fillId="0" fontId="1" numFmtId="0" xfId="0" applyBorder="1" applyFont="1"/>
    <xf borderId="16" fillId="0" fontId="1" numFmtId="0" xfId="0" applyBorder="1" applyFont="1"/>
    <xf borderId="1" fillId="0" fontId="8" numFmtId="165" xfId="0" applyBorder="1" applyFont="1" applyNumberFormat="1"/>
    <xf borderId="0" fillId="0" fontId="8" numFmtId="165" xfId="0" applyFont="1" applyNumberFormat="1"/>
    <xf borderId="1" fillId="2" fontId="8" numFmtId="0" xfId="0" applyAlignment="1" applyBorder="1" applyFont="1">
      <alignment/>
    </xf>
    <xf borderId="1" fillId="0" fontId="8" numFmtId="166" xfId="0" applyBorder="1" applyFont="1" applyNumberFormat="1"/>
    <xf borderId="0" fillId="0" fontId="2" numFmtId="165" xfId="0" applyFont="1" applyNumberFormat="1"/>
    <xf borderId="0" fillId="2" fontId="8" numFmtId="0" xfId="0" applyBorder="1" applyFont="1"/>
    <xf borderId="0" fillId="2" fontId="2" numFmtId="2" xfId="0" applyBorder="1" applyFont="1" applyNumberFormat="1"/>
    <xf borderId="0" fillId="2" fontId="2" numFmtId="165" xfId="0" applyBorder="1" applyFont="1" applyNumberFormat="1"/>
    <xf borderId="3" fillId="11" fontId="8" numFmtId="0" xfId="0" applyBorder="1" applyFill="1" applyFont="1"/>
    <xf borderId="3" fillId="0" fontId="8" numFmtId="165" xfId="0" applyBorder="1" applyFont="1" applyNumberFormat="1"/>
    <xf borderId="0" fillId="0" fontId="16" numFmtId="0" xfId="0" applyFont="1"/>
    <xf borderId="0" fillId="0" fontId="15"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86.86"/>
    <col customWidth="1" min="2" max="2" width="65.43"/>
  </cols>
  <sheetData>
    <row r="1">
      <c r="A1" s="6" t="s">
        <v>2</v>
      </c>
      <c r="B1" s="8"/>
      <c r="C1" s="10"/>
    </row>
    <row r="2">
      <c r="A2" s="12" t="s">
        <v>7</v>
      </c>
      <c r="B2" s="14" t="s">
        <v>8</v>
      </c>
      <c r="C2" s="10"/>
    </row>
    <row r="3">
      <c r="A3" s="12" t="s">
        <v>2</v>
      </c>
      <c r="B3" s="16">
        <v>0.1</v>
      </c>
      <c r="C3" s="10"/>
    </row>
    <row r="4">
      <c r="A4" s="12" t="s">
        <v>10</v>
      </c>
      <c r="B4" s="16" t="s">
        <v>11</v>
      </c>
      <c r="C4" s="10"/>
    </row>
    <row r="5">
      <c r="A5" s="12" t="s">
        <v>12</v>
      </c>
      <c r="B5" s="19" t="s">
        <v>13</v>
      </c>
      <c r="C5" s="10"/>
    </row>
    <row r="6">
      <c r="A6" s="10"/>
      <c r="B6" s="10"/>
      <c r="C6" s="10"/>
    </row>
    <row r="7">
      <c r="A7" s="23" t="s">
        <v>19</v>
      </c>
      <c r="C7" s="10"/>
    </row>
    <row r="8">
      <c r="A8" s="27" t="s">
        <v>26</v>
      </c>
      <c r="C8" s="10"/>
    </row>
    <row r="9">
      <c r="A9" s="10"/>
      <c r="B9" s="10"/>
      <c r="C9" s="10"/>
    </row>
    <row r="10">
      <c r="A10" s="10"/>
      <c r="B10" s="10"/>
      <c r="C10" s="10"/>
    </row>
    <row r="11">
      <c r="A11" s="30" t="s">
        <v>35</v>
      </c>
      <c r="C11" s="10"/>
    </row>
    <row r="12">
      <c r="A12" s="32" t="s">
        <v>38</v>
      </c>
      <c r="B12" s="10"/>
      <c r="C12" s="10"/>
    </row>
    <row r="13">
      <c r="A13" s="32" t="s">
        <v>39</v>
      </c>
      <c r="B13" s="10"/>
      <c r="C13" s="10"/>
    </row>
    <row r="14">
      <c r="A14" s="32" t="s">
        <v>40</v>
      </c>
      <c r="B14" s="10"/>
      <c r="C14" s="10"/>
    </row>
    <row r="15">
      <c r="A15" s="10"/>
      <c r="B15" s="10"/>
      <c r="C15" s="10"/>
    </row>
    <row r="17">
      <c r="A17" s="34" t="s">
        <v>41</v>
      </c>
      <c r="B17" s="36"/>
    </row>
    <row r="18">
      <c r="A18" s="38" t="s">
        <v>51</v>
      </c>
      <c r="B18" s="43">
        <f>'Opex Cost'!L42</f>
        <v>1017514.667</v>
      </c>
    </row>
    <row r="19">
      <c r="A19" s="38" t="s">
        <v>62</v>
      </c>
      <c r="B19" s="43">
        <f>'Opex Cost'!H42</f>
        <v>333499.375</v>
      </c>
    </row>
    <row r="20">
      <c r="A20" s="38" t="s">
        <v>63</v>
      </c>
      <c r="B20" s="48">
        <f>'Capex Cost'!I22</f>
        <v>2940000</v>
      </c>
    </row>
    <row r="21">
      <c r="A21" s="50"/>
    </row>
  </sheetData>
  <mergeCells count="5">
    <mergeCell ref="A1:B1"/>
    <mergeCell ref="A11:B11"/>
    <mergeCell ref="A17:B17"/>
    <mergeCell ref="A7:B7"/>
    <mergeCell ref="A8:B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7.0"/>
    <col customWidth="1" min="2" max="2" width="130.29"/>
    <col customWidth="1" min="3" max="5" width="22.71"/>
    <col customWidth="1" min="6" max="6" width="11.86"/>
    <col customWidth="1" min="7" max="7" width="1.86"/>
  </cols>
  <sheetData>
    <row r="1">
      <c r="A1" s="1"/>
      <c r="B1" s="3" t="s">
        <v>1</v>
      </c>
      <c r="C1" s="4"/>
      <c r="D1" s="4"/>
      <c r="E1" s="4"/>
      <c r="F1" s="4"/>
      <c r="G1" s="4"/>
      <c r="H1" s="4"/>
      <c r="I1" s="4"/>
      <c r="J1" s="4"/>
      <c r="K1" s="4"/>
      <c r="L1" s="4"/>
      <c r="M1" s="4"/>
      <c r="N1" s="4"/>
      <c r="O1" s="4"/>
      <c r="P1" s="4"/>
      <c r="Q1" s="4"/>
      <c r="R1" s="4"/>
      <c r="S1" s="4"/>
      <c r="T1" s="4"/>
      <c r="U1" s="4"/>
      <c r="V1" s="4"/>
      <c r="W1" s="4"/>
      <c r="X1" s="4"/>
      <c r="Y1" s="4"/>
      <c r="Z1" s="4"/>
      <c r="AA1" s="4"/>
    </row>
    <row r="2">
      <c r="A2" s="1"/>
      <c r="B2" s="5" t="s">
        <v>3</v>
      </c>
      <c r="C2" s="5"/>
      <c r="D2" s="4"/>
      <c r="E2" s="4"/>
      <c r="F2" s="5"/>
      <c r="G2" s="4"/>
      <c r="H2" s="4"/>
      <c r="I2" s="4"/>
      <c r="J2" s="4"/>
      <c r="K2" s="4"/>
      <c r="L2" s="4"/>
      <c r="M2" s="4"/>
      <c r="N2" s="4"/>
      <c r="O2" s="4"/>
      <c r="P2" s="4"/>
      <c r="Q2" s="4"/>
      <c r="R2" s="4"/>
      <c r="S2" s="4"/>
      <c r="T2" s="4"/>
      <c r="U2" s="4"/>
      <c r="V2" s="4"/>
      <c r="W2" s="4"/>
      <c r="X2" s="4"/>
      <c r="Y2" s="4"/>
      <c r="Z2" s="4"/>
      <c r="AA2" s="4"/>
    </row>
    <row r="3">
      <c r="A3" s="1"/>
      <c r="B3" s="5"/>
      <c r="C3" s="4"/>
      <c r="D3" s="4"/>
      <c r="E3" s="4"/>
      <c r="F3" s="5"/>
      <c r="G3" s="4"/>
      <c r="H3" s="4"/>
      <c r="I3" s="4"/>
      <c r="J3" s="4"/>
      <c r="K3" s="4"/>
      <c r="L3" s="4"/>
      <c r="M3" s="4"/>
      <c r="N3" s="4"/>
      <c r="O3" s="4"/>
      <c r="P3" s="4"/>
      <c r="Q3" s="4"/>
      <c r="R3" s="4"/>
      <c r="S3" s="4"/>
      <c r="T3" s="4"/>
      <c r="U3" s="4"/>
      <c r="V3" s="4"/>
      <c r="W3" s="4"/>
      <c r="X3" s="4"/>
      <c r="Y3" s="4"/>
      <c r="Z3" s="4"/>
      <c r="AA3" s="4"/>
    </row>
    <row r="4">
      <c r="A4" s="1"/>
      <c r="B4" s="7" t="s">
        <v>4</v>
      </c>
      <c r="C4" s="7" t="s">
        <v>5</v>
      </c>
      <c r="D4" s="4"/>
      <c r="E4" s="4"/>
      <c r="F4" s="5"/>
      <c r="G4" s="9"/>
      <c r="H4" s="4"/>
      <c r="I4" s="4"/>
      <c r="J4" s="4"/>
      <c r="K4" s="4"/>
      <c r="L4" s="4"/>
      <c r="M4" s="4"/>
      <c r="N4" s="4"/>
      <c r="O4" s="4"/>
      <c r="P4" s="4"/>
      <c r="Q4" s="4"/>
      <c r="R4" s="4"/>
      <c r="S4" s="4"/>
      <c r="T4" s="4"/>
      <c r="U4" s="4"/>
      <c r="V4" s="4"/>
      <c r="W4" s="4"/>
      <c r="X4" s="4"/>
      <c r="Y4" s="4"/>
      <c r="Z4" s="4"/>
      <c r="AA4" s="4"/>
    </row>
    <row r="5">
      <c r="A5" s="1"/>
      <c r="B5" s="11" t="s">
        <v>6</v>
      </c>
      <c r="C5" s="18">
        <v>300.0</v>
      </c>
      <c r="D5" s="4"/>
      <c r="E5" s="4"/>
      <c r="F5" s="5"/>
      <c r="G5" s="9"/>
      <c r="H5" s="4"/>
      <c r="I5" s="4"/>
      <c r="J5" s="4"/>
      <c r="K5" s="4"/>
      <c r="L5" s="4"/>
      <c r="M5" s="4"/>
      <c r="N5" s="4"/>
      <c r="O5" s="4"/>
      <c r="P5" s="4"/>
      <c r="Q5" s="4"/>
      <c r="R5" s="4"/>
      <c r="S5" s="4"/>
      <c r="T5" s="4"/>
      <c r="U5" s="4"/>
      <c r="V5" s="4"/>
      <c r="W5" s="4"/>
      <c r="X5" s="4"/>
      <c r="Y5" s="4"/>
      <c r="Z5" s="4"/>
      <c r="AA5" s="4"/>
    </row>
    <row r="6">
      <c r="A6" s="1"/>
      <c r="B6" s="11" t="s">
        <v>17</v>
      </c>
      <c r="C6" s="18">
        <v>80.0</v>
      </c>
      <c r="D6" s="4"/>
      <c r="E6" s="4"/>
      <c r="F6" s="5"/>
      <c r="G6" s="9"/>
      <c r="H6" s="4"/>
      <c r="I6" s="4"/>
      <c r="J6" s="4"/>
      <c r="K6" s="4"/>
      <c r="L6" s="4"/>
      <c r="M6" s="4"/>
      <c r="N6" s="4"/>
      <c r="O6" s="4"/>
      <c r="P6" s="4"/>
      <c r="Q6" s="4"/>
      <c r="R6" s="4"/>
      <c r="S6" s="4"/>
      <c r="T6" s="4"/>
      <c r="U6" s="4"/>
      <c r="V6" s="4"/>
      <c r="W6" s="4"/>
      <c r="X6" s="4"/>
      <c r="Y6" s="4"/>
      <c r="Z6" s="4"/>
      <c r="AA6" s="4"/>
    </row>
    <row r="7">
      <c r="B7" s="4"/>
      <c r="C7" s="5"/>
      <c r="D7" s="4"/>
      <c r="E7" s="4"/>
      <c r="F7" s="5"/>
      <c r="G7" s="9"/>
      <c r="H7" s="4"/>
      <c r="I7" s="4"/>
      <c r="J7" s="4"/>
      <c r="K7" s="4"/>
      <c r="L7" s="4"/>
      <c r="M7" s="4"/>
      <c r="N7" s="4"/>
      <c r="O7" s="4"/>
      <c r="P7" s="4"/>
      <c r="Q7" s="4"/>
      <c r="R7" s="4"/>
      <c r="S7" s="4"/>
      <c r="T7" s="4"/>
      <c r="U7" s="4"/>
      <c r="V7" s="4"/>
      <c r="W7" s="4"/>
      <c r="X7" s="4"/>
      <c r="Y7" s="4"/>
      <c r="Z7" s="4"/>
      <c r="AA7" s="4"/>
    </row>
    <row r="8" ht="48.0" customHeight="1">
      <c r="A8" s="1"/>
      <c r="B8" s="20" t="s">
        <v>18</v>
      </c>
      <c r="C8" s="22" t="s">
        <v>20</v>
      </c>
      <c r="D8" s="22" t="s">
        <v>23</v>
      </c>
      <c r="E8" s="22" t="s">
        <v>24</v>
      </c>
      <c r="F8" s="1"/>
      <c r="G8" s="29"/>
      <c r="H8" s="4"/>
      <c r="I8" s="4"/>
      <c r="J8" s="4"/>
      <c r="K8" s="4"/>
      <c r="L8" s="4"/>
      <c r="M8" s="4"/>
      <c r="N8" s="4"/>
      <c r="O8" s="4"/>
      <c r="P8" s="4"/>
      <c r="Q8" s="4"/>
      <c r="R8" s="4"/>
      <c r="S8" s="4"/>
      <c r="T8" s="4"/>
      <c r="U8" s="4"/>
      <c r="V8" s="4"/>
      <c r="W8" s="4"/>
      <c r="X8" s="4"/>
      <c r="Y8" s="4"/>
      <c r="Z8" s="4"/>
      <c r="AA8" s="4"/>
    </row>
    <row r="9">
      <c r="A9" s="1"/>
      <c r="B9" s="33" t="s">
        <v>37</v>
      </c>
      <c r="C9" s="18">
        <v>5.0</v>
      </c>
      <c r="D9" s="18">
        <v>4.0</v>
      </c>
      <c r="E9" s="18">
        <v>2.0</v>
      </c>
      <c r="F9" s="5"/>
      <c r="G9" s="9"/>
      <c r="H9" s="4"/>
      <c r="I9" s="4"/>
      <c r="J9" s="4"/>
      <c r="K9" s="4"/>
      <c r="L9" s="4"/>
      <c r="M9" s="4"/>
      <c r="N9" s="4"/>
      <c r="O9" s="4"/>
      <c r="P9" s="4"/>
      <c r="Q9" s="4"/>
      <c r="R9" s="4"/>
      <c r="S9" s="4"/>
      <c r="T9" s="4"/>
      <c r="U9" s="4"/>
      <c r="V9" s="4"/>
      <c r="W9" s="4"/>
      <c r="X9" s="4"/>
      <c r="Y9" s="4"/>
      <c r="Z9" s="4"/>
      <c r="AA9" s="4"/>
    </row>
    <row r="10">
      <c r="A10" s="1"/>
      <c r="B10" s="33" t="s">
        <v>42</v>
      </c>
      <c r="C10" s="18">
        <v>5.0</v>
      </c>
      <c r="D10" s="18">
        <v>4.0</v>
      </c>
      <c r="E10" s="18">
        <v>2.0</v>
      </c>
      <c r="F10" s="4"/>
      <c r="G10" s="9"/>
      <c r="H10" s="4"/>
      <c r="I10" s="4"/>
      <c r="J10" s="4"/>
      <c r="K10" s="4"/>
      <c r="L10" s="4"/>
      <c r="M10" s="4"/>
      <c r="N10" s="4"/>
      <c r="O10" s="4"/>
      <c r="P10" s="4"/>
      <c r="Q10" s="4"/>
      <c r="R10" s="4"/>
      <c r="S10" s="4"/>
      <c r="T10" s="4"/>
      <c r="U10" s="4"/>
      <c r="V10" s="4"/>
      <c r="W10" s="4"/>
      <c r="X10" s="4"/>
      <c r="Y10" s="4"/>
      <c r="Z10" s="4"/>
      <c r="AA10" s="4"/>
    </row>
    <row r="11">
      <c r="A11" s="1"/>
      <c r="B11" s="33" t="s">
        <v>43</v>
      </c>
      <c r="C11" s="18">
        <v>7.0</v>
      </c>
      <c r="D11" s="18">
        <v>3.0</v>
      </c>
      <c r="E11" s="18">
        <v>2.0</v>
      </c>
      <c r="F11" s="4"/>
      <c r="G11" s="9"/>
      <c r="H11" s="4"/>
      <c r="I11" s="4"/>
      <c r="J11" s="4"/>
      <c r="K11" s="4"/>
      <c r="L11" s="4"/>
      <c r="M11" s="4"/>
      <c r="N11" s="4"/>
      <c r="O11" s="4"/>
      <c r="P11" s="4"/>
      <c r="Q11" s="4"/>
      <c r="R11" s="4"/>
      <c r="S11" s="4"/>
      <c r="T11" s="4"/>
      <c r="U11" s="4"/>
      <c r="V11" s="4"/>
      <c r="W11" s="4"/>
      <c r="X11" s="4"/>
      <c r="Y11" s="4"/>
      <c r="Z11" s="4"/>
      <c r="AA11" s="4"/>
    </row>
    <row r="12">
      <c r="A12" s="1"/>
      <c r="B12" s="33" t="s">
        <v>44</v>
      </c>
      <c r="C12" s="18">
        <v>11.0</v>
      </c>
      <c r="D12" s="18">
        <v>3.0</v>
      </c>
      <c r="E12" s="18">
        <v>2.0</v>
      </c>
      <c r="F12" s="4"/>
      <c r="G12" s="9"/>
      <c r="H12" s="4"/>
      <c r="I12" s="4"/>
      <c r="J12" s="4"/>
      <c r="K12" s="4"/>
      <c r="L12" s="4"/>
      <c r="M12" s="4"/>
      <c r="N12" s="4"/>
      <c r="O12" s="4"/>
      <c r="P12" s="4"/>
      <c r="Q12" s="4"/>
      <c r="R12" s="4"/>
      <c r="S12" s="4"/>
      <c r="T12" s="4"/>
      <c r="U12" s="4"/>
      <c r="V12" s="4"/>
      <c r="W12" s="4"/>
      <c r="X12" s="4"/>
      <c r="Y12" s="4"/>
      <c r="Z12" s="4"/>
      <c r="AA12" s="4"/>
    </row>
    <row r="13">
      <c r="A13" s="1"/>
      <c r="B13" s="33" t="s">
        <v>45</v>
      </c>
      <c r="C13" s="18">
        <v>12.0</v>
      </c>
      <c r="D13" s="18">
        <v>2.0</v>
      </c>
      <c r="E13" s="18">
        <v>1.0</v>
      </c>
      <c r="F13" s="4"/>
      <c r="G13" s="9"/>
      <c r="H13" s="4"/>
      <c r="I13" s="4"/>
      <c r="J13" s="4"/>
      <c r="K13" s="4"/>
      <c r="L13" s="4"/>
      <c r="M13" s="4"/>
      <c r="N13" s="4"/>
      <c r="O13" s="4"/>
      <c r="P13" s="4"/>
      <c r="Q13" s="4"/>
      <c r="R13" s="4"/>
      <c r="S13" s="4"/>
      <c r="T13" s="4"/>
      <c r="U13" s="4"/>
      <c r="V13" s="4"/>
      <c r="W13" s="4"/>
      <c r="X13" s="4"/>
      <c r="Y13" s="4"/>
      <c r="Z13" s="4"/>
      <c r="AA13" s="4"/>
    </row>
    <row r="14">
      <c r="A14" s="1"/>
      <c r="B14" s="33" t="s">
        <v>46</v>
      </c>
      <c r="C14" s="18">
        <v>10.0</v>
      </c>
      <c r="D14" s="18">
        <v>1.0</v>
      </c>
      <c r="E14" s="18">
        <v>1.0</v>
      </c>
      <c r="F14" s="4"/>
      <c r="G14" s="9"/>
      <c r="H14" s="4"/>
      <c r="I14" s="4"/>
      <c r="J14" s="4"/>
      <c r="K14" s="4"/>
      <c r="L14" s="4"/>
      <c r="M14" s="4"/>
      <c r="N14" s="4"/>
      <c r="O14" s="4"/>
      <c r="P14" s="4"/>
      <c r="Q14" s="4"/>
      <c r="R14" s="4"/>
      <c r="S14" s="4"/>
      <c r="T14" s="4"/>
      <c r="U14" s="4"/>
      <c r="V14" s="4"/>
      <c r="W14" s="4"/>
      <c r="X14" s="4"/>
      <c r="Y14" s="4"/>
      <c r="Z14" s="4"/>
      <c r="AA14" s="4"/>
    </row>
    <row r="15">
      <c r="B15" s="4"/>
      <c r="C15" s="4"/>
      <c r="D15" s="4"/>
      <c r="E15" s="4"/>
      <c r="F15" s="4"/>
      <c r="G15" s="9"/>
      <c r="H15" s="4"/>
      <c r="I15" s="4"/>
      <c r="J15" s="4"/>
      <c r="K15" s="4"/>
      <c r="L15" s="4"/>
      <c r="M15" s="4"/>
      <c r="N15" s="4"/>
      <c r="O15" s="4"/>
      <c r="P15" s="4"/>
      <c r="Q15" s="4"/>
      <c r="R15" s="4"/>
      <c r="S15" s="4"/>
      <c r="T15" s="4"/>
      <c r="U15" s="4"/>
      <c r="V15" s="4"/>
      <c r="W15" s="4"/>
      <c r="X15" s="4"/>
      <c r="Y15" s="4"/>
      <c r="Z15" s="4"/>
      <c r="AA15" s="4"/>
    </row>
    <row r="16">
      <c r="B16" s="7" t="s">
        <v>47</v>
      </c>
      <c r="C16" s="7" t="s">
        <v>48</v>
      </c>
      <c r="D16" s="4"/>
      <c r="E16" s="4"/>
      <c r="F16" s="4"/>
      <c r="G16" s="9"/>
      <c r="H16" s="4"/>
      <c r="I16" s="4"/>
      <c r="J16" s="4"/>
      <c r="K16" s="4"/>
      <c r="L16" s="4"/>
      <c r="M16" s="4"/>
      <c r="N16" s="4"/>
      <c r="O16" s="4"/>
      <c r="P16" s="4"/>
      <c r="Q16" s="4"/>
      <c r="R16" s="4"/>
      <c r="S16" s="4"/>
      <c r="T16" s="4"/>
      <c r="U16" s="4"/>
      <c r="V16" s="4"/>
      <c r="W16" s="4"/>
      <c r="X16" s="4"/>
      <c r="Y16" s="4"/>
      <c r="Z16" s="4"/>
      <c r="AA16" s="4"/>
    </row>
    <row r="17">
      <c r="B17" s="33" t="s">
        <v>49</v>
      </c>
      <c r="C17" s="37">
        <v>50.0</v>
      </c>
      <c r="D17" s="4"/>
      <c r="E17" s="4"/>
      <c r="F17" s="4"/>
      <c r="G17" s="9"/>
      <c r="H17" s="4"/>
      <c r="I17" s="4"/>
      <c r="J17" s="4"/>
      <c r="K17" s="4"/>
      <c r="L17" s="4"/>
      <c r="M17" s="4"/>
      <c r="N17" s="4"/>
      <c r="O17" s="4"/>
      <c r="P17" s="4"/>
      <c r="Q17" s="4"/>
      <c r="R17" s="4"/>
      <c r="S17" s="4"/>
      <c r="T17" s="4"/>
      <c r="U17" s="4"/>
      <c r="V17" s="4"/>
      <c r="W17" s="4"/>
      <c r="X17" s="4"/>
      <c r="Y17" s="4"/>
      <c r="Z17" s="4"/>
      <c r="AA17" s="4"/>
    </row>
    <row r="18">
      <c r="B18" s="33" t="s">
        <v>53</v>
      </c>
      <c r="C18" s="37">
        <v>30.0</v>
      </c>
      <c r="D18" s="4"/>
      <c r="E18" s="4"/>
      <c r="F18" s="4"/>
      <c r="G18" s="9"/>
      <c r="H18" s="4"/>
      <c r="I18" s="4"/>
      <c r="J18" s="4"/>
      <c r="K18" s="4"/>
      <c r="L18" s="4"/>
      <c r="M18" s="4"/>
      <c r="N18" s="4"/>
      <c r="O18" s="4"/>
      <c r="P18" s="4"/>
      <c r="Q18" s="4"/>
      <c r="R18" s="4"/>
      <c r="S18" s="4"/>
      <c r="T18" s="4"/>
      <c r="U18" s="4"/>
      <c r="V18" s="4"/>
      <c r="W18" s="4"/>
      <c r="X18" s="4"/>
      <c r="Y18" s="4"/>
      <c r="Z18" s="4"/>
      <c r="AA18" s="4"/>
    </row>
    <row r="19">
      <c r="B19" s="33" t="s">
        <v>54</v>
      </c>
      <c r="C19" s="37">
        <v>15.0</v>
      </c>
      <c r="D19" s="4"/>
      <c r="E19" s="4"/>
      <c r="F19" s="4"/>
      <c r="G19" s="9"/>
      <c r="H19" s="4"/>
      <c r="I19" s="4"/>
      <c r="J19" s="4"/>
      <c r="K19" s="4"/>
      <c r="L19" s="4"/>
      <c r="M19" s="4"/>
      <c r="N19" s="4"/>
      <c r="O19" s="4"/>
      <c r="P19" s="4"/>
      <c r="Q19" s="4"/>
      <c r="R19" s="4"/>
      <c r="S19" s="4"/>
      <c r="T19" s="4"/>
      <c r="U19" s="4"/>
      <c r="V19" s="4"/>
      <c r="W19" s="4"/>
      <c r="X19" s="4"/>
      <c r="Y19" s="4"/>
      <c r="Z19" s="4"/>
      <c r="AA19" s="4"/>
    </row>
    <row r="20">
      <c r="B20" s="33" t="s">
        <v>55</v>
      </c>
      <c r="C20" s="37">
        <v>5.0</v>
      </c>
      <c r="D20" s="4"/>
      <c r="E20" s="4"/>
      <c r="F20" s="4"/>
      <c r="G20" s="9"/>
      <c r="H20" s="4"/>
      <c r="I20" s="4"/>
      <c r="J20" s="4"/>
      <c r="K20" s="4"/>
      <c r="L20" s="4"/>
      <c r="M20" s="4"/>
      <c r="N20" s="4"/>
      <c r="O20" s="4"/>
      <c r="P20" s="4"/>
      <c r="Q20" s="4"/>
      <c r="R20" s="4"/>
      <c r="S20" s="4"/>
      <c r="T20" s="4"/>
      <c r="U20" s="4"/>
      <c r="V20" s="4"/>
      <c r="W20" s="4"/>
      <c r="X20" s="4"/>
      <c r="Y20" s="4"/>
      <c r="Z20" s="4"/>
      <c r="AA20" s="4"/>
    </row>
    <row r="21">
      <c r="B21" s="4"/>
      <c r="C21" s="4"/>
      <c r="D21" s="4"/>
      <c r="E21" s="4"/>
      <c r="F21" s="4"/>
      <c r="G21" s="9"/>
      <c r="H21" s="4"/>
      <c r="I21" s="4"/>
      <c r="J21" s="4"/>
      <c r="K21" s="4"/>
      <c r="L21" s="4"/>
      <c r="M21" s="4"/>
      <c r="N21" s="4"/>
      <c r="O21" s="4"/>
      <c r="P21" s="4"/>
      <c r="Q21" s="4"/>
      <c r="R21" s="4"/>
      <c r="S21" s="4"/>
      <c r="T21" s="4"/>
      <c r="U21" s="4"/>
      <c r="V21" s="4"/>
      <c r="W21" s="4"/>
      <c r="X21" s="4"/>
      <c r="Y21" s="4"/>
      <c r="Z21" s="4"/>
      <c r="AA21" s="4"/>
    </row>
    <row r="22">
      <c r="B22" s="7" t="s">
        <v>56</v>
      </c>
      <c r="C22" s="39"/>
      <c r="D22" s="4"/>
      <c r="E22" s="4"/>
      <c r="F22" s="4"/>
      <c r="G22" s="9"/>
      <c r="H22" s="4"/>
      <c r="I22" s="4"/>
      <c r="J22" s="4"/>
      <c r="K22" s="4"/>
      <c r="L22" s="4"/>
      <c r="M22" s="4"/>
      <c r="N22" s="4"/>
      <c r="O22" s="4"/>
      <c r="P22" s="4"/>
      <c r="Q22" s="4"/>
      <c r="R22" s="4"/>
      <c r="S22" s="4"/>
      <c r="T22" s="4"/>
      <c r="U22" s="4"/>
      <c r="V22" s="4"/>
      <c r="W22" s="4"/>
      <c r="X22" s="4"/>
      <c r="Y22" s="4"/>
      <c r="Z22" s="4"/>
      <c r="AA22" s="4"/>
    </row>
    <row r="23">
      <c r="B23" s="11" t="s">
        <v>57</v>
      </c>
      <c r="C23" s="40">
        <v>1000.0</v>
      </c>
      <c r="D23" s="4"/>
      <c r="E23" s="4"/>
      <c r="F23" s="4"/>
      <c r="G23" s="9"/>
      <c r="H23" s="4"/>
      <c r="I23" s="4"/>
      <c r="J23" s="4"/>
      <c r="K23" s="4"/>
      <c r="L23" s="4"/>
      <c r="M23" s="4"/>
      <c r="N23" s="4"/>
      <c r="O23" s="4"/>
      <c r="P23" s="4"/>
      <c r="Q23" s="4"/>
      <c r="R23" s="4"/>
      <c r="S23" s="4"/>
      <c r="T23" s="4"/>
      <c r="U23" s="4"/>
      <c r="V23" s="4"/>
      <c r="W23" s="4"/>
      <c r="X23" s="4"/>
      <c r="Y23" s="4"/>
      <c r="Z23" s="4"/>
      <c r="AA23" s="4"/>
    </row>
    <row r="24">
      <c r="B24" s="11" t="s">
        <v>59</v>
      </c>
      <c r="C24" s="18">
        <v>40.0</v>
      </c>
      <c r="D24" s="4"/>
      <c r="E24" s="4"/>
      <c r="F24" s="4"/>
      <c r="G24" s="9"/>
      <c r="H24" s="4"/>
      <c r="I24" s="4"/>
      <c r="J24" s="4"/>
      <c r="K24" s="4"/>
      <c r="L24" s="4"/>
      <c r="M24" s="4"/>
      <c r="N24" s="4"/>
      <c r="O24" s="4"/>
      <c r="P24" s="4"/>
      <c r="Q24" s="4"/>
      <c r="R24" s="4"/>
      <c r="S24" s="4"/>
      <c r="T24" s="4"/>
      <c r="U24" s="4"/>
      <c r="V24" s="4"/>
      <c r="W24" s="4"/>
      <c r="X24" s="4"/>
      <c r="Y24" s="4"/>
      <c r="Z24" s="4"/>
      <c r="AA24" s="4"/>
    </row>
    <row r="25">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1"/>
      <c r="B26" s="42" t="s">
        <v>60</v>
      </c>
      <c r="C26" s="44"/>
      <c r="D26" s="45"/>
      <c r="E26" s="4"/>
      <c r="F26" s="4"/>
      <c r="G26" s="4"/>
      <c r="H26" s="4"/>
      <c r="I26" s="4"/>
      <c r="J26" s="4"/>
      <c r="K26" s="4"/>
      <c r="L26" s="4"/>
      <c r="M26" s="4"/>
      <c r="N26" s="4"/>
      <c r="O26" s="4"/>
      <c r="P26" s="4"/>
      <c r="Q26" s="4"/>
      <c r="R26" s="4"/>
      <c r="S26" s="4"/>
      <c r="T26" s="4"/>
      <c r="U26" s="4"/>
      <c r="V26" s="4"/>
      <c r="W26" s="4"/>
      <c r="X26" s="4"/>
      <c r="Y26" s="4"/>
      <c r="Z26" s="4"/>
      <c r="AA26" s="4"/>
    </row>
    <row r="27">
      <c r="A27" s="46"/>
      <c r="B27" s="47"/>
      <c r="C27" s="4"/>
      <c r="D27" s="49"/>
      <c r="E27" s="4"/>
      <c r="F27" s="4"/>
      <c r="G27" s="4"/>
      <c r="H27" s="4"/>
      <c r="I27" s="4"/>
      <c r="J27" s="4"/>
      <c r="K27" s="4"/>
      <c r="L27" s="4"/>
      <c r="M27" s="4"/>
      <c r="N27" s="4"/>
      <c r="O27" s="4"/>
      <c r="P27" s="4"/>
      <c r="Q27" s="4"/>
      <c r="R27" s="4"/>
      <c r="S27" s="4"/>
      <c r="T27" s="4"/>
      <c r="U27" s="4"/>
      <c r="V27" s="4"/>
      <c r="W27" s="4"/>
      <c r="X27" s="4"/>
      <c r="Y27" s="4"/>
      <c r="Z27" s="4"/>
      <c r="AA27" s="4"/>
    </row>
    <row r="28">
      <c r="A28" s="51"/>
      <c r="B28" s="52" t="s">
        <v>51</v>
      </c>
      <c r="C28" s="54">
        <f>'Opex Cost'!L42</f>
        <v>1017514.667</v>
      </c>
      <c r="D28" s="49"/>
      <c r="E28" s="4"/>
      <c r="F28" s="4"/>
      <c r="G28" s="4"/>
      <c r="H28" s="4"/>
      <c r="I28" s="4"/>
      <c r="J28" s="4"/>
      <c r="K28" s="4"/>
      <c r="L28" s="4"/>
      <c r="M28" s="4"/>
      <c r="N28" s="4"/>
      <c r="O28" s="4"/>
      <c r="P28" s="4"/>
      <c r="Q28" s="4"/>
      <c r="R28" s="4"/>
      <c r="S28" s="4"/>
      <c r="T28" s="4"/>
      <c r="U28" s="4"/>
      <c r="V28" s="4"/>
      <c r="W28" s="4"/>
      <c r="X28" s="4"/>
      <c r="Y28" s="4"/>
      <c r="Z28" s="4"/>
      <c r="AA28" s="4"/>
    </row>
    <row r="29">
      <c r="A29" s="51"/>
      <c r="B29" s="52" t="s">
        <v>65</v>
      </c>
      <c r="C29" s="57">
        <f>'Opex Cost'!H42</f>
        <v>333499.375</v>
      </c>
      <c r="D29" s="49"/>
      <c r="E29" s="4"/>
      <c r="F29" s="4"/>
      <c r="G29" s="4"/>
      <c r="H29" s="4"/>
      <c r="I29" s="4"/>
      <c r="J29" s="4"/>
      <c r="K29" s="4"/>
      <c r="L29" s="4"/>
      <c r="M29" s="4"/>
      <c r="N29" s="4"/>
      <c r="O29" s="4"/>
      <c r="P29" s="4"/>
      <c r="Q29" s="4"/>
      <c r="R29" s="4"/>
      <c r="S29" s="4"/>
      <c r="T29" s="4"/>
      <c r="U29" s="4"/>
      <c r="V29" s="4"/>
      <c r="W29" s="4"/>
      <c r="X29" s="4"/>
      <c r="Y29" s="4"/>
      <c r="Z29" s="4"/>
      <c r="AA29" s="4"/>
    </row>
    <row r="30">
      <c r="A30" s="51"/>
      <c r="B30" s="59" t="s">
        <v>63</v>
      </c>
      <c r="C30" s="57">
        <f>'Capex Cost'!I22</f>
        <v>2940000</v>
      </c>
      <c r="D30" s="49"/>
      <c r="E30" s="4"/>
      <c r="F30" s="4"/>
      <c r="G30" s="4"/>
      <c r="H30" s="4"/>
      <c r="I30" s="4"/>
      <c r="J30" s="4"/>
      <c r="K30" s="4"/>
      <c r="L30" s="4"/>
      <c r="M30" s="4"/>
      <c r="N30" s="4"/>
      <c r="O30" s="4"/>
      <c r="P30" s="4"/>
      <c r="Q30" s="4"/>
      <c r="R30" s="4"/>
      <c r="S30" s="4"/>
      <c r="T30" s="4"/>
      <c r="U30" s="4"/>
      <c r="V30" s="4"/>
      <c r="W30" s="4"/>
      <c r="X30" s="4"/>
      <c r="Y30" s="4"/>
      <c r="Z30" s="4"/>
      <c r="AA30" s="4"/>
    </row>
    <row r="31">
      <c r="A31" s="61"/>
      <c r="B31" s="62"/>
      <c r="C31" s="62"/>
      <c r="D31" s="63"/>
      <c r="E31" s="4"/>
      <c r="F31" s="4"/>
      <c r="G31" s="4"/>
      <c r="H31" s="4"/>
      <c r="I31" s="4"/>
      <c r="J31" s="4"/>
      <c r="K31" s="4"/>
      <c r="L31" s="4"/>
      <c r="M31" s="4"/>
      <c r="N31" s="4"/>
      <c r="O31" s="4"/>
      <c r="P31" s="4"/>
      <c r="Q31" s="4"/>
      <c r="R31" s="4"/>
      <c r="S31" s="4"/>
      <c r="T31" s="4"/>
      <c r="U31" s="4"/>
      <c r="V31" s="4"/>
      <c r="W31" s="4"/>
      <c r="X31" s="4"/>
      <c r="Y31" s="4"/>
      <c r="Z31" s="4"/>
      <c r="AA31" s="4"/>
    </row>
    <row r="32">
      <c r="B32" s="4"/>
      <c r="C32" s="4"/>
      <c r="D32" s="4"/>
      <c r="E32" s="4"/>
      <c r="F32" s="4"/>
      <c r="G32" s="4"/>
      <c r="H32" s="4"/>
      <c r="I32" s="4"/>
      <c r="J32" s="4"/>
      <c r="K32" s="4"/>
      <c r="L32" s="4"/>
      <c r="M32" s="4"/>
      <c r="N32" s="4"/>
      <c r="O32" s="4"/>
      <c r="P32" s="4"/>
      <c r="Q32" s="4"/>
      <c r="R32" s="4"/>
      <c r="S32" s="4"/>
      <c r="T32" s="4"/>
      <c r="U32" s="4"/>
      <c r="V32" s="4"/>
      <c r="W32" s="4"/>
      <c r="X32" s="4"/>
      <c r="Y32" s="4"/>
      <c r="Z32" s="4"/>
      <c r="AA32" s="4"/>
    </row>
    <row r="33">
      <c r="B33" s="4"/>
      <c r="C33" s="4"/>
      <c r="D33" s="4"/>
      <c r="E33" s="4"/>
      <c r="F33" s="4"/>
      <c r="G33" s="4"/>
      <c r="H33" s="4"/>
      <c r="I33" s="4"/>
      <c r="J33" s="4"/>
      <c r="K33" s="4"/>
      <c r="L33" s="4"/>
      <c r="M33" s="4"/>
      <c r="N33" s="4"/>
      <c r="O33" s="4"/>
      <c r="P33" s="4"/>
      <c r="Q33" s="4"/>
      <c r="R33" s="4"/>
      <c r="S33" s="4"/>
      <c r="T33" s="4"/>
      <c r="U33" s="4"/>
      <c r="V33" s="4"/>
      <c r="W33" s="4"/>
      <c r="X33" s="4"/>
      <c r="Y33" s="4"/>
      <c r="Z33" s="4"/>
      <c r="AA33" s="4"/>
    </row>
    <row r="34">
      <c r="B34" s="4"/>
      <c r="C34" s="4"/>
      <c r="D34" s="4"/>
      <c r="E34" s="4"/>
      <c r="F34" s="4"/>
      <c r="G34" s="4"/>
      <c r="H34" s="4"/>
      <c r="I34" s="4"/>
      <c r="J34" s="4"/>
      <c r="K34" s="4"/>
      <c r="L34" s="4"/>
      <c r="M34" s="4"/>
      <c r="N34" s="4"/>
      <c r="O34" s="4"/>
      <c r="P34" s="4"/>
      <c r="Q34" s="4"/>
      <c r="R34" s="4"/>
      <c r="S34" s="4"/>
      <c r="T34" s="4"/>
      <c r="U34" s="4"/>
      <c r="V34" s="4"/>
      <c r="W34" s="4"/>
      <c r="X34" s="4"/>
      <c r="Y34" s="4"/>
      <c r="Z34" s="4"/>
      <c r="AA34" s="4"/>
    </row>
    <row r="35">
      <c r="B35" s="4"/>
      <c r="C35" s="4"/>
      <c r="D35" s="4"/>
      <c r="E35" s="4"/>
      <c r="F35" s="4"/>
      <c r="G35" s="4"/>
      <c r="H35" s="4"/>
      <c r="I35" s="4"/>
      <c r="J35" s="4"/>
      <c r="K35" s="4"/>
      <c r="L35" s="4"/>
      <c r="M35" s="4"/>
      <c r="N35" s="4"/>
      <c r="O35" s="4"/>
      <c r="P35" s="4"/>
      <c r="Q35" s="4"/>
      <c r="R35" s="4"/>
      <c r="S35" s="4"/>
      <c r="T35" s="4"/>
      <c r="U35" s="4"/>
      <c r="V35" s="4"/>
      <c r="W35" s="4"/>
      <c r="X35" s="4"/>
      <c r="Y35" s="4"/>
      <c r="Z35" s="4"/>
      <c r="AA35" s="4"/>
    </row>
    <row r="36">
      <c r="B36" s="4"/>
      <c r="C36" s="4"/>
      <c r="D36" s="4"/>
      <c r="E36" s="4"/>
      <c r="F36" s="4"/>
      <c r="G36" s="4"/>
      <c r="H36" s="4"/>
      <c r="I36" s="4"/>
      <c r="J36" s="4"/>
      <c r="K36" s="4"/>
      <c r="L36" s="4"/>
      <c r="M36" s="4"/>
      <c r="N36" s="4"/>
      <c r="O36" s="4"/>
      <c r="P36" s="4"/>
      <c r="Q36" s="4"/>
      <c r="R36" s="4"/>
      <c r="S36" s="4"/>
      <c r="T36" s="4"/>
      <c r="U36" s="4"/>
      <c r="V36" s="4"/>
      <c r="W36" s="4"/>
      <c r="X36" s="4"/>
      <c r="Y36" s="4"/>
      <c r="Z36" s="4"/>
      <c r="AA36" s="4"/>
    </row>
    <row r="37">
      <c r="B37" s="4"/>
      <c r="C37" s="4"/>
      <c r="D37" s="4"/>
      <c r="E37" s="4"/>
      <c r="F37" s="4"/>
      <c r="G37" s="4"/>
      <c r="H37" s="4"/>
      <c r="I37" s="4"/>
      <c r="J37" s="4"/>
      <c r="K37" s="4"/>
      <c r="L37" s="4"/>
      <c r="M37" s="4"/>
      <c r="N37" s="4"/>
      <c r="O37" s="4"/>
      <c r="P37" s="4"/>
      <c r="Q37" s="4"/>
      <c r="R37" s="4"/>
      <c r="S37" s="4"/>
      <c r="T37" s="4"/>
      <c r="U37" s="4"/>
      <c r="V37" s="4"/>
      <c r="W37" s="4"/>
      <c r="X37" s="4"/>
      <c r="Y37" s="4"/>
      <c r="Z37" s="4"/>
      <c r="AA37" s="4"/>
    </row>
    <row r="38">
      <c r="B38" s="4"/>
      <c r="C38" s="4"/>
      <c r="D38" s="4"/>
      <c r="E38" s="4"/>
      <c r="F38" s="4"/>
      <c r="G38" s="4"/>
      <c r="H38" s="4"/>
      <c r="I38" s="4"/>
      <c r="J38" s="4"/>
      <c r="K38" s="4"/>
      <c r="L38" s="4"/>
      <c r="M38" s="4"/>
      <c r="N38" s="4"/>
      <c r="O38" s="4"/>
      <c r="P38" s="4"/>
      <c r="Q38" s="4"/>
      <c r="R38" s="4"/>
      <c r="S38" s="4"/>
      <c r="T38" s="4"/>
      <c r="U38" s="4"/>
      <c r="V38" s="4"/>
      <c r="W38" s="4"/>
      <c r="X38" s="4"/>
      <c r="Y38" s="4"/>
      <c r="Z38" s="4"/>
      <c r="AA38" s="4"/>
    </row>
    <row r="39">
      <c r="B39" s="4"/>
      <c r="C39" s="4"/>
      <c r="D39" s="4"/>
      <c r="E39" s="4"/>
      <c r="F39" s="4"/>
      <c r="G39" s="4"/>
      <c r="H39" s="4"/>
      <c r="I39" s="4"/>
      <c r="J39" s="4"/>
      <c r="K39" s="4"/>
      <c r="L39" s="4"/>
      <c r="M39" s="4"/>
      <c r="N39" s="4"/>
      <c r="O39" s="4"/>
      <c r="P39" s="4"/>
      <c r="Q39" s="4"/>
      <c r="R39" s="4"/>
      <c r="S39" s="4"/>
      <c r="T39" s="4"/>
      <c r="U39" s="4"/>
      <c r="V39" s="4"/>
      <c r="W39" s="4"/>
      <c r="X39" s="4"/>
      <c r="Y39" s="4"/>
      <c r="Z39" s="4"/>
      <c r="AA39" s="4"/>
    </row>
    <row r="40">
      <c r="B40" s="4"/>
      <c r="C40" s="4"/>
      <c r="D40" s="4"/>
      <c r="E40" s="4"/>
      <c r="F40" s="4"/>
      <c r="G40" s="4"/>
      <c r="H40" s="4"/>
      <c r="I40" s="4"/>
      <c r="J40" s="4"/>
      <c r="K40" s="4"/>
      <c r="L40" s="4"/>
      <c r="M40" s="4"/>
      <c r="N40" s="4"/>
      <c r="O40" s="4"/>
      <c r="P40" s="4"/>
      <c r="Q40" s="4"/>
      <c r="R40" s="4"/>
      <c r="S40" s="4"/>
      <c r="T40" s="4"/>
      <c r="U40" s="4"/>
      <c r="V40" s="4"/>
      <c r="W40" s="4"/>
      <c r="X40" s="4"/>
      <c r="Y40" s="4"/>
      <c r="Z40" s="4"/>
      <c r="AA40" s="4"/>
    </row>
    <row r="41">
      <c r="B41" s="4"/>
      <c r="C41" s="4"/>
      <c r="D41" s="4"/>
      <c r="E41" s="4"/>
      <c r="F41" s="4"/>
      <c r="G41" s="4"/>
      <c r="H41" s="4"/>
      <c r="I41" s="4"/>
      <c r="J41" s="4"/>
      <c r="K41" s="4"/>
      <c r="L41" s="4"/>
      <c r="M41" s="4"/>
      <c r="N41" s="4"/>
      <c r="O41" s="4"/>
      <c r="P41" s="4"/>
      <c r="Q41" s="4"/>
      <c r="R41" s="4"/>
      <c r="S41" s="4"/>
      <c r="T41" s="4"/>
      <c r="U41" s="4"/>
      <c r="V41" s="4"/>
      <c r="W41" s="4"/>
      <c r="X41" s="4"/>
      <c r="Y41" s="4"/>
      <c r="Z41" s="4"/>
      <c r="AA41" s="4"/>
    </row>
    <row r="42">
      <c r="B42" s="4"/>
      <c r="C42" s="4"/>
      <c r="D42" s="4"/>
      <c r="E42" s="4"/>
      <c r="F42" s="4"/>
      <c r="G42" s="4"/>
      <c r="H42" s="4"/>
      <c r="I42" s="4"/>
      <c r="J42" s="4"/>
      <c r="K42" s="4"/>
      <c r="L42" s="4"/>
      <c r="M42" s="4"/>
      <c r="N42" s="4"/>
      <c r="O42" s="4"/>
      <c r="P42" s="4"/>
      <c r="Q42" s="4"/>
      <c r="R42" s="4"/>
      <c r="S42" s="4"/>
      <c r="T42" s="4"/>
      <c r="U42" s="4"/>
      <c r="V42" s="4"/>
      <c r="W42" s="4"/>
      <c r="X42" s="4"/>
      <c r="Y42" s="4"/>
      <c r="Z42" s="4"/>
      <c r="AA42" s="4"/>
    </row>
    <row r="43">
      <c r="B43" s="4"/>
      <c r="C43" s="4"/>
      <c r="D43" s="4"/>
      <c r="E43" s="4"/>
      <c r="F43" s="4"/>
      <c r="G43" s="4"/>
      <c r="H43" s="4"/>
      <c r="I43" s="4"/>
      <c r="J43" s="4"/>
      <c r="K43" s="4"/>
      <c r="L43" s="4"/>
      <c r="M43" s="4"/>
      <c r="N43" s="4"/>
      <c r="O43" s="4"/>
      <c r="P43" s="4"/>
      <c r="Q43" s="4"/>
      <c r="R43" s="4"/>
      <c r="S43" s="4"/>
      <c r="T43" s="4"/>
      <c r="U43" s="4"/>
      <c r="V43" s="4"/>
      <c r="W43" s="4"/>
      <c r="X43" s="4"/>
      <c r="Y43" s="4"/>
      <c r="Z43" s="4"/>
      <c r="AA43" s="4"/>
    </row>
    <row r="44">
      <c r="B44" s="4"/>
      <c r="C44" s="4"/>
      <c r="D44" s="4"/>
      <c r="E44" s="4"/>
      <c r="F44" s="4"/>
      <c r="G44" s="4"/>
      <c r="H44" s="4"/>
      <c r="I44" s="4"/>
      <c r="J44" s="4"/>
      <c r="K44" s="4"/>
      <c r="L44" s="4"/>
      <c r="M44" s="4"/>
      <c r="N44" s="4"/>
      <c r="O44" s="4"/>
      <c r="P44" s="4"/>
      <c r="Q44" s="4"/>
      <c r="R44" s="4"/>
      <c r="S44" s="4"/>
      <c r="T44" s="4"/>
      <c r="U44" s="4"/>
      <c r="V44" s="4"/>
      <c r="W44" s="4"/>
      <c r="X44" s="4"/>
      <c r="Y44" s="4"/>
      <c r="Z44" s="4"/>
      <c r="AA44" s="4"/>
    </row>
    <row r="45">
      <c r="B45" s="4"/>
      <c r="C45" s="4"/>
      <c r="D45" s="4"/>
      <c r="E45" s="4"/>
      <c r="F45" s="4"/>
      <c r="G45" s="4"/>
      <c r="H45" s="4"/>
      <c r="I45" s="4"/>
      <c r="J45" s="4"/>
      <c r="K45" s="4"/>
      <c r="L45" s="4"/>
      <c r="M45" s="4"/>
      <c r="N45" s="4"/>
      <c r="O45" s="4"/>
      <c r="P45" s="4"/>
      <c r="Q45" s="4"/>
      <c r="R45" s="4"/>
      <c r="S45" s="4"/>
      <c r="T45" s="4"/>
      <c r="U45" s="4"/>
      <c r="V45" s="4"/>
      <c r="W45" s="4"/>
      <c r="X45" s="4"/>
      <c r="Y45" s="4"/>
      <c r="Z45" s="4"/>
      <c r="AA45" s="4"/>
    </row>
    <row r="46">
      <c r="B46" s="4"/>
      <c r="C46" s="4"/>
      <c r="D46" s="4"/>
      <c r="E46" s="4"/>
      <c r="F46" s="4"/>
      <c r="G46" s="4"/>
      <c r="H46" s="4"/>
      <c r="I46" s="4"/>
      <c r="J46" s="4"/>
      <c r="K46" s="4"/>
      <c r="L46" s="4"/>
      <c r="M46" s="4"/>
      <c r="N46" s="4"/>
      <c r="O46" s="4"/>
      <c r="P46" s="4"/>
      <c r="Q46" s="4"/>
      <c r="R46" s="4"/>
      <c r="S46" s="4"/>
      <c r="T46" s="4"/>
      <c r="U46" s="4"/>
      <c r="V46" s="4"/>
      <c r="W46" s="4"/>
      <c r="X46" s="4"/>
      <c r="Y46" s="4"/>
      <c r="Z46" s="4"/>
      <c r="AA46" s="4"/>
    </row>
    <row r="47">
      <c r="B47" s="4"/>
      <c r="C47" s="4"/>
      <c r="D47" s="4"/>
      <c r="E47" s="4"/>
      <c r="F47" s="4"/>
      <c r="G47" s="4"/>
      <c r="H47" s="4"/>
      <c r="I47" s="4"/>
      <c r="J47" s="4"/>
      <c r="K47" s="4"/>
      <c r="L47" s="4"/>
      <c r="M47" s="4"/>
      <c r="N47" s="4"/>
      <c r="O47" s="4"/>
      <c r="P47" s="4"/>
      <c r="Q47" s="4"/>
      <c r="R47" s="4"/>
      <c r="S47" s="4"/>
      <c r="T47" s="4"/>
      <c r="U47" s="4"/>
      <c r="V47" s="4"/>
      <c r="W47" s="4"/>
      <c r="X47" s="4"/>
      <c r="Y47" s="4"/>
      <c r="Z47" s="4"/>
      <c r="AA47" s="4"/>
    </row>
    <row r="48">
      <c r="B48" s="4"/>
      <c r="C48" s="4"/>
      <c r="D48" s="4"/>
      <c r="E48" s="4"/>
      <c r="F48" s="4"/>
      <c r="G48" s="4"/>
      <c r="H48" s="4"/>
      <c r="I48" s="4"/>
      <c r="J48" s="4"/>
      <c r="K48" s="4"/>
      <c r="L48" s="4"/>
      <c r="M48" s="4"/>
      <c r="N48" s="4"/>
      <c r="O48" s="4"/>
      <c r="P48" s="4"/>
      <c r="Q48" s="4"/>
      <c r="R48" s="4"/>
      <c r="S48" s="4"/>
      <c r="T48" s="4"/>
      <c r="U48" s="4"/>
      <c r="V48" s="4"/>
      <c r="W48" s="4"/>
      <c r="X48" s="4"/>
      <c r="Y48" s="4"/>
      <c r="Z48" s="4"/>
      <c r="AA48" s="4"/>
    </row>
    <row r="49">
      <c r="B49" s="4"/>
      <c r="C49" s="4"/>
      <c r="D49" s="4"/>
      <c r="E49" s="4"/>
      <c r="F49" s="4"/>
      <c r="G49" s="4"/>
      <c r="H49" s="4"/>
      <c r="I49" s="4"/>
      <c r="J49" s="4"/>
      <c r="K49" s="4"/>
      <c r="L49" s="4"/>
      <c r="M49" s="4"/>
      <c r="N49" s="4"/>
      <c r="O49" s="4"/>
      <c r="P49" s="4"/>
      <c r="Q49" s="4"/>
      <c r="R49" s="4"/>
      <c r="S49" s="4"/>
      <c r="T49" s="4"/>
      <c r="U49" s="4"/>
      <c r="V49" s="4"/>
      <c r="W49" s="4"/>
      <c r="X49" s="4"/>
      <c r="Y49" s="4"/>
      <c r="Z49" s="4"/>
      <c r="AA49" s="4"/>
    </row>
    <row r="50">
      <c r="B50" s="4"/>
      <c r="C50" s="4"/>
      <c r="D50" s="4"/>
      <c r="E50" s="4"/>
      <c r="F50" s="4"/>
      <c r="G50" s="4"/>
      <c r="H50" s="4"/>
      <c r="I50" s="4"/>
      <c r="J50" s="4"/>
      <c r="K50" s="4"/>
      <c r="L50" s="4"/>
      <c r="M50" s="4"/>
      <c r="N50" s="4"/>
      <c r="O50" s="4"/>
      <c r="P50" s="4"/>
      <c r="Q50" s="4"/>
      <c r="R50" s="4"/>
      <c r="S50" s="4"/>
      <c r="T50" s="4"/>
      <c r="U50" s="4"/>
      <c r="V50" s="4"/>
      <c r="W50" s="4"/>
      <c r="X50" s="4"/>
      <c r="Y50" s="4"/>
      <c r="Z50" s="4"/>
      <c r="AA50" s="4"/>
    </row>
    <row r="51">
      <c r="B51" s="4"/>
      <c r="C51" s="4"/>
      <c r="D51" s="4"/>
      <c r="E51" s="4"/>
      <c r="F51" s="4"/>
      <c r="G51" s="4"/>
      <c r="H51" s="4"/>
      <c r="I51" s="4"/>
      <c r="J51" s="4"/>
      <c r="K51" s="4"/>
      <c r="L51" s="4"/>
      <c r="M51" s="4"/>
      <c r="N51" s="4"/>
      <c r="O51" s="4"/>
      <c r="P51" s="4"/>
      <c r="Q51" s="4"/>
      <c r="R51" s="4"/>
      <c r="S51" s="4"/>
      <c r="T51" s="4"/>
      <c r="U51" s="4"/>
      <c r="V51" s="4"/>
      <c r="W51" s="4"/>
      <c r="X51" s="4"/>
      <c r="Y51" s="4"/>
      <c r="Z51" s="4"/>
      <c r="AA51" s="4"/>
    </row>
    <row r="52">
      <c r="B52" s="4"/>
      <c r="C52" s="4"/>
      <c r="D52" s="4"/>
      <c r="E52" s="4"/>
      <c r="F52" s="4"/>
      <c r="G52" s="4"/>
      <c r="H52" s="4"/>
      <c r="I52" s="4"/>
      <c r="J52" s="4"/>
      <c r="K52" s="4"/>
      <c r="L52" s="4"/>
      <c r="M52" s="4"/>
      <c r="N52" s="4"/>
      <c r="O52" s="4"/>
      <c r="P52" s="4"/>
      <c r="Q52" s="4"/>
      <c r="R52" s="4"/>
      <c r="S52" s="4"/>
      <c r="T52" s="4"/>
      <c r="U52" s="4"/>
      <c r="V52" s="4"/>
      <c r="W52" s="4"/>
      <c r="X52" s="4"/>
      <c r="Y52" s="4"/>
      <c r="Z52" s="4"/>
      <c r="AA52" s="4"/>
    </row>
    <row r="53">
      <c r="B53" s="4"/>
      <c r="C53" s="4"/>
      <c r="D53" s="4"/>
      <c r="E53" s="4"/>
      <c r="F53" s="4"/>
      <c r="G53" s="4"/>
      <c r="H53" s="4"/>
      <c r="I53" s="4"/>
      <c r="J53" s="4"/>
      <c r="K53" s="4"/>
      <c r="L53" s="4"/>
      <c r="M53" s="4"/>
      <c r="N53" s="4"/>
      <c r="O53" s="4"/>
      <c r="P53" s="4"/>
      <c r="Q53" s="4"/>
      <c r="R53" s="4"/>
      <c r="S53" s="4"/>
      <c r="T53" s="4"/>
      <c r="U53" s="4"/>
      <c r="V53" s="4"/>
      <c r="W53" s="4"/>
      <c r="X53" s="4"/>
      <c r="Y53" s="4"/>
      <c r="Z53" s="4"/>
      <c r="AA53" s="4"/>
    </row>
    <row r="54">
      <c r="B54" s="4"/>
      <c r="C54" s="4"/>
      <c r="D54" s="4"/>
      <c r="E54" s="4"/>
      <c r="F54" s="4"/>
      <c r="G54" s="4"/>
      <c r="H54" s="4"/>
      <c r="I54" s="4"/>
      <c r="J54" s="4"/>
      <c r="K54" s="4"/>
      <c r="L54" s="4"/>
      <c r="M54" s="4"/>
      <c r="N54" s="4"/>
      <c r="O54" s="4"/>
      <c r="P54" s="4"/>
      <c r="Q54" s="4"/>
      <c r="R54" s="4"/>
      <c r="S54" s="4"/>
      <c r="T54" s="4"/>
      <c r="U54" s="4"/>
      <c r="V54" s="4"/>
      <c r="W54" s="4"/>
      <c r="X54" s="4"/>
      <c r="Y54" s="4"/>
      <c r="Z54" s="4"/>
      <c r="AA54" s="4"/>
    </row>
    <row r="55">
      <c r="B55" s="4"/>
      <c r="C55" s="4"/>
      <c r="D55" s="4"/>
      <c r="E55" s="4"/>
      <c r="F55" s="4"/>
      <c r="G55" s="4"/>
      <c r="H55" s="4"/>
      <c r="I55" s="4"/>
      <c r="J55" s="4"/>
      <c r="K55" s="4"/>
      <c r="L55" s="4"/>
      <c r="M55" s="4"/>
      <c r="N55" s="4"/>
      <c r="O55" s="4"/>
      <c r="P55" s="4"/>
      <c r="Q55" s="4"/>
      <c r="R55" s="4"/>
      <c r="S55" s="4"/>
      <c r="T55" s="4"/>
      <c r="U55" s="4"/>
      <c r="V55" s="4"/>
      <c r="W55" s="4"/>
      <c r="X55" s="4"/>
      <c r="Y55" s="4"/>
      <c r="Z55" s="4"/>
      <c r="AA55" s="4"/>
    </row>
    <row r="56">
      <c r="B56" s="4"/>
      <c r="C56" s="4"/>
      <c r="D56" s="4"/>
      <c r="E56" s="4"/>
      <c r="F56" s="4"/>
      <c r="G56" s="4"/>
      <c r="H56" s="4"/>
      <c r="I56" s="4"/>
      <c r="J56" s="4"/>
      <c r="K56" s="4"/>
      <c r="L56" s="4"/>
      <c r="M56" s="4"/>
      <c r="N56" s="4"/>
      <c r="O56" s="4"/>
      <c r="P56" s="4"/>
      <c r="Q56" s="4"/>
      <c r="R56" s="4"/>
      <c r="S56" s="4"/>
      <c r="T56" s="4"/>
      <c r="U56" s="4"/>
      <c r="V56" s="4"/>
      <c r="W56" s="4"/>
      <c r="X56" s="4"/>
      <c r="Y56" s="4"/>
      <c r="Z56" s="4"/>
      <c r="AA56" s="4"/>
    </row>
    <row r="57">
      <c r="B57" s="4"/>
      <c r="C57" s="4"/>
      <c r="D57" s="4"/>
      <c r="E57" s="4"/>
      <c r="F57" s="4"/>
      <c r="G57" s="4"/>
      <c r="H57" s="4"/>
      <c r="I57" s="4"/>
      <c r="J57" s="4"/>
      <c r="K57" s="4"/>
      <c r="L57" s="4"/>
      <c r="M57" s="4"/>
      <c r="N57" s="4"/>
      <c r="O57" s="4"/>
      <c r="P57" s="4"/>
      <c r="Q57" s="4"/>
      <c r="R57" s="4"/>
      <c r="S57" s="4"/>
      <c r="T57" s="4"/>
      <c r="U57" s="4"/>
      <c r="V57" s="4"/>
      <c r="W57" s="4"/>
      <c r="X57" s="4"/>
      <c r="Y57" s="4"/>
      <c r="Z57" s="4"/>
      <c r="AA57" s="4"/>
    </row>
    <row r="58">
      <c r="B58" s="4"/>
      <c r="C58" s="4"/>
      <c r="D58" s="4"/>
      <c r="E58" s="4"/>
      <c r="F58" s="4"/>
      <c r="G58" s="4"/>
      <c r="H58" s="4"/>
      <c r="I58" s="4"/>
      <c r="J58" s="4"/>
      <c r="K58" s="4"/>
      <c r="L58" s="4"/>
      <c r="M58" s="4"/>
      <c r="N58" s="4"/>
      <c r="O58" s="4"/>
      <c r="P58" s="4"/>
      <c r="Q58" s="4"/>
      <c r="R58" s="4"/>
      <c r="S58" s="4"/>
      <c r="T58" s="4"/>
      <c r="U58" s="4"/>
      <c r="V58" s="4"/>
      <c r="W58" s="4"/>
      <c r="X58" s="4"/>
      <c r="Y58" s="4"/>
      <c r="Z58" s="4"/>
      <c r="AA58" s="4"/>
    </row>
    <row r="59">
      <c r="B59" s="4"/>
      <c r="C59" s="4"/>
      <c r="D59" s="4"/>
      <c r="E59" s="4"/>
      <c r="F59" s="4"/>
      <c r="G59" s="4"/>
      <c r="H59" s="4"/>
      <c r="I59" s="4"/>
      <c r="J59" s="4"/>
      <c r="K59" s="4"/>
      <c r="L59" s="4"/>
      <c r="M59" s="4"/>
      <c r="N59" s="4"/>
      <c r="O59" s="4"/>
      <c r="P59" s="4"/>
      <c r="Q59" s="4"/>
      <c r="R59" s="4"/>
      <c r="S59" s="4"/>
      <c r="T59" s="4"/>
      <c r="U59" s="4"/>
      <c r="V59" s="4"/>
      <c r="W59" s="4"/>
      <c r="X59" s="4"/>
      <c r="Y59" s="4"/>
      <c r="Z59" s="4"/>
      <c r="AA59" s="4"/>
    </row>
    <row r="60">
      <c r="B60" s="4"/>
      <c r="C60" s="4"/>
      <c r="D60" s="4"/>
      <c r="E60" s="4"/>
      <c r="F60" s="4"/>
      <c r="G60" s="4"/>
      <c r="H60" s="4"/>
      <c r="I60" s="4"/>
      <c r="J60" s="4"/>
      <c r="K60" s="4"/>
      <c r="L60" s="4"/>
      <c r="M60" s="4"/>
      <c r="N60" s="4"/>
      <c r="O60" s="4"/>
      <c r="P60" s="4"/>
      <c r="Q60" s="4"/>
      <c r="R60" s="4"/>
      <c r="S60" s="4"/>
      <c r="T60" s="4"/>
      <c r="U60" s="4"/>
      <c r="V60" s="4"/>
      <c r="W60" s="4"/>
      <c r="X60" s="4"/>
      <c r="Y60" s="4"/>
      <c r="Z60" s="4"/>
      <c r="AA60" s="4"/>
    </row>
    <row r="61">
      <c r="B61" s="4"/>
      <c r="C61" s="4"/>
      <c r="D61" s="4"/>
      <c r="E61" s="4"/>
      <c r="F61" s="4"/>
      <c r="G61" s="4"/>
      <c r="H61" s="4"/>
      <c r="I61" s="4"/>
      <c r="J61" s="4"/>
      <c r="K61" s="4"/>
      <c r="L61" s="4"/>
      <c r="M61" s="4"/>
      <c r="N61" s="4"/>
      <c r="O61" s="4"/>
      <c r="P61" s="4"/>
      <c r="Q61" s="4"/>
      <c r="R61" s="4"/>
      <c r="S61" s="4"/>
      <c r="T61" s="4"/>
      <c r="U61" s="4"/>
      <c r="V61" s="4"/>
      <c r="W61" s="4"/>
      <c r="X61" s="4"/>
      <c r="Y61" s="4"/>
      <c r="Z61" s="4"/>
      <c r="AA61" s="4"/>
    </row>
    <row r="62">
      <c r="B62" s="4"/>
      <c r="C62" s="4"/>
      <c r="D62" s="4"/>
      <c r="E62" s="4"/>
      <c r="F62" s="4"/>
      <c r="G62" s="4"/>
      <c r="H62" s="4"/>
      <c r="I62" s="4"/>
      <c r="J62" s="4"/>
      <c r="K62" s="4"/>
      <c r="L62" s="4"/>
      <c r="M62" s="4"/>
      <c r="N62" s="4"/>
      <c r="O62" s="4"/>
      <c r="P62" s="4"/>
      <c r="Q62" s="4"/>
      <c r="R62" s="4"/>
      <c r="S62" s="4"/>
      <c r="T62" s="4"/>
      <c r="U62" s="4"/>
      <c r="V62" s="4"/>
      <c r="W62" s="4"/>
      <c r="X62" s="4"/>
      <c r="Y62" s="4"/>
      <c r="Z62" s="4"/>
      <c r="AA62" s="4"/>
    </row>
    <row r="63">
      <c r="B63" s="4"/>
      <c r="C63" s="4"/>
      <c r="D63" s="4"/>
      <c r="E63" s="4"/>
      <c r="F63" s="4"/>
      <c r="G63" s="4"/>
      <c r="H63" s="4"/>
      <c r="I63" s="4"/>
      <c r="J63" s="4"/>
      <c r="K63" s="4"/>
      <c r="L63" s="4"/>
      <c r="M63" s="4"/>
      <c r="N63" s="4"/>
      <c r="O63" s="4"/>
      <c r="P63" s="4"/>
      <c r="Q63" s="4"/>
      <c r="R63" s="4"/>
      <c r="S63" s="4"/>
      <c r="T63" s="4"/>
      <c r="U63" s="4"/>
      <c r="V63" s="4"/>
      <c r="W63" s="4"/>
      <c r="X63" s="4"/>
      <c r="Y63" s="4"/>
      <c r="Z63" s="4"/>
      <c r="AA63" s="4"/>
    </row>
    <row r="64">
      <c r="B64" s="4"/>
      <c r="C64" s="4"/>
      <c r="D64" s="4"/>
      <c r="E64" s="4"/>
      <c r="F64" s="4"/>
      <c r="G64" s="4"/>
      <c r="H64" s="4"/>
      <c r="I64" s="4"/>
      <c r="J64" s="4"/>
      <c r="K64" s="4"/>
      <c r="L64" s="4"/>
      <c r="M64" s="4"/>
      <c r="N64" s="4"/>
      <c r="O64" s="4"/>
      <c r="P64" s="4"/>
      <c r="Q64" s="4"/>
      <c r="R64" s="4"/>
      <c r="S64" s="4"/>
      <c r="T64" s="4"/>
      <c r="U64" s="4"/>
      <c r="V64" s="4"/>
      <c r="W64" s="4"/>
      <c r="X64" s="4"/>
      <c r="Y64" s="4"/>
      <c r="Z64" s="4"/>
      <c r="AA64" s="4"/>
    </row>
    <row r="65">
      <c r="B65" s="4"/>
      <c r="C65" s="4"/>
      <c r="D65" s="4"/>
      <c r="E65" s="4"/>
      <c r="F65" s="4"/>
      <c r="G65" s="4"/>
      <c r="H65" s="4"/>
      <c r="I65" s="4"/>
      <c r="J65" s="4"/>
      <c r="K65" s="4"/>
      <c r="L65" s="4"/>
      <c r="M65" s="4"/>
      <c r="N65" s="4"/>
      <c r="O65" s="4"/>
      <c r="P65" s="4"/>
      <c r="Q65" s="4"/>
      <c r="R65" s="4"/>
      <c r="S65" s="4"/>
      <c r="T65" s="4"/>
      <c r="U65" s="4"/>
      <c r="V65" s="4"/>
      <c r="W65" s="4"/>
      <c r="X65" s="4"/>
      <c r="Y65" s="4"/>
      <c r="Z65" s="4"/>
      <c r="AA65" s="4"/>
    </row>
    <row r="66">
      <c r="B66" s="4"/>
      <c r="C66" s="4"/>
      <c r="D66" s="4"/>
      <c r="E66" s="4"/>
      <c r="F66" s="4"/>
      <c r="G66" s="4"/>
      <c r="H66" s="4"/>
      <c r="I66" s="4"/>
      <c r="J66" s="4"/>
      <c r="K66" s="4"/>
      <c r="L66" s="4"/>
      <c r="M66" s="4"/>
      <c r="N66" s="4"/>
      <c r="O66" s="4"/>
      <c r="P66" s="4"/>
      <c r="Q66" s="4"/>
      <c r="R66" s="4"/>
      <c r="S66" s="4"/>
      <c r="T66" s="4"/>
      <c r="U66" s="4"/>
      <c r="V66" s="4"/>
      <c r="W66" s="4"/>
      <c r="X66" s="4"/>
      <c r="Y66" s="4"/>
      <c r="Z66" s="4"/>
      <c r="AA66" s="4"/>
    </row>
    <row r="67">
      <c r="B67" s="4"/>
      <c r="C67" s="4"/>
      <c r="D67" s="4"/>
      <c r="E67" s="4"/>
      <c r="F67" s="4"/>
      <c r="G67" s="4"/>
      <c r="H67" s="4"/>
      <c r="I67" s="4"/>
      <c r="J67" s="4"/>
      <c r="K67" s="4"/>
      <c r="L67" s="4"/>
      <c r="M67" s="4"/>
      <c r="N67" s="4"/>
      <c r="O67" s="4"/>
      <c r="P67" s="4"/>
      <c r="Q67" s="4"/>
      <c r="R67" s="4"/>
      <c r="S67" s="4"/>
      <c r="T67" s="4"/>
      <c r="U67" s="4"/>
      <c r="V67" s="4"/>
      <c r="W67" s="4"/>
      <c r="X67" s="4"/>
      <c r="Y67" s="4"/>
      <c r="Z67" s="4"/>
      <c r="AA67" s="4"/>
    </row>
    <row r="68">
      <c r="B68" s="4"/>
      <c r="C68" s="4"/>
      <c r="D68" s="4"/>
      <c r="E68" s="4"/>
      <c r="F68" s="4"/>
      <c r="G68" s="4"/>
      <c r="H68" s="4"/>
      <c r="I68" s="4"/>
      <c r="J68" s="4"/>
      <c r="K68" s="4"/>
      <c r="L68" s="4"/>
      <c r="M68" s="4"/>
      <c r="N68" s="4"/>
      <c r="O68" s="4"/>
      <c r="P68" s="4"/>
      <c r="Q68" s="4"/>
      <c r="R68" s="4"/>
      <c r="S68" s="4"/>
      <c r="T68" s="4"/>
      <c r="U68" s="4"/>
      <c r="V68" s="4"/>
      <c r="W68" s="4"/>
      <c r="X68" s="4"/>
      <c r="Y68" s="4"/>
      <c r="Z68" s="4"/>
      <c r="AA68" s="4"/>
    </row>
    <row r="69">
      <c r="B69" s="4"/>
      <c r="C69" s="4"/>
      <c r="D69" s="4"/>
      <c r="E69" s="4"/>
      <c r="F69" s="4"/>
      <c r="G69" s="4"/>
      <c r="H69" s="4"/>
      <c r="I69" s="4"/>
      <c r="J69" s="4"/>
      <c r="K69" s="4"/>
      <c r="L69" s="4"/>
      <c r="M69" s="4"/>
      <c r="N69" s="4"/>
      <c r="O69" s="4"/>
      <c r="P69" s="4"/>
      <c r="Q69" s="4"/>
      <c r="R69" s="4"/>
      <c r="S69" s="4"/>
      <c r="T69" s="4"/>
      <c r="U69" s="4"/>
      <c r="V69" s="4"/>
      <c r="W69" s="4"/>
      <c r="X69" s="4"/>
      <c r="Y69" s="4"/>
      <c r="Z69" s="4"/>
      <c r="AA69" s="4"/>
    </row>
    <row r="70">
      <c r="B70" s="4"/>
      <c r="C70" s="4"/>
      <c r="D70" s="4"/>
      <c r="E70" s="4"/>
      <c r="F70" s="4"/>
      <c r="G70" s="4"/>
      <c r="H70" s="4"/>
      <c r="I70" s="4"/>
      <c r="J70" s="4"/>
      <c r="K70" s="4"/>
      <c r="L70" s="4"/>
      <c r="M70" s="4"/>
      <c r="N70" s="4"/>
      <c r="O70" s="4"/>
      <c r="P70" s="4"/>
      <c r="Q70" s="4"/>
      <c r="R70" s="4"/>
      <c r="S70" s="4"/>
      <c r="T70" s="4"/>
      <c r="U70" s="4"/>
      <c r="V70" s="4"/>
      <c r="W70" s="4"/>
      <c r="X70" s="4"/>
      <c r="Y70" s="4"/>
      <c r="Z70" s="4"/>
      <c r="AA70" s="4"/>
    </row>
    <row r="71">
      <c r="B71" s="4"/>
      <c r="C71" s="4"/>
      <c r="D71" s="4"/>
      <c r="E71" s="4"/>
      <c r="F71" s="4"/>
      <c r="G71" s="4"/>
      <c r="H71" s="4"/>
      <c r="I71" s="4"/>
      <c r="J71" s="4"/>
      <c r="K71" s="4"/>
      <c r="L71" s="4"/>
      <c r="M71" s="4"/>
      <c r="N71" s="4"/>
      <c r="O71" s="4"/>
      <c r="P71" s="4"/>
      <c r="Q71" s="4"/>
      <c r="R71" s="4"/>
      <c r="S71" s="4"/>
      <c r="T71" s="4"/>
      <c r="U71" s="4"/>
      <c r="V71" s="4"/>
      <c r="W71" s="4"/>
      <c r="X71" s="4"/>
      <c r="Y71" s="4"/>
      <c r="Z71" s="4"/>
      <c r="AA71" s="4"/>
    </row>
    <row r="72">
      <c r="B72" s="4"/>
      <c r="C72" s="4"/>
      <c r="D72" s="4"/>
      <c r="E72" s="4"/>
      <c r="F72" s="4"/>
      <c r="G72" s="4"/>
      <c r="H72" s="4"/>
      <c r="I72" s="4"/>
      <c r="J72" s="4"/>
      <c r="K72" s="4"/>
      <c r="L72" s="4"/>
      <c r="M72" s="4"/>
      <c r="N72" s="4"/>
      <c r="O72" s="4"/>
      <c r="P72" s="4"/>
      <c r="Q72" s="4"/>
      <c r="R72" s="4"/>
      <c r="S72" s="4"/>
      <c r="T72" s="4"/>
      <c r="U72" s="4"/>
      <c r="V72" s="4"/>
      <c r="W72" s="4"/>
      <c r="X72" s="4"/>
      <c r="Y72" s="4"/>
      <c r="Z72" s="4"/>
      <c r="AA72" s="4"/>
    </row>
    <row r="73">
      <c r="B73" s="4"/>
      <c r="C73" s="4"/>
      <c r="D73" s="4"/>
      <c r="E73" s="4"/>
      <c r="F73" s="4"/>
      <c r="G73" s="4"/>
      <c r="H73" s="4"/>
      <c r="I73" s="4"/>
      <c r="J73" s="4"/>
      <c r="K73" s="4"/>
      <c r="L73" s="4"/>
      <c r="M73" s="4"/>
      <c r="N73" s="4"/>
      <c r="O73" s="4"/>
      <c r="P73" s="4"/>
      <c r="Q73" s="4"/>
      <c r="R73" s="4"/>
      <c r="S73" s="4"/>
      <c r="T73" s="4"/>
      <c r="U73" s="4"/>
      <c r="V73" s="4"/>
      <c r="W73" s="4"/>
      <c r="X73" s="4"/>
      <c r="Y73" s="4"/>
      <c r="Z73" s="4"/>
      <c r="AA73" s="4"/>
    </row>
    <row r="74">
      <c r="B74" s="4"/>
      <c r="C74" s="4"/>
      <c r="D74" s="4"/>
      <c r="E74" s="4"/>
      <c r="F74" s="4"/>
      <c r="G74" s="4"/>
      <c r="H74" s="4"/>
      <c r="I74" s="4"/>
      <c r="J74" s="4"/>
      <c r="K74" s="4"/>
      <c r="L74" s="4"/>
      <c r="M74" s="4"/>
      <c r="N74" s="4"/>
      <c r="O74" s="4"/>
      <c r="P74" s="4"/>
      <c r="Q74" s="4"/>
      <c r="R74" s="4"/>
      <c r="S74" s="4"/>
      <c r="T74" s="4"/>
      <c r="U74" s="4"/>
      <c r="V74" s="4"/>
      <c r="W74" s="4"/>
      <c r="X74" s="4"/>
      <c r="Y74" s="4"/>
      <c r="Z74" s="4"/>
      <c r="AA74" s="4"/>
    </row>
    <row r="75">
      <c r="B75" s="4"/>
      <c r="C75" s="4"/>
      <c r="D75" s="4"/>
      <c r="E75" s="4"/>
      <c r="F75" s="4"/>
      <c r="G75" s="4"/>
      <c r="H75" s="4"/>
      <c r="I75" s="4"/>
      <c r="J75" s="4"/>
      <c r="K75" s="4"/>
      <c r="L75" s="4"/>
      <c r="M75" s="4"/>
      <c r="N75" s="4"/>
      <c r="O75" s="4"/>
      <c r="P75" s="4"/>
      <c r="Q75" s="4"/>
      <c r="R75" s="4"/>
      <c r="S75" s="4"/>
      <c r="T75" s="4"/>
      <c r="U75" s="4"/>
      <c r="V75" s="4"/>
      <c r="W75" s="4"/>
      <c r="X75" s="4"/>
      <c r="Y75" s="4"/>
      <c r="Z75" s="4"/>
      <c r="AA75" s="4"/>
    </row>
    <row r="76">
      <c r="B76" s="4"/>
      <c r="C76" s="4"/>
      <c r="D76" s="4"/>
      <c r="E76" s="4"/>
      <c r="F76" s="4"/>
      <c r="G76" s="4"/>
      <c r="H76" s="4"/>
      <c r="I76" s="4"/>
      <c r="J76" s="4"/>
      <c r="K76" s="4"/>
      <c r="L76" s="4"/>
      <c r="M76" s="4"/>
      <c r="N76" s="4"/>
      <c r="O76" s="4"/>
      <c r="P76" s="4"/>
      <c r="Q76" s="4"/>
      <c r="R76" s="4"/>
      <c r="S76" s="4"/>
      <c r="T76" s="4"/>
      <c r="U76" s="4"/>
      <c r="V76" s="4"/>
      <c r="W76" s="4"/>
      <c r="X76" s="4"/>
      <c r="Y76" s="4"/>
      <c r="Z76" s="4"/>
      <c r="AA76" s="4"/>
    </row>
    <row r="77">
      <c r="B77" s="4"/>
      <c r="C77" s="4"/>
      <c r="D77" s="4"/>
      <c r="E77" s="4"/>
      <c r="F77" s="4"/>
      <c r="G77" s="4"/>
      <c r="H77" s="4"/>
      <c r="I77" s="4"/>
      <c r="J77" s="4"/>
      <c r="K77" s="4"/>
      <c r="L77" s="4"/>
      <c r="M77" s="4"/>
      <c r="N77" s="4"/>
      <c r="O77" s="4"/>
      <c r="P77" s="4"/>
      <c r="Q77" s="4"/>
      <c r="R77" s="4"/>
      <c r="S77" s="4"/>
      <c r="T77" s="4"/>
      <c r="U77" s="4"/>
      <c r="V77" s="4"/>
      <c r="W77" s="4"/>
      <c r="X77" s="4"/>
      <c r="Y77" s="4"/>
      <c r="Z77" s="4"/>
      <c r="AA77" s="4"/>
    </row>
    <row r="78">
      <c r="B78" s="4"/>
      <c r="C78" s="4"/>
      <c r="D78" s="4"/>
      <c r="E78" s="4"/>
      <c r="F78" s="4"/>
      <c r="G78" s="4"/>
      <c r="H78" s="4"/>
      <c r="I78" s="4"/>
      <c r="J78" s="4"/>
      <c r="K78" s="4"/>
      <c r="L78" s="4"/>
      <c r="M78" s="4"/>
      <c r="N78" s="4"/>
      <c r="O78" s="4"/>
      <c r="P78" s="4"/>
      <c r="Q78" s="4"/>
      <c r="R78" s="4"/>
      <c r="S78" s="4"/>
      <c r="T78" s="4"/>
      <c r="U78" s="4"/>
      <c r="V78" s="4"/>
      <c r="W78" s="4"/>
      <c r="X78" s="4"/>
      <c r="Y78" s="4"/>
      <c r="Z78" s="4"/>
      <c r="AA78" s="4"/>
    </row>
    <row r="79">
      <c r="B79" s="4"/>
      <c r="C79" s="4"/>
      <c r="D79" s="4"/>
      <c r="E79" s="4"/>
      <c r="F79" s="4"/>
      <c r="G79" s="4"/>
      <c r="H79" s="4"/>
      <c r="I79" s="4"/>
      <c r="J79" s="4"/>
      <c r="K79" s="4"/>
      <c r="L79" s="4"/>
      <c r="M79" s="4"/>
      <c r="N79" s="4"/>
      <c r="O79" s="4"/>
      <c r="P79" s="4"/>
      <c r="Q79" s="4"/>
      <c r="R79" s="4"/>
      <c r="S79" s="4"/>
      <c r="T79" s="4"/>
      <c r="U79" s="4"/>
      <c r="V79" s="4"/>
      <c r="W79" s="4"/>
      <c r="X79" s="4"/>
      <c r="Y79" s="4"/>
      <c r="Z79" s="4"/>
      <c r="AA79" s="4"/>
    </row>
    <row r="80">
      <c r="B80" s="4"/>
      <c r="C80" s="4"/>
      <c r="D80" s="4"/>
      <c r="E80" s="4"/>
      <c r="F80" s="4"/>
      <c r="G80" s="4"/>
      <c r="H80" s="4"/>
      <c r="I80" s="4"/>
      <c r="J80" s="4"/>
      <c r="K80" s="4"/>
      <c r="L80" s="4"/>
      <c r="M80" s="4"/>
      <c r="N80" s="4"/>
      <c r="O80" s="4"/>
      <c r="P80" s="4"/>
      <c r="Q80" s="4"/>
      <c r="R80" s="4"/>
      <c r="S80" s="4"/>
      <c r="T80" s="4"/>
      <c r="U80" s="4"/>
      <c r="V80" s="4"/>
      <c r="W80" s="4"/>
      <c r="X80" s="4"/>
      <c r="Y80" s="4"/>
      <c r="Z80" s="4"/>
      <c r="AA80" s="4"/>
    </row>
    <row r="81">
      <c r="B81" s="4"/>
      <c r="C81" s="4"/>
      <c r="D81" s="4"/>
      <c r="E81" s="4"/>
      <c r="F81" s="4"/>
      <c r="G81" s="4"/>
      <c r="H81" s="4"/>
      <c r="I81" s="4"/>
      <c r="J81" s="4"/>
      <c r="K81" s="4"/>
      <c r="L81" s="4"/>
      <c r="M81" s="4"/>
      <c r="N81" s="4"/>
      <c r="O81" s="4"/>
      <c r="P81" s="4"/>
      <c r="Q81" s="4"/>
      <c r="R81" s="4"/>
      <c r="S81" s="4"/>
      <c r="T81" s="4"/>
      <c r="U81" s="4"/>
      <c r="V81" s="4"/>
      <c r="W81" s="4"/>
      <c r="X81" s="4"/>
      <c r="Y81" s="4"/>
      <c r="Z81" s="4"/>
      <c r="AA81" s="4"/>
    </row>
    <row r="82">
      <c r="B82" s="4"/>
      <c r="C82" s="4"/>
      <c r="D82" s="4"/>
      <c r="E82" s="4"/>
      <c r="F82" s="4"/>
      <c r="G82" s="4"/>
      <c r="H82" s="4"/>
      <c r="I82" s="4"/>
      <c r="J82" s="4"/>
      <c r="K82" s="4"/>
      <c r="L82" s="4"/>
      <c r="M82" s="4"/>
      <c r="N82" s="4"/>
      <c r="O82" s="4"/>
      <c r="P82" s="4"/>
      <c r="Q82" s="4"/>
      <c r="R82" s="4"/>
      <c r="S82" s="4"/>
      <c r="T82" s="4"/>
      <c r="U82" s="4"/>
      <c r="V82" s="4"/>
      <c r="W82" s="4"/>
      <c r="X82" s="4"/>
      <c r="Y82" s="4"/>
      <c r="Z82" s="4"/>
      <c r="AA82" s="4"/>
    </row>
    <row r="83">
      <c r="B83" s="4"/>
      <c r="C83" s="4"/>
      <c r="D83" s="4"/>
      <c r="E83" s="4"/>
      <c r="F83" s="4"/>
      <c r="G83" s="4"/>
      <c r="H83" s="4"/>
      <c r="I83" s="4"/>
      <c r="J83" s="4"/>
      <c r="K83" s="4"/>
      <c r="L83" s="4"/>
      <c r="M83" s="4"/>
      <c r="N83" s="4"/>
      <c r="O83" s="4"/>
      <c r="P83" s="4"/>
      <c r="Q83" s="4"/>
      <c r="R83" s="4"/>
      <c r="S83" s="4"/>
      <c r="T83" s="4"/>
      <c r="U83" s="4"/>
      <c r="V83" s="4"/>
      <c r="W83" s="4"/>
      <c r="X83" s="4"/>
      <c r="Y83" s="4"/>
      <c r="Z83" s="4"/>
      <c r="AA83" s="4"/>
    </row>
    <row r="84">
      <c r="B84" s="4"/>
      <c r="C84" s="4"/>
      <c r="D84" s="4"/>
      <c r="E84" s="4"/>
      <c r="F84" s="4"/>
      <c r="G84" s="4"/>
      <c r="H84" s="4"/>
      <c r="I84" s="4"/>
      <c r="J84" s="4"/>
      <c r="K84" s="4"/>
      <c r="L84" s="4"/>
      <c r="M84" s="4"/>
      <c r="N84" s="4"/>
      <c r="O84" s="4"/>
      <c r="P84" s="4"/>
      <c r="Q84" s="4"/>
      <c r="R84" s="4"/>
      <c r="S84" s="4"/>
      <c r="T84" s="4"/>
      <c r="U84" s="4"/>
      <c r="V84" s="4"/>
      <c r="W84" s="4"/>
      <c r="X84" s="4"/>
      <c r="Y84" s="4"/>
      <c r="Z84" s="4"/>
      <c r="AA84" s="4"/>
    </row>
    <row r="85">
      <c r="B85" s="4"/>
      <c r="C85" s="4"/>
      <c r="D85" s="4"/>
      <c r="E85" s="4"/>
      <c r="F85" s="4"/>
      <c r="G85" s="4"/>
      <c r="H85" s="4"/>
      <c r="I85" s="4"/>
      <c r="J85" s="4"/>
      <c r="K85" s="4"/>
      <c r="L85" s="4"/>
      <c r="M85" s="4"/>
      <c r="N85" s="4"/>
      <c r="O85" s="4"/>
      <c r="P85" s="4"/>
      <c r="Q85" s="4"/>
      <c r="R85" s="4"/>
      <c r="S85" s="4"/>
      <c r="T85" s="4"/>
      <c r="U85" s="4"/>
      <c r="V85" s="4"/>
      <c r="W85" s="4"/>
      <c r="X85" s="4"/>
      <c r="Y85" s="4"/>
      <c r="Z85" s="4"/>
      <c r="AA85" s="4"/>
    </row>
    <row r="86">
      <c r="B86" s="4"/>
      <c r="C86" s="4"/>
      <c r="D86" s="4"/>
      <c r="E86" s="4"/>
      <c r="F86" s="4"/>
      <c r="G86" s="4"/>
      <c r="H86" s="4"/>
      <c r="I86" s="4"/>
      <c r="J86" s="4"/>
      <c r="K86" s="4"/>
      <c r="L86" s="4"/>
      <c r="M86" s="4"/>
      <c r="N86" s="4"/>
      <c r="O86" s="4"/>
      <c r="P86" s="4"/>
      <c r="Q86" s="4"/>
      <c r="R86" s="4"/>
      <c r="S86" s="4"/>
      <c r="T86" s="4"/>
      <c r="U86" s="4"/>
      <c r="V86" s="4"/>
      <c r="W86" s="4"/>
      <c r="X86" s="4"/>
      <c r="Y86" s="4"/>
      <c r="Z86" s="4"/>
      <c r="AA86" s="4"/>
    </row>
    <row r="87">
      <c r="B87" s="4"/>
      <c r="C87" s="4"/>
      <c r="D87" s="4"/>
      <c r="E87" s="4"/>
      <c r="F87" s="4"/>
      <c r="G87" s="4"/>
      <c r="H87" s="4"/>
      <c r="I87" s="4"/>
      <c r="J87" s="4"/>
      <c r="K87" s="4"/>
      <c r="L87" s="4"/>
      <c r="M87" s="4"/>
      <c r="N87" s="4"/>
      <c r="O87" s="4"/>
      <c r="P87" s="4"/>
      <c r="Q87" s="4"/>
      <c r="R87" s="4"/>
      <c r="S87" s="4"/>
      <c r="T87" s="4"/>
      <c r="U87" s="4"/>
      <c r="V87" s="4"/>
      <c r="W87" s="4"/>
      <c r="X87" s="4"/>
      <c r="Y87" s="4"/>
      <c r="Z87" s="4"/>
      <c r="AA87" s="4"/>
    </row>
    <row r="88">
      <c r="B88" s="4"/>
      <c r="C88" s="4"/>
      <c r="D88" s="4"/>
      <c r="E88" s="4"/>
      <c r="F88" s="4"/>
      <c r="G88" s="4"/>
      <c r="H88" s="4"/>
      <c r="I88" s="4"/>
      <c r="J88" s="4"/>
      <c r="K88" s="4"/>
      <c r="L88" s="4"/>
      <c r="M88" s="4"/>
      <c r="N88" s="4"/>
      <c r="O88" s="4"/>
      <c r="P88" s="4"/>
      <c r="Q88" s="4"/>
      <c r="R88" s="4"/>
      <c r="S88" s="4"/>
      <c r="T88" s="4"/>
      <c r="U88" s="4"/>
      <c r="V88" s="4"/>
      <c r="W88" s="4"/>
      <c r="X88" s="4"/>
      <c r="Y88" s="4"/>
      <c r="Z88" s="4"/>
      <c r="AA88" s="4"/>
    </row>
    <row r="89">
      <c r="B89" s="4"/>
      <c r="C89" s="4"/>
      <c r="D89" s="4"/>
      <c r="E89" s="4"/>
      <c r="F89" s="4"/>
      <c r="G89" s="4"/>
      <c r="H89" s="4"/>
      <c r="I89" s="4"/>
      <c r="J89" s="4"/>
      <c r="K89" s="4"/>
      <c r="L89" s="4"/>
      <c r="M89" s="4"/>
      <c r="N89" s="4"/>
      <c r="O89" s="4"/>
      <c r="P89" s="4"/>
      <c r="Q89" s="4"/>
      <c r="R89" s="4"/>
      <c r="S89" s="4"/>
      <c r="T89" s="4"/>
      <c r="U89" s="4"/>
      <c r="V89" s="4"/>
      <c r="W89" s="4"/>
      <c r="X89" s="4"/>
      <c r="Y89" s="4"/>
      <c r="Z89" s="4"/>
      <c r="AA89" s="4"/>
    </row>
    <row r="90">
      <c r="B90" s="4"/>
      <c r="C90" s="4"/>
      <c r="D90" s="4"/>
      <c r="E90" s="4"/>
      <c r="F90" s="4"/>
      <c r="G90" s="4"/>
      <c r="H90" s="4"/>
      <c r="I90" s="4"/>
      <c r="J90" s="4"/>
      <c r="K90" s="4"/>
      <c r="L90" s="4"/>
      <c r="M90" s="4"/>
      <c r="N90" s="4"/>
      <c r="O90" s="4"/>
      <c r="P90" s="4"/>
      <c r="Q90" s="4"/>
      <c r="R90" s="4"/>
      <c r="S90" s="4"/>
      <c r="T90" s="4"/>
      <c r="U90" s="4"/>
      <c r="V90" s="4"/>
      <c r="W90" s="4"/>
      <c r="X90" s="4"/>
      <c r="Y90" s="4"/>
      <c r="Z90" s="4"/>
      <c r="AA90" s="4"/>
    </row>
    <row r="91">
      <c r="B91" s="4"/>
      <c r="C91" s="4"/>
      <c r="D91" s="4"/>
      <c r="E91" s="4"/>
      <c r="F91" s="4"/>
      <c r="G91" s="4"/>
      <c r="H91" s="4"/>
      <c r="I91" s="4"/>
      <c r="J91" s="4"/>
      <c r="K91" s="4"/>
      <c r="L91" s="4"/>
      <c r="M91" s="4"/>
      <c r="N91" s="4"/>
      <c r="O91" s="4"/>
      <c r="P91" s="4"/>
      <c r="Q91" s="4"/>
      <c r="R91" s="4"/>
      <c r="S91" s="4"/>
      <c r="T91" s="4"/>
      <c r="U91" s="4"/>
      <c r="V91" s="4"/>
      <c r="W91" s="4"/>
      <c r="X91" s="4"/>
      <c r="Y91" s="4"/>
      <c r="Z91" s="4"/>
      <c r="AA91" s="4"/>
    </row>
    <row r="92">
      <c r="B92" s="4"/>
      <c r="C92" s="4"/>
      <c r="D92" s="4"/>
      <c r="E92" s="4"/>
      <c r="F92" s="4"/>
      <c r="G92" s="4"/>
      <c r="H92" s="4"/>
      <c r="I92" s="4"/>
      <c r="J92" s="4"/>
      <c r="K92" s="4"/>
      <c r="L92" s="4"/>
      <c r="M92" s="4"/>
      <c r="N92" s="4"/>
      <c r="O92" s="4"/>
      <c r="P92" s="4"/>
      <c r="Q92" s="4"/>
      <c r="R92" s="4"/>
      <c r="S92" s="4"/>
      <c r="T92" s="4"/>
      <c r="U92" s="4"/>
      <c r="V92" s="4"/>
      <c r="W92" s="4"/>
      <c r="X92" s="4"/>
      <c r="Y92" s="4"/>
      <c r="Z92" s="4"/>
      <c r="AA92" s="4"/>
    </row>
    <row r="93">
      <c r="B93" s="4"/>
      <c r="C93" s="4"/>
      <c r="D93" s="4"/>
      <c r="E93" s="4"/>
      <c r="F93" s="4"/>
      <c r="G93" s="4"/>
      <c r="H93" s="4"/>
      <c r="I93" s="4"/>
      <c r="J93" s="4"/>
      <c r="K93" s="4"/>
      <c r="L93" s="4"/>
      <c r="M93" s="4"/>
      <c r="N93" s="4"/>
      <c r="O93" s="4"/>
      <c r="P93" s="4"/>
      <c r="Q93" s="4"/>
      <c r="R93" s="4"/>
      <c r="S93" s="4"/>
      <c r="T93" s="4"/>
      <c r="U93" s="4"/>
      <c r="V93" s="4"/>
      <c r="W93" s="4"/>
      <c r="X93" s="4"/>
      <c r="Y93" s="4"/>
      <c r="Z93" s="4"/>
      <c r="AA93" s="4"/>
    </row>
    <row r="94">
      <c r="B94" s="4"/>
      <c r="C94" s="4"/>
      <c r="D94" s="4"/>
      <c r="E94" s="4"/>
      <c r="F94" s="4"/>
      <c r="G94" s="4"/>
      <c r="H94" s="4"/>
      <c r="I94" s="4"/>
      <c r="J94" s="4"/>
      <c r="K94" s="4"/>
      <c r="L94" s="4"/>
      <c r="M94" s="4"/>
      <c r="N94" s="4"/>
      <c r="O94" s="4"/>
      <c r="P94" s="4"/>
      <c r="Q94" s="4"/>
      <c r="R94" s="4"/>
      <c r="S94" s="4"/>
      <c r="T94" s="4"/>
      <c r="U94" s="4"/>
      <c r="V94" s="4"/>
      <c r="W94" s="4"/>
      <c r="X94" s="4"/>
      <c r="Y94" s="4"/>
      <c r="Z94" s="4"/>
      <c r="AA94" s="4"/>
    </row>
    <row r="95">
      <c r="B95" s="4"/>
      <c r="C95" s="4"/>
      <c r="D95" s="4"/>
      <c r="E95" s="4"/>
      <c r="F95" s="4"/>
      <c r="G95" s="4"/>
      <c r="H95" s="4"/>
      <c r="I95" s="4"/>
      <c r="J95" s="4"/>
      <c r="K95" s="4"/>
      <c r="L95" s="4"/>
      <c r="M95" s="4"/>
      <c r="N95" s="4"/>
      <c r="O95" s="4"/>
      <c r="P95" s="4"/>
      <c r="Q95" s="4"/>
      <c r="R95" s="4"/>
      <c r="S95" s="4"/>
      <c r="T95" s="4"/>
      <c r="U95" s="4"/>
      <c r="V95" s="4"/>
      <c r="W95" s="4"/>
      <c r="X95" s="4"/>
      <c r="Y95" s="4"/>
      <c r="Z95" s="4"/>
      <c r="AA95" s="4"/>
    </row>
    <row r="96">
      <c r="B96" s="4"/>
      <c r="C96" s="4"/>
      <c r="D96" s="4"/>
      <c r="E96" s="4"/>
      <c r="F96" s="4"/>
      <c r="G96" s="4"/>
      <c r="H96" s="4"/>
      <c r="I96" s="4"/>
      <c r="J96" s="4"/>
      <c r="K96" s="4"/>
      <c r="L96" s="4"/>
      <c r="M96" s="4"/>
      <c r="N96" s="4"/>
      <c r="O96" s="4"/>
      <c r="P96" s="4"/>
      <c r="Q96" s="4"/>
      <c r="R96" s="4"/>
      <c r="S96" s="4"/>
      <c r="T96" s="4"/>
      <c r="U96" s="4"/>
      <c r="V96" s="4"/>
      <c r="W96" s="4"/>
      <c r="X96" s="4"/>
      <c r="Y96" s="4"/>
      <c r="Z96" s="4"/>
      <c r="AA96" s="4"/>
    </row>
    <row r="97">
      <c r="B97" s="4"/>
      <c r="C97" s="4"/>
      <c r="D97" s="4"/>
      <c r="E97" s="4"/>
      <c r="F97" s="4"/>
      <c r="G97" s="4"/>
      <c r="H97" s="4"/>
      <c r="I97" s="4"/>
      <c r="J97" s="4"/>
      <c r="K97" s="4"/>
      <c r="L97" s="4"/>
      <c r="M97" s="4"/>
      <c r="N97" s="4"/>
      <c r="O97" s="4"/>
      <c r="P97" s="4"/>
      <c r="Q97" s="4"/>
      <c r="R97" s="4"/>
      <c r="S97" s="4"/>
      <c r="T97" s="4"/>
      <c r="U97" s="4"/>
      <c r="V97" s="4"/>
      <c r="W97" s="4"/>
      <c r="X97" s="4"/>
      <c r="Y97" s="4"/>
      <c r="Z97" s="4"/>
      <c r="AA97" s="4"/>
    </row>
    <row r="98">
      <c r="B98" s="4"/>
      <c r="C98" s="4"/>
      <c r="D98" s="4"/>
      <c r="E98" s="4"/>
      <c r="F98" s="4"/>
      <c r="G98" s="4"/>
      <c r="H98" s="4"/>
      <c r="I98" s="4"/>
      <c r="J98" s="4"/>
      <c r="K98" s="4"/>
      <c r="L98" s="4"/>
      <c r="M98" s="4"/>
      <c r="N98" s="4"/>
      <c r="O98" s="4"/>
      <c r="P98" s="4"/>
      <c r="Q98" s="4"/>
      <c r="R98" s="4"/>
      <c r="S98" s="4"/>
      <c r="T98" s="4"/>
      <c r="U98" s="4"/>
      <c r="V98" s="4"/>
      <c r="W98" s="4"/>
      <c r="X98" s="4"/>
      <c r="Y98" s="4"/>
      <c r="Z98" s="4"/>
      <c r="AA98" s="4"/>
    </row>
    <row r="99">
      <c r="B99" s="4"/>
      <c r="C99" s="4"/>
      <c r="D99" s="4"/>
      <c r="E99" s="4"/>
      <c r="F99" s="4"/>
      <c r="G99" s="4"/>
      <c r="H99" s="4"/>
      <c r="I99" s="4"/>
      <c r="J99" s="4"/>
      <c r="K99" s="4"/>
      <c r="L99" s="4"/>
      <c r="M99" s="4"/>
      <c r="N99" s="4"/>
      <c r="O99" s="4"/>
      <c r="P99" s="4"/>
      <c r="Q99" s="4"/>
      <c r="R99" s="4"/>
      <c r="S99" s="4"/>
      <c r="T99" s="4"/>
      <c r="U99" s="4"/>
      <c r="V99" s="4"/>
      <c r="W99" s="4"/>
      <c r="X99" s="4"/>
      <c r="Y99" s="4"/>
      <c r="Z99" s="4"/>
      <c r="AA99" s="4"/>
    </row>
    <row r="100">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4.29"/>
    <col customWidth="1" min="2" max="12" width="15.57"/>
    <col customWidth="1" min="13" max="26" width="8.71"/>
  </cols>
  <sheetData>
    <row r="1" ht="12.75" customHeight="1">
      <c r="A1" s="2" t="s">
        <v>0</v>
      </c>
      <c r="B1" s="13">
        <f>sum(Inputs!C9:C14)</f>
        <v>50</v>
      </c>
      <c r="C1" s="15"/>
      <c r="D1" s="2" t="s">
        <v>9</v>
      </c>
      <c r="E1" s="17">
        <f>B2/B1</f>
        <v>6</v>
      </c>
      <c r="F1" s="15"/>
      <c r="G1" s="2" t="s">
        <v>14</v>
      </c>
      <c r="H1" s="17">
        <v>8.0</v>
      </c>
      <c r="I1" s="15"/>
      <c r="J1" s="15"/>
      <c r="K1" s="15"/>
      <c r="L1" s="15"/>
      <c r="M1" s="15"/>
      <c r="N1" s="15"/>
      <c r="O1" s="15"/>
      <c r="P1" s="15"/>
      <c r="Q1" s="15"/>
      <c r="R1" s="15"/>
      <c r="S1" s="15"/>
      <c r="T1" s="15"/>
      <c r="U1" s="15"/>
      <c r="V1" s="15"/>
      <c r="W1" s="15"/>
      <c r="X1" s="15"/>
      <c r="Y1" s="15"/>
      <c r="Z1" s="15"/>
    </row>
    <row r="2" ht="12.75" customHeight="1">
      <c r="A2" s="2" t="s">
        <v>15</v>
      </c>
      <c r="B2" s="13">
        <f>Inputs!C5</f>
        <v>300</v>
      </c>
      <c r="C2" s="15"/>
      <c r="D2" s="2" t="s">
        <v>16</v>
      </c>
      <c r="E2" s="17">
        <f>B3/B1</f>
        <v>1.6</v>
      </c>
      <c r="F2" s="15"/>
      <c r="G2" s="21"/>
      <c r="H2" s="17"/>
      <c r="I2" s="15"/>
      <c r="J2" s="15"/>
      <c r="K2" s="15"/>
      <c r="L2" s="15"/>
      <c r="M2" s="15"/>
      <c r="N2" s="15"/>
      <c r="O2" s="15"/>
      <c r="P2" s="15"/>
      <c r="Q2" s="15"/>
      <c r="R2" s="15"/>
      <c r="S2" s="15"/>
      <c r="T2" s="15"/>
      <c r="U2" s="15"/>
      <c r="V2" s="15"/>
      <c r="W2" s="15"/>
      <c r="X2" s="15"/>
      <c r="Y2" s="15"/>
      <c r="Z2" s="15"/>
    </row>
    <row r="3" ht="12.75" customHeight="1">
      <c r="A3" s="2" t="s">
        <v>21</v>
      </c>
      <c r="B3" s="13">
        <f>Inputs!C6</f>
        <v>80</v>
      </c>
      <c r="C3" s="15"/>
      <c r="D3" s="2" t="s">
        <v>22</v>
      </c>
      <c r="E3" s="17">
        <f>B2/B3</f>
        <v>3.75</v>
      </c>
      <c r="F3" s="15"/>
      <c r="G3" s="21"/>
      <c r="H3" s="17"/>
      <c r="I3" s="15"/>
      <c r="J3" s="15"/>
      <c r="K3" s="15"/>
      <c r="L3" s="15"/>
      <c r="M3" s="15"/>
      <c r="N3" s="15"/>
      <c r="O3" s="15"/>
      <c r="P3" s="15"/>
      <c r="Q3" s="15"/>
      <c r="R3" s="15"/>
      <c r="S3" s="15"/>
      <c r="T3" s="15"/>
      <c r="U3" s="15"/>
      <c r="V3" s="15"/>
      <c r="W3" s="15"/>
      <c r="X3" s="15"/>
      <c r="Y3" s="15"/>
      <c r="Z3" s="15"/>
    </row>
    <row r="4" ht="12.75" customHeight="1">
      <c r="A4" s="15"/>
      <c r="B4" s="15"/>
      <c r="C4" s="15"/>
      <c r="D4" s="15"/>
      <c r="E4" s="15"/>
      <c r="F4" s="15"/>
      <c r="G4" s="15"/>
      <c r="H4" s="15"/>
      <c r="I4" s="15"/>
      <c r="J4" s="15"/>
      <c r="K4" s="15"/>
      <c r="L4" s="15"/>
      <c r="M4" s="15"/>
      <c r="N4" s="15"/>
      <c r="O4" s="15"/>
      <c r="P4" s="15"/>
      <c r="Q4" s="15"/>
      <c r="R4" s="15"/>
      <c r="S4" s="15"/>
      <c r="T4" s="15"/>
      <c r="U4" s="15"/>
      <c r="V4" s="15"/>
      <c r="W4" s="15"/>
      <c r="X4" s="15"/>
      <c r="Y4" s="15"/>
      <c r="Z4" s="15"/>
    </row>
    <row r="5" ht="12.75" customHeight="1">
      <c r="A5" s="24" t="s">
        <v>25</v>
      </c>
      <c r="B5" s="25" t="s">
        <v>27</v>
      </c>
      <c r="C5" s="26" t="s">
        <v>28</v>
      </c>
      <c r="D5" s="25" t="s">
        <v>29</v>
      </c>
      <c r="E5" s="25" t="s">
        <v>30</v>
      </c>
      <c r="F5" s="26" t="s">
        <v>31</v>
      </c>
      <c r="G5" s="25" t="s">
        <v>32</v>
      </c>
      <c r="H5" s="25" t="s">
        <v>33</v>
      </c>
      <c r="I5" s="25" t="s">
        <v>34</v>
      </c>
      <c r="J5" s="28"/>
      <c r="K5" s="15"/>
      <c r="L5" s="15"/>
      <c r="M5" s="15"/>
      <c r="N5" s="15"/>
      <c r="O5" s="15"/>
      <c r="P5" s="15"/>
      <c r="Q5" s="15"/>
      <c r="R5" s="15"/>
      <c r="S5" s="15"/>
      <c r="T5" s="15"/>
      <c r="U5" s="15"/>
      <c r="V5" s="15"/>
      <c r="W5" s="15"/>
      <c r="X5" s="15"/>
      <c r="Y5" s="15"/>
      <c r="Z5" s="15"/>
    </row>
    <row r="6" ht="12.75" customHeight="1">
      <c r="A6" s="21" t="s">
        <v>36</v>
      </c>
      <c r="B6" s="31">
        <f>Inputs!C9</f>
        <v>5</v>
      </c>
      <c r="C6" s="31">
        <f>Inputs!D9</f>
        <v>4</v>
      </c>
      <c r="D6" s="31">
        <f>Inputs!E9</f>
        <v>2</v>
      </c>
      <c r="E6" s="17">
        <f t="shared" ref="E6:E15" si="1">C6*B6</f>
        <v>20</v>
      </c>
      <c r="F6" s="17">
        <f t="shared" ref="F6:F15" si="2">E6</f>
        <v>20</v>
      </c>
      <c r="G6" s="17">
        <f t="shared" ref="G6:G15" si="3">F6+E6</f>
        <v>40</v>
      </c>
      <c r="H6" s="35">
        <f t="shared" ref="H6:H15" si="4">G6/$E$3</f>
        <v>10.66666667</v>
      </c>
      <c r="I6" s="17">
        <f t="shared" ref="I6:I15" si="5">G6*D6</f>
        <v>80</v>
      </c>
      <c r="J6" s="15"/>
      <c r="K6" s="15"/>
      <c r="L6" s="15"/>
      <c r="M6" s="15"/>
      <c r="N6" s="15"/>
      <c r="O6" s="15"/>
      <c r="P6" s="15"/>
      <c r="Q6" s="15"/>
      <c r="R6" s="15"/>
      <c r="S6" s="15"/>
      <c r="T6" s="15"/>
      <c r="U6" s="15"/>
      <c r="V6" s="15"/>
      <c r="W6" s="15"/>
      <c r="X6" s="15"/>
      <c r="Y6" s="15"/>
      <c r="Z6" s="15"/>
    </row>
    <row r="7" ht="12.75" customHeight="1">
      <c r="A7" s="21" t="s">
        <v>50</v>
      </c>
      <c r="B7" s="31">
        <f>Inputs!C10</f>
        <v>5</v>
      </c>
      <c r="C7" s="31">
        <f>Inputs!D10</f>
        <v>4</v>
      </c>
      <c r="D7" s="31">
        <f>Inputs!E10</f>
        <v>2</v>
      </c>
      <c r="E7" s="17">
        <f t="shared" si="1"/>
        <v>20</v>
      </c>
      <c r="F7" s="17">
        <f t="shared" si="2"/>
        <v>20</v>
      </c>
      <c r="G7" s="17">
        <f t="shared" si="3"/>
        <v>40</v>
      </c>
      <c r="H7" s="35">
        <f t="shared" si="4"/>
        <v>10.66666667</v>
      </c>
      <c r="I7" s="17">
        <f t="shared" si="5"/>
        <v>80</v>
      </c>
      <c r="J7" s="15"/>
      <c r="K7" s="15"/>
      <c r="L7" s="15"/>
      <c r="M7" s="15"/>
      <c r="N7" s="15"/>
      <c r="O7" s="15"/>
      <c r="P7" s="15"/>
      <c r="Q7" s="15"/>
      <c r="R7" s="15"/>
      <c r="S7" s="15"/>
      <c r="T7" s="15"/>
      <c r="U7" s="15"/>
      <c r="V7" s="15"/>
      <c r="W7" s="15"/>
      <c r="X7" s="15"/>
      <c r="Y7" s="15"/>
      <c r="Z7" s="15"/>
    </row>
    <row r="8" ht="12.75" customHeight="1">
      <c r="A8" s="21" t="s">
        <v>52</v>
      </c>
      <c r="B8" s="31">
        <f>Inputs!C11</f>
        <v>7</v>
      </c>
      <c r="C8" s="31">
        <f>Inputs!D11</f>
        <v>3</v>
      </c>
      <c r="D8" s="31">
        <f>Inputs!E11</f>
        <v>2</v>
      </c>
      <c r="E8" s="17">
        <f t="shared" si="1"/>
        <v>21</v>
      </c>
      <c r="F8" s="17">
        <f t="shared" si="2"/>
        <v>21</v>
      </c>
      <c r="G8" s="17">
        <f t="shared" si="3"/>
        <v>42</v>
      </c>
      <c r="H8" s="35">
        <f t="shared" si="4"/>
        <v>11.2</v>
      </c>
      <c r="I8" s="17">
        <f t="shared" si="5"/>
        <v>84</v>
      </c>
      <c r="J8" s="15"/>
      <c r="K8" s="15"/>
      <c r="L8" s="15"/>
      <c r="M8" s="15"/>
      <c r="N8" s="15"/>
      <c r="O8" s="15"/>
      <c r="P8" s="15"/>
      <c r="Q8" s="15"/>
      <c r="R8" s="15"/>
      <c r="S8" s="15"/>
      <c r="T8" s="15"/>
      <c r="U8" s="15"/>
      <c r="V8" s="15"/>
      <c r="W8" s="15"/>
      <c r="X8" s="15"/>
      <c r="Y8" s="15"/>
      <c r="Z8" s="15"/>
    </row>
    <row r="9" ht="12.75" customHeight="1">
      <c r="A9" s="21" t="s">
        <v>58</v>
      </c>
      <c r="B9" s="31">
        <f>Inputs!C12</f>
        <v>11</v>
      </c>
      <c r="C9" s="31">
        <f>Inputs!D12</f>
        <v>3</v>
      </c>
      <c r="D9" s="31">
        <f>Inputs!E12</f>
        <v>2</v>
      </c>
      <c r="E9" s="17">
        <f t="shared" si="1"/>
        <v>33</v>
      </c>
      <c r="F9" s="17">
        <f t="shared" si="2"/>
        <v>33</v>
      </c>
      <c r="G9" s="17">
        <f t="shared" si="3"/>
        <v>66</v>
      </c>
      <c r="H9" s="35">
        <f t="shared" si="4"/>
        <v>17.6</v>
      </c>
      <c r="I9" s="17">
        <f t="shared" si="5"/>
        <v>132</v>
      </c>
      <c r="J9" s="15"/>
      <c r="K9" s="15"/>
      <c r="L9" s="15"/>
      <c r="M9" s="15"/>
      <c r="N9" s="15"/>
      <c r="O9" s="15"/>
      <c r="P9" s="15"/>
      <c r="Q9" s="15"/>
      <c r="R9" s="15"/>
      <c r="S9" s="15"/>
      <c r="T9" s="15"/>
      <c r="U9" s="15"/>
      <c r="V9" s="15"/>
      <c r="W9" s="15"/>
      <c r="X9" s="15"/>
      <c r="Y9" s="15"/>
      <c r="Z9" s="15"/>
    </row>
    <row r="10" ht="12.75" customHeight="1">
      <c r="A10" s="21" t="s">
        <v>61</v>
      </c>
      <c r="B10" s="31">
        <f>Inputs!C13</f>
        <v>12</v>
      </c>
      <c r="C10" s="31">
        <f>Inputs!D13</f>
        <v>2</v>
      </c>
      <c r="D10" s="31">
        <f>Inputs!E13</f>
        <v>1</v>
      </c>
      <c r="E10" s="17">
        <f t="shared" si="1"/>
        <v>24</v>
      </c>
      <c r="F10" s="17">
        <f t="shared" si="2"/>
        <v>24</v>
      </c>
      <c r="G10" s="17">
        <f t="shared" si="3"/>
        <v>48</v>
      </c>
      <c r="H10" s="35">
        <f t="shared" si="4"/>
        <v>12.8</v>
      </c>
      <c r="I10" s="17">
        <f t="shared" si="5"/>
        <v>48</v>
      </c>
      <c r="J10" s="15"/>
      <c r="K10" s="15"/>
      <c r="L10" s="15"/>
      <c r="M10" s="15"/>
      <c r="N10" s="15"/>
      <c r="O10" s="15"/>
      <c r="P10" s="15"/>
      <c r="Q10" s="15"/>
      <c r="R10" s="15"/>
      <c r="S10" s="15"/>
      <c r="T10" s="15"/>
      <c r="U10" s="15"/>
      <c r="V10" s="15"/>
      <c r="W10" s="15"/>
      <c r="X10" s="15"/>
      <c r="Y10" s="15"/>
      <c r="Z10" s="15"/>
    </row>
    <row r="11" ht="12.75" customHeight="1">
      <c r="A11" s="21" t="s">
        <v>64</v>
      </c>
      <c r="B11" s="31">
        <f>Inputs!C14</f>
        <v>10</v>
      </c>
      <c r="C11" s="31">
        <f>Inputs!D14</f>
        <v>1</v>
      </c>
      <c r="D11" s="31">
        <f>Inputs!E14</f>
        <v>1</v>
      </c>
      <c r="E11" s="17">
        <f t="shared" si="1"/>
        <v>10</v>
      </c>
      <c r="F11" s="17">
        <f t="shared" si="2"/>
        <v>10</v>
      </c>
      <c r="G11" s="17">
        <f t="shared" si="3"/>
        <v>20</v>
      </c>
      <c r="H11" s="35">
        <f t="shared" si="4"/>
        <v>5.333333333</v>
      </c>
      <c r="I11" s="17">
        <f t="shared" si="5"/>
        <v>20</v>
      </c>
      <c r="J11" s="15"/>
      <c r="K11" s="15"/>
      <c r="L11" s="15"/>
      <c r="M11" s="15"/>
      <c r="N11" s="15"/>
      <c r="O11" s="15"/>
      <c r="P11" s="15"/>
      <c r="Q11" s="15"/>
      <c r="R11" s="15"/>
      <c r="S11" s="15"/>
      <c r="T11" s="15"/>
      <c r="U11" s="15"/>
      <c r="V11" s="15"/>
      <c r="W11" s="15"/>
      <c r="X11" s="15"/>
      <c r="Y11" s="15"/>
      <c r="Z11" s="15"/>
    </row>
    <row r="12" ht="12.75" customHeight="1">
      <c r="A12" s="21"/>
      <c r="B12" s="17"/>
      <c r="C12" s="17"/>
      <c r="D12" s="17"/>
      <c r="E12" s="17">
        <f t="shared" si="1"/>
        <v>0</v>
      </c>
      <c r="F12" s="17">
        <f t="shared" si="2"/>
        <v>0</v>
      </c>
      <c r="G12" s="17">
        <f t="shared" si="3"/>
        <v>0</v>
      </c>
      <c r="H12" s="35">
        <f t="shared" si="4"/>
        <v>0</v>
      </c>
      <c r="I12" s="17">
        <f t="shared" si="5"/>
        <v>0</v>
      </c>
      <c r="J12" s="15"/>
      <c r="K12" s="15"/>
      <c r="L12" s="15"/>
      <c r="M12" s="15"/>
      <c r="N12" s="15"/>
      <c r="O12" s="15"/>
      <c r="P12" s="15"/>
      <c r="Q12" s="15"/>
      <c r="R12" s="15"/>
      <c r="S12" s="15"/>
      <c r="T12" s="15"/>
      <c r="U12" s="15"/>
      <c r="V12" s="15"/>
      <c r="W12" s="15"/>
      <c r="X12" s="15"/>
      <c r="Y12" s="15"/>
      <c r="Z12" s="15"/>
    </row>
    <row r="13" ht="12.75" customHeight="1">
      <c r="A13" s="21"/>
      <c r="B13" s="17"/>
      <c r="C13" s="17"/>
      <c r="D13" s="17"/>
      <c r="E13" s="17">
        <f t="shared" si="1"/>
        <v>0</v>
      </c>
      <c r="F13" s="17">
        <f t="shared" si="2"/>
        <v>0</v>
      </c>
      <c r="G13" s="17">
        <f t="shared" si="3"/>
        <v>0</v>
      </c>
      <c r="H13" s="35">
        <f t="shared" si="4"/>
        <v>0</v>
      </c>
      <c r="I13" s="17">
        <f t="shared" si="5"/>
        <v>0</v>
      </c>
      <c r="J13" s="15"/>
      <c r="K13" s="15"/>
      <c r="L13" s="15"/>
      <c r="M13" s="15"/>
      <c r="N13" s="15"/>
      <c r="O13" s="15"/>
      <c r="P13" s="15"/>
      <c r="Q13" s="15"/>
      <c r="R13" s="15"/>
      <c r="S13" s="15"/>
      <c r="T13" s="15"/>
      <c r="U13" s="15"/>
      <c r="V13" s="15"/>
      <c r="W13" s="15"/>
      <c r="X13" s="15"/>
      <c r="Y13" s="15"/>
      <c r="Z13" s="15"/>
    </row>
    <row r="14" ht="12.75" customHeight="1">
      <c r="A14" s="21"/>
      <c r="B14" s="17"/>
      <c r="C14" s="17"/>
      <c r="D14" s="17"/>
      <c r="E14" s="17">
        <f t="shared" si="1"/>
        <v>0</v>
      </c>
      <c r="F14" s="17">
        <f t="shared" si="2"/>
        <v>0</v>
      </c>
      <c r="G14" s="17">
        <f t="shared" si="3"/>
        <v>0</v>
      </c>
      <c r="H14" s="35">
        <f t="shared" si="4"/>
        <v>0</v>
      </c>
      <c r="I14" s="17">
        <f t="shared" si="5"/>
        <v>0</v>
      </c>
      <c r="J14" s="15"/>
      <c r="K14" s="15"/>
      <c r="L14" s="15"/>
      <c r="M14" s="15"/>
      <c r="N14" s="15"/>
      <c r="O14" s="15"/>
      <c r="P14" s="15"/>
      <c r="Q14" s="15"/>
      <c r="R14" s="15"/>
      <c r="S14" s="15"/>
      <c r="T14" s="15"/>
      <c r="U14" s="15"/>
      <c r="V14" s="15"/>
      <c r="W14" s="15"/>
      <c r="X14" s="15"/>
      <c r="Y14" s="15"/>
      <c r="Z14" s="15"/>
    </row>
    <row r="15" ht="12.75" customHeight="1">
      <c r="A15" s="21"/>
      <c r="B15" s="17"/>
      <c r="C15" s="17"/>
      <c r="D15" s="17"/>
      <c r="E15" s="17">
        <f t="shared" si="1"/>
        <v>0</v>
      </c>
      <c r="F15" s="17">
        <f t="shared" si="2"/>
        <v>0</v>
      </c>
      <c r="G15" s="17">
        <f t="shared" si="3"/>
        <v>0</v>
      </c>
      <c r="H15" s="35">
        <f t="shared" si="4"/>
        <v>0</v>
      </c>
      <c r="I15" s="17">
        <f t="shared" si="5"/>
        <v>0</v>
      </c>
      <c r="J15" s="15"/>
      <c r="K15" s="15"/>
      <c r="L15" s="15"/>
      <c r="M15" s="15"/>
      <c r="N15" s="15"/>
      <c r="O15" s="15"/>
      <c r="P15" s="15"/>
      <c r="Q15" s="15"/>
      <c r="R15" s="15"/>
      <c r="S15" s="15"/>
      <c r="T15" s="15"/>
      <c r="U15" s="15"/>
      <c r="V15" s="15"/>
      <c r="W15" s="15"/>
      <c r="X15" s="15"/>
      <c r="Y15" s="15"/>
      <c r="Z15" s="15"/>
    </row>
    <row r="16" ht="12.75" customHeight="1">
      <c r="A16" s="53"/>
      <c r="B16" s="53"/>
      <c r="C16" s="53"/>
      <c r="D16" s="53"/>
      <c r="E16" s="53"/>
      <c r="F16" s="53"/>
      <c r="G16" s="55">
        <f t="shared" ref="G16:I16" si="6">SUM(G6:G15)</f>
        <v>256</v>
      </c>
      <c r="H16" s="56">
        <f t="shared" si="6"/>
        <v>68.26666667</v>
      </c>
      <c r="I16" s="55">
        <f t="shared" si="6"/>
        <v>444</v>
      </c>
      <c r="J16" s="28"/>
      <c r="K16" s="15"/>
      <c r="L16" s="15"/>
      <c r="M16" s="15"/>
      <c r="N16" s="15"/>
      <c r="O16" s="15"/>
      <c r="P16" s="15"/>
      <c r="Q16" s="15"/>
      <c r="R16" s="15"/>
      <c r="S16" s="15"/>
      <c r="T16" s="15"/>
      <c r="U16" s="15"/>
      <c r="V16" s="15"/>
      <c r="W16" s="15"/>
      <c r="X16" s="15"/>
      <c r="Y16" s="15"/>
      <c r="Z16" s="15"/>
    </row>
    <row r="17" ht="12.7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2.75" customHeight="1">
      <c r="A18" s="24" t="s">
        <v>66</v>
      </c>
      <c r="B18" s="25" t="s">
        <v>27</v>
      </c>
      <c r="C18" s="26" t="s">
        <v>67</v>
      </c>
      <c r="D18" s="2" t="s">
        <v>68</v>
      </c>
      <c r="E18" s="2" t="s">
        <v>69</v>
      </c>
      <c r="F18" s="2" t="s">
        <v>70</v>
      </c>
      <c r="G18" s="58" t="s">
        <v>71</v>
      </c>
      <c r="H18" s="2" t="s">
        <v>72</v>
      </c>
      <c r="I18" s="2" t="s">
        <v>34</v>
      </c>
      <c r="J18" s="15"/>
      <c r="K18" s="15"/>
      <c r="L18" s="15"/>
      <c r="M18" s="15"/>
      <c r="N18" s="15"/>
      <c r="O18" s="15"/>
      <c r="P18" s="15"/>
      <c r="Q18" s="15"/>
      <c r="R18" s="15"/>
      <c r="S18" s="15"/>
      <c r="T18" s="15"/>
      <c r="U18" s="15"/>
      <c r="V18" s="15"/>
      <c r="W18" s="15"/>
      <c r="X18" s="15"/>
      <c r="Y18" s="15"/>
      <c r="Z18" s="15"/>
    </row>
    <row r="19" ht="12.75" customHeight="1">
      <c r="A19" s="21" t="s">
        <v>73</v>
      </c>
      <c r="B19" s="31">
        <f t="shared" ref="B19:C19" si="7">B6</f>
        <v>5</v>
      </c>
      <c r="C19" s="31">
        <f t="shared" si="7"/>
        <v>4</v>
      </c>
      <c r="D19" s="13">
        <v>1.0</v>
      </c>
      <c r="E19" s="17">
        <f t="shared" ref="E19:E24" si="9">D19*C6</f>
        <v>4</v>
      </c>
      <c r="F19" s="17">
        <f t="shared" ref="F19:F24" si="10">E19*B6</f>
        <v>20</v>
      </c>
      <c r="G19" s="17">
        <f t="shared" ref="G19:G27" si="11">F19</f>
        <v>20</v>
      </c>
      <c r="H19" s="17">
        <f t="shared" ref="H19:H27" si="12">G19+F19</f>
        <v>40</v>
      </c>
      <c r="I19" s="17">
        <f t="shared" ref="I19:I24" si="13">H19*D6</f>
        <v>80</v>
      </c>
      <c r="J19" s="15"/>
      <c r="K19" s="15"/>
      <c r="L19" s="15"/>
      <c r="M19" s="15"/>
      <c r="N19" s="15"/>
      <c r="O19" s="15"/>
      <c r="P19" s="15"/>
      <c r="Q19" s="15"/>
      <c r="R19" s="15"/>
      <c r="S19" s="15"/>
      <c r="T19" s="15"/>
      <c r="U19" s="15"/>
      <c r="V19" s="15"/>
      <c r="W19" s="15"/>
      <c r="X19" s="15"/>
      <c r="Y19" s="15"/>
      <c r="Z19" s="15"/>
    </row>
    <row r="20" ht="12.75" customHeight="1">
      <c r="A20" s="21" t="s">
        <v>75</v>
      </c>
      <c r="B20" s="31">
        <f t="shared" ref="B20:C20" si="8">B7</f>
        <v>5</v>
      </c>
      <c r="C20" s="31">
        <f t="shared" si="8"/>
        <v>4</v>
      </c>
      <c r="D20" s="13">
        <v>0.5</v>
      </c>
      <c r="E20" s="17">
        <f t="shared" si="9"/>
        <v>2</v>
      </c>
      <c r="F20" s="17">
        <f t="shared" si="10"/>
        <v>10</v>
      </c>
      <c r="G20" s="17">
        <f t="shared" si="11"/>
        <v>10</v>
      </c>
      <c r="H20" s="17">
        <f t="shared" si="12"/>
        <v>20</v>
      </c>
      <c r="I20" s="17">
        <f t="shared" si="13"/>
        <v>40</v>
      </c>
      <c r="J20" s="15"/>
      <c r="K20" s="15"/>
      <c r="L20" s="15"/>
      <c r="M20" s="15"/>
      <c r="N20" s="15"/>
      <c r="O20" s="15"/>
      <c r="P20" s="15"/>
      <c r="Q20" s="15"/>
      <c r="R20" s="15"/>
      <c r="S20" s="15"/>
      <c r="T20" s="15"/>
      <c r="U20" s="15"/>
      <c r="V20" s="15"/>
      <c r="W20" s="15"/>
      <c r="X20" s="15"/>
      <c r="Y20" s="15"/>
      <c r="Z20" s="15"/>
    </row>
    <row r="21" ht="12.75" customHeight="1">
      <c r="A21" s="21" t="s">
        <v>52</v>
      </c>
      <c r="B21" s="31">
        <f t="shared" ref="B21:C21" si="14">B8</f>
        <v>7</v>
      </c>
      <c r="C21" s="31">
        <f t="shared" si="14"/>
        <v>3</v>
      </c>
      <c r="D21" s="65">
        <v>1.0</v>
      </c>
      <c r="E21" s="17">
        <f t="shared" si="9"/>
        <v>3</v>
      </c>
      <c r="F21" s="17">
        <f t="shared" si="10"/>
        <v>21</v>
      </c>
      <c r="G21" s="17">
        <f t="shared" si="11"/>
        <v>21</v>
      </c>
      <c r="H21" s="17">
        <f t="shared" si="12"/>
        <v>42</v>
      </c>
      <c r="I21" s="17">
        <f t="shared" si="13"/>
        <v>84</v>
      </c>
      <c r="J21" s="15"/>
      <c r="K21" s="15"/>
      <c r="L21" s="15"/>
      <c r="M21" s="15"/>
      <c r="N21" s="15"/>
      <c r="O21" s="15"/>
      <c r="P21" s="15"/>
      <c r="Q21" s="15"/>
      <c r="R21" s="15"/>
      <c r="S21" s="15"/>
      <c r="T21" s="15"/>
      <c r="U21" s="15"/>
      <c r="V21" s="15"/>
      <c r="W21" s="15"/>
      <c r="X21" s="15"/>
      <c r="Y21" s="15"/>
      <c r="Z21" s="15"/>
    </row>
    <row r="22" ht="12.75" customHeight="1">
      <c r="A22" s="21" t="s">
        <v>58</v>
      </c>
      <c r="B22" s="31">
        <f t="shared" ref="B22:C22" si="15">B9</f>
        <v>11</v>
      </c>
      <c r="C22" s="31">
        <f t="shared" si="15"/>
        <v>3</v>
      </c>
      <c r="D22" s="13">
        <v>0.5</v>
      </c>
      <c r="E22" s="17">
        <f t="shared" si="9"/>
        <v>1.5</v>
      </c>
      <c r="F22" s="17">
        <f t="shared" si="10"/>
        <v>16.5</v>
      </c>
      <c r="G22" s="17">
        <f t="shared" si="11"/>
        <v>16.5</v>
      </c>
      <c r="H22" s="17">
        <f t="shared" si="12"/>
        <v>33</v>
      </c>
      <c r="I22" s="17">
        <f t="shared" si="13"/>
        <v>66</v>
      </c>
      <c r="J22" s="15"/>
      <c r="K22" s="15"/>
      <c r="L22" s="15"/>
      <c r="M22" s="15"/>
      <c r="N22" s="15"/>
      <c r="O22" s="15"/>
      <c r="P22" s="15"/>
      <c r="Q22" s="15"/>
      <c r="R22" s="15"/>
      <c r="S22" s="15"/>
      <c r="T22" s="15"/>
      <c r="U22" s="15"/>
      <c r="V22" s="15"/>
      <c r="W22" s="15"/>
      <c r="X22" s="15"/>
      <c r="Y22" s="15"/>
      <c r="Z22" s="15"/>
    </row>
    <row r="23" ht="12.75" customHeight="1">
      <c r="A23" s="21" t="s">
        <v>61</v>
      </c>
      <c r="B23" s="31">
        <f t="shared" ref="B23:C23" si="16">B10</f>
        <v>12</v>
      </c>
      <c r="C23" s="31">
        <f t="shared" si="16"/>
        <v>2</v>
      </c>
      <c r="D23" s="13">
        <v>0.5</v>
      </c>
      <c r="E23" s="17">
        <f t="shared" si="9"/>
        <v>1</v>
      </c>
      <c r="F23" s="17">
        <f t="shared" si="10"/>
        <v>12</v>
      </c>
      <c r="G23" s="17">
        <f t="shared" si="11"/>
        <v>12</v>
      </c>
      <c r="H23" s="17">
        <f t="shared" si="12"/>
        <v>24</v>
      </c>
      <c r="I23" s="17">
        <f t="shared" si="13"/>
        <v>24</v>
      </c>
      <c r="J23" s="15"/>
      <c r="K23" s="15"/>
      <c r="L23" s="15"/>
      <c r="M23" s="15"/>
      <c r="N23" s="15"/>
      <c r="O23" s="15"/>
      <c r="P23" s="15"/>
      <c r="Q23" s="15"/>
      <c r="R23" s="15"/>
      <c r="S23" s="15"/>
      <c r="T23" s="15"/>
      <c r="U23" s="15"/>
      <c r="V23" s="15"/>
      <c r="W23" s="15"/>
      <c r="X23" s="15"/>
      <c r="Y23" s="15"/>
      <c r="Z23" s="15"/>
    </row>
    <row r="24" ht="12.75" customHeight="1">
      <c r="A24" s="21" t="s">
        <v>64</v>
      </c>
      <c r="B24" s="31">
        <f t="shared" ref="B24:C24" si="17">B11</f>
        <v>10</v>
      </c>
      <c r="C24" s="31">
        <f t="shared" si="17"/>
        <v>1</v>
      </c>
      <c r="D24" s="13">
        <v>1.0</v>
      </c>
      <c r="E24" s="17">
        <f t="shared" si="9"/>
        <v>1</v>
      </c>
      <c r="F24" s="17">
        <f t="shared" si="10"/>
        <v>10</v>
      </c>
      <c r="G24" s="17">
        <f t="shared" si="11"/>
        <v>10</v>
      </c>
      <c r="H24" s="17">
        <f t="shared" si="12"/>
        <v>20</v>
      </c>
      <c r="I24" s="17">
        <f t="shared" si="13"/>
        <v>20</v>
      </c>
      <c r="J24" s="15"/>
      <c r="K24" s="15"/>
      <c r="L24" s="15"/>
      <c r="M24" s="15"/>
      <c r="N24" s="15"/>
      <c r="O24" s="15"/>
      <c r="P24" s="15"/>
      <c r="Q24" s="15"/>
      <c r="R24" s="15"/>
      <c r="S24" s="15"/>
      <c r="T24" s="15"/>
      <c r="U24" s="15"/>
      <c r="V24" s="15"/>
      <c r="W24" s="15"/>
      <c r="X24" s="15"/>
      <c r="Y24" s="15"/>
      <c r="Z24" s="15"/>
    </row>
    <row r="25" ht="12.75" customHeight="1">
      <c r="A25" s="21"/>
      <c r="D25" s="17"/>
      <c r="E25" s="17">
        <f t="shared" ref="E25:E27" si="18">D25*C13</f>
        <v>0</v>
      </c>
      <c r="F25" s="17">
        <f t="shared" ref="F25:F27" si="19">E25*B13</f>
        <v>0</v>
      </c>
      <c r="G25" s="17">
        <f t="shared" si="11"/>
        <v>0</v>
      </c>
      <c r="H25" s="17">
        <f t="shared" si="12"/>
        <v>0</v>
      </c>
      <c r="I25" s="17">
        <f t="shared" ref="I25:I27" si="20">H25*D13</f>
        <v>0</v>
      </c>
      <c r="J25" s="15"/>
      <c r="K25" s="15"/>
      <c r="L25" s="15"/>
      <c r="M25" s="15"/>
      <c r="N25" s="15"/>
      <c r="O25" s="15"/>
      <c r="P25" s="15"/>
      <c r="Q25" s="15"/>
      <c r="R25" s="15"/>
      <c r="S25" s="15"/>
      <c r="T25" s="15"/>
      <c r="U25" s="15"/>
      <c r="V25" s="15"/>
      <c r="W25" s="15"/>
      <c r="X25" s="15"/>
      <c r="Y25" s="15"/>
      <c r="Z25" s="15"/>
    </row>
    <row r="26" ht="12.75" customHeight="1">
      <c r="A26" s="21"/>
      <c r="D26" s="17"/>
      <c r="E26" s="17">
        <f t="shared" si="18"/>
        <v>0</v>
      </c>
      <c r="F26" s="17">
        <f t="shared" si="19"/>
        <v>0</v>
      </c>
      <c r="G26" s="17">
        <f t="shared" si="11"/>
        <v>0</v>
      </c>
      <c r="H26" s="17">
        <f t="shared" si="12"/>
        <v>0</v>
      </c>
      <c r="I26" s="17">
        <f t="shared" si="20"/>
        <v>0</v>
      </c>
      <c r="J26" s="15"/>
      <c r="K26" s="15"/>
      <c r="L26" s="15"/>
      <c r="M26" s="15"/>
      <c r="N26" s="15"/>
      <c r="O26" s="15"/>
      <c r="P26" s="15"/>
      <c r="Q26" s="15"/>
      <c r="R26" s="15"/>
      <c r="S26" s="15"/>
      <c r="T26" s="15"/>
      <c r="U26" s="15"/>
      <c r="V26" s="15"/>
      <c r="W26" s="15"/>
      <c r="X26" s="15"/>
      <c r="Y26" s="15"/>
      <c r="Z26" s="15"/>
    </row>
    <row r="27" ht="12.75" customHeight="1">
      <c r="A27" s="21"/>
      <c r="D27" s="17"/>
      <c r="E27" s="17">
        <f t="shared" si="18"/>
        <v>0</v>
      </c>
      <c r="F27" s="17">
        <f t="shared" si="19"/>
        <v>0</v>
      </c>
      <c r="G27" s="17">
        <f t="shared" si="11"/>
        <v>0</v>
      </c>
      <c r="H27" s="17">
        <f t="shared" si="12"/>
        <v>0</v>
      </c>
      <c r="I27" s="17">
        <f t="shared" si="20"/>
        <v>0</v>
      </c>
      <c r="J27" s="15"/>
      <c r="K27" s="15"/>
      <c r="L27" s="15"/>
      <c r="M27" s="15"/>
      <c r="N27" s="15"/>
      <c r="O27" s="15"/>
      <c r="P27" s="15"/>
      <c r="Q27" s="15"/>
      <c r="R27" s="15"/>
      <c r="S27" s="15"/>
      <c r="T27" s="15"/>
      <c r="U27" s="15"/>
      <c r="V27" s="15"/>
      <c r="W27" s="15"/>
      <c r="X27" s="15"/>
      <c r="Y27" s="15"/>
      <c r="Z27" s="15"/>
    </row>
    <row r="28" ht="12.75" customHeight="1">
      <c r="A28" s="15"/>
      <c r="D28" s="28"/>
      <c r="E28" s="28"/>
      <c r="F28" s="69">
        <f t="shared" ref="F28:I28" si="21">SUM(F19:F27)</f>
        <v>89.5</v>
      </c>
      <c r="G28" s="69">
        <f t="shared" si="21"/>
        <v>89.5</v>
      </c>
      <c r="H28" s="69">
        <f t="shared" si="21"/>
        <v>179</v>
      </c>
      <c r="I28" s="69">
        <f t="shared" si="21"/>
        <v>314</v>
      </c>
      <c r="J28" s="15"/>
      <c r="K28" s="15"/>
      <c r="L28" s="15"/>
      <c r="M28" s="15"/>
      <c r="N28" s="15"/>
      <c r="O28" s="15"/>
      <c r="P28" s="15"/>
      <c r="Q28" s="15"/>
      <c r="R28" s="15"/>
      <c r="S28" s="15"/>
      <c r="T28" s="15"/>
      <c r="U28" s="15"/>
      <c r="V28" s="15"/>
      <c r="W28" s="15"/>
      <c r="X28" s="15"/>
      <c r="Y28" s="15"/>
      <c r="Z28" s="15"/>
    </row>
    <row r="29" ht="12.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2.75" customHeight="1">
      <c r="A30" s="15"/>
      <c r="B30" s="15"/>
      <c r="C30" s="15"/>
      <c r="D30" s="15"/>
      <c r="E30" s="71" t="s">
        <v>93</v>
      </c>
      <c r="F30" s="72"/>
      <c r="G30" s="72"/>
      <c r="H30" s="73"/>
      <c r="I30" s="71" t="s">
        <v>94</v>
      </c>
      <c r="J30" s="72"/>
      <c r="K30" s="72"/>
      <c r="L30" s="73"/>
      <c r="M30" s="15"/>
      <c r="N30" s="15"/>
      <c r="O30" s="15"/>
      <c r="P30" s="15"/>
      <c r="Q30" s="15"/>
      <c r="R30" s="15"/>
      <c r="S30" s="15"/>
      <c r="T30" s="15"/>
      <c r="U30" s="15"/>
      <c r="V30" s="15"/>
      <c r="W30" s="15"/>
      <c r="X30" s="15"/>
      <c r="Y30" s="15"/>
      <c r="Z30" s="15"/>
    </row>
    <row r="31" ht="12.75" customHeight="1">
      <c r="A31" s="24" t="s">
        <v>95</v>
      </c>
      <c r="B31" s="2" t="s">
        <v>96</v>
      </c>
      <c r="C31" s="2" t="s">
        <v>97</v>
      </c>
      <c r="D31" s="2" t="s">
        <v>98</v>
      </c>
      <c r="E31" s="2" t="s">
        <v>99</v>
      </c>
      <c r="F31" s="2" t="s">
        <v>100</v>
      </c>
      <c r="G31" s="2" t="s">
        <v>101</v>
      </c>
      <c r="H31" s="2" t="s">
        <v>102</v>
      </c>
      <c r="I31" s="2" t="s">
        <v>103</v>
      </c>
      <c r="J31" s="2" t="s">
        <v>100</v>
      </c>
      <c r="K31" s="2" t="s">
        <v>101</v>
      </c>
      <c r="L31" s="2" t="s">
        <v>102</v>
      </c>
      <c r="M31" s="15"/>
      <c r="N31" s="15"/>
      <c r="O31" s="15"/>
      <c r="P31" s="15"/>
      <c r="Q31" s="15"/>
      <c r="R31" s="15"/>
      <c r="S31" s="15"/>
      <c r="T31" s="15"/>
      <c r="U31" s="15"/>
      <c r="V31" s="15"/>
      <c r="W31" s="15"/>
      <c r="X31" s="15"/>
      <c r="Y31" s="15"/>
      <c r="Z31" s="15"/>
    </row>
    <row r="32" ht="12.75" customHeight="1">
      <c r="A32" s="76" t="s">
        <v>36</v>
      </c>
      <c r="B32" s="74">
        <v>15060.0</v>
      </c>
      <c r="C32" s="74">
        <f t="shared" ref="C32:C37" si="22">D32/3</f>
        <v>14905</v>
      </c>
      <c r="D32" s="74">
        <v>44715.0</v>
      </c>
      <c r="E32" s="17">
        <f t="shared" ref="E32:E37" si="23">H19</f>
        <v>40</v>
      </c>
      <c r="F32" s="35">
        <f t="shared" ref="F32:F37" si="24">E32/$H$1</f>
        <v>5</v>
      </c>
      <c r="G32" s="77">
        <f t="shared" ref="G32:G37" si="25">(F32*B32)+(F32*C32)</f>
        <v>149825</v>
      </c>
      <c r="H32" s="77">
        <f t="shared" ref="H32:H37" si="26">C32*F32</f>
        <v>74525</v>
      </c>
      <c r="I32" s="17">
        <f t="shared" ref="I32:I37" si="27">G6</f>
        <v>40</v>
      </c>
      <c r="J32" s="35">
        <f t="shared" ref="J32:J37" si="28">I32/$E$3</f>
        <v>10.66666667</v>
      </c>
      <c r="K32" s="77">
        <f t="shared" ref="K32:K37" si="29">(J32*B32)+(J32*C32)</f>
        <v>319626.6667</v>
      </c>
      <c r="L32" s="77">
        <f t="shared" ref="L32:L37" si="30">J32*C32</f>
        <v>158986.6667</v>
      </c>
      <c r="M32" s="15"/>
      <c r="N32" s="15"/>
      <c r="O32" s="15"/>
      <c r="P32" s="15"/>
      <c r="Q32" s="15"/>
      <c r="R32" s="15"/>
      <c r="S32" s="15"/>
      <c r="T32" s="15"/>
      <c r="U32" s="15"/>
      <c r="V32" s="15"/>
      <c r="W32" s="15"/>
      <c r="X32" s="15"/>
      <c r="Y32" s="15"/>
      <c r="Z32" s="15"/>
    </row>
    <row r="33" ht="12.75" customHeight="1">
      <c r="A33" s="76" t="s">
        <v>50</v>
      </c>
      <c r="B33" s="74">
        <v>15060.0</v>
      </c>
      <c r="C33" s="74">
        <f t="shared" si="22"/>
        <v>14905</v>
      </c>
      <c r="D33" s="74">
        <v>44715.0</v>
      </c>
      <c r="E33" s="17">
        <f t="shared" si="23"/>
        <v>20</v>
      </c>
      <c r="F33" s="35">
        <f t="shared" si="24"/>
        <v>2.5</v>
      </c>
      <c r="G33" s="77">
        <f t="shared" si="25"/>
        <v>74912.5</v>
      </c>
      <c r="H33" s="77">
        <f t="shared" si="26"/>
        <v>37262.5</v>
      </c>
      <c r="I33" s="17">
        <f t="shared" si="27"/>
        <v>40</v>
      </c>
      <c r="J33" s="35">
        <f t="shared" si="28"/>
        <v>10.66666667</v>
      </c>
      <c r="K33" s="77">
        <f t="shared" si="29"/>
        <v>319626.6667</v>
      </c>
      <c r="L33" s="77">
        <f t="shared" si="30"/>
        <v>158986.6667</v>
      </c>
      <c r="M33" s="15"/>
      <c r="N33" s="15"/>
      <c r="O33" s="15"/>
      <c r="P33" s="15"/>
      <c r="Q33" s="15"/>
      <c r="R33" s="15"/>
      <c r="S33" s="15"/>
      <c r="T33" s="15"/>
      <c r="U33" s="15"/>
      <c r="V33" s="15"/>
      <c r="W33" s="15"/>
      <c r="X33" s="15"/>
      <c r="Y33" s="15"/>
      <c r="Z33" s="15"/>
    </row>
    <row r="34" ht="12.75" customHeight="1">
      <c r="A34" s="21" t="s">
        <v>52</v>
      </c>
      <c r="B34" s="74">
        <v>15060.0</v>
      </c>
      <c r="C34" s="74">
        <f t="shared" si="22"/>
        <v>14905</v>
      </c>
      <c r="D34" s="74">
        <v>44715.0</v>
      </c>
      <c r="E34" s="17">
        <f t="shared" si="23"/>
        <v>42</v>
      </c>
      <c r="F34" s="35">
        <f t="shared" si="24"/>
        <v>5.25</v>
      </c>
      <c r="G34" s="77">
        <f t="shared" si="25"/>
        <v>157316.25</v>
      </c>
      <c r="H34" s="77">
        <f t="shared" si="26"/>
        <v>78251.25</v>
      </c>
      <c r="I34" s="17">
        <f t="shared" si="27"/>
        <v>42</v>
      </c>
      <c r="J34" s="35">
        <f t="shared" si="28"/>
        <v>11.2</v>
      </c>
      <c r="K34" s="77">
        <f t="shared" si="29"/>
        <v>335608</v>
      </c>
      <c r="L34" s="77">
        <f t="shared" si="30"/>
        <v>166936</v>
      </c>
      <c r="M34" s="15"/>
      <c r="N34" s="15"/>
      <c r="O34" s="15"/>
      <c r="P34" s="15"/>
      <c r="Q34" s="15"/>
      <c r="R34" s="15"/>
      <c r="S34" s="15"/>
      <c r="T34" s="15"/>
      <c r="U34" s="15"/>
      <c r="V34" s="15"/>
      <c r="W34" s="15"/>
      <c r="X34" s="15"/>
      <c r="Y34" s="15"/>
      <c r="Z34" s="15"/>
    </row>
    <row r="35" ht="12.75" customHeight="1">
      <c r="A35" s="21" t="s">
        <v>58</v>
      </c>
      <c r="B35" s="74">
        <v>15060.0</v>
      </c>
      <c r="C35" s="74">
        <f t="shared" si="22"/>
        <v>14905</v>
      </c>
      <c r="D35" s="74">
        <v>44715.0</v>
      </c>
      <c r="E35" s="17">
        <f t="shared" si="23"/>
        <v>33</v>
      </c>
      <c r="F35" s="35">
        <f t="shared" si="24"/>
        <v>4.125</v>
      </c>
      <c r="G35" s="77">
        <f t="shared" si="25"/>
        <v>123605.625</v>
      </c>
      <c r="H35" s="77">
        <f t="shared" si="26"/>
        <v>61483.125</v>
      </c>
      <c r="I35" s="17">
        <f t="shared" si="27"/>
        <v>66</v>
      </c>
      <c r="J35" s="35">
        <f t="shared" si="28"/>
        <v>17.6</v>
      </c>
      <c r="K35" s="77">
        <f t="shared" si="29"/>
        <v>527384</v>
      </c>
      <c r="L35" s="77">
        <f t="shared" si="30"/>
        <v>262328</v>
      </c>
      <c r="M35" s="15"/>
      <c r="N35" s="15"/>
      <c r="O35" s="15"/>
      <c r="P35" s="15"/>
      <c r="Q35" s="15"/>
      <c r="R35" s="15"/>
      <c r="S35" s="15"/>
      <c r="T35" s="15"/>
      <c r="U35" s="15"/>
      <c r="V35" s="15"/>
      <c r="W35" s="15"/>
      <c r="X35" s="15"/>
      <c r="Y35" s="15"/>
      <c r="Z35" s="15"/>
    </row>
    <row r="36" ht="12.75" customHeight="1">
      <c r="A36" s="21" t="s">
        <v>61</v>
      </c>
      <c r="B36" s="74">
        <v>15060.0</v>
      </c>
      <c r="C36" s="74">
        <f t="shared" si="22"/>
        <v>14905</v>
      </c>
      <c r="D36" s="74">
        <v>44715.0</v>
      </c>
      <c r="E36" s="17">
        <f t="shared" si="23"/>
        <v>24</v>
      </c>
      <c r="F36" s="35">
        <f t="shared" si="24"/>
        <v>3</v>
      </c>
      <c r="G36" s="77">
        <f t="shared" si="25"/>
        <v>89895</v>
      </c>
      <c r="H36" s="77">
        <f t="shared" si="26"/>
        <v>44715</v>
      </c>
      <c r="I36" s="17">
        <f t="shared" si="27"/>
        <v>48</v>
      </c>
      <c r="J36" s="35">
        <f t="shared" si="28"/>
        <v>12.8</v>
      </c>
      <c r="K36" s="77">
        <f t="shared" si="29"/>
        <v>383552</v>
      </c>
      <c r="L36" s="77">
        <f t="shared" si="30"/>
        <v>190784</v>
      </c>
      <c r="M36" s="15"/>
      <c r="N36" s="15"/>
      <c r="O36" s="15"/>
      <c r="P36" s="15"/>
      <c r="Q36" s="15"/>
      <c r="R36" s="15"/>
      <c r="S36" s="15"/>
      <c r="T36" s="15"/>
      <c r="U36" s="15"/>
      <c r="V36" s="15"/>
      <c r="W36" s="15"/>
      <c r="X36" s="15"/>
      <c r="Y36" s="15"/>
      <c r="Z36" s="15"/>
    </row>
    <row r="37" ht="12.75" customHeight="1">
      <c r="A37" s="21" t="s">
        <v>64</v>
      </c>
      <c r="B37" s="74">
        <v>15060.0</v>
      </c>
      <c r="C37" s="74">
        <f t="shared" si="22"/>
        <v>14905</v>
      </c>
      <c r="D37" s="74">
        <v>44715.0</v>
      </c>
      <c r="E37" s="17">
        <f t="shared" si="23"/>
        <v>20</v>
      </c>
      <c r="F37" s="35">
        <f t="shared" si="24"/>
        <v>2.5</v>
      </c>
      <c r="G37" s="77">
        <f t="shared" si="25"/>
        <v>74912.5</v>
      </c>
      <c r="H37" s="77">
        <f t="shared" si="26"/>
        <v>37262.5</v>
      </c>
      <c r="I37" s="17">
        <f t="shared" si="27"/>
        <v>20</v>
      </c>
      <c r="J37" s="35">
        <f t="shared" si="28"/>
        <v>5.333333333</v>
      </c>
      <c r="K37" s="77">
        <f t="shared" si="29"/>
        <v>159813.3333</v>
      </c>
      <c r="L37" s="77">
        <f t="shared" si="30"/>
        <v>79493.33333</v>
      </c>
      <c r="M37" s="15"/>
      <c r="N37" s="15"/>
      <c r="O37" s="15"/>
      <c r="P37" s="15"/>
      <c r="Q37" s="15"/>
      <c r="R37" s="15"/>
      <c r="S37" s="15"/>
      <c r="T37" s="15"/>
      <c r="U37" s="15"/>
      <c r="V37" s="15"/>
      <c r="W37" s="15"/>
      <c r="X37" s="15"/>
      <c r="Y37" s="15"/>
      <c r="Z37" s="15"/>
    </row>
    <row r="38" ht="12.75" customHeight="1">
      <c r="A38" s="21"/>
      <c r="B38" s="17"/>
      <c r="C38" s="17"/>
      <c r="D38" s="17"/>
      <c r="E38" s="17"/>
      <c r="F38" s="35"/>
      <c r="G38" s="17"/>
      <c r="H38" s="17"/>
      <c r="I38" s="17"/>
      <c r="J38" s="35"/>
      <c r="K38" s="17"/>
      <c r="L38" s="17"/>
      <c r="M38" s="15"/>
      <c r="N38" s="15"/>
      <c r="O38" s="15"/>
      <c r="P38" s="15"/>
      <c r="Q38" s="15"/>
      <c r="R38" s="15"/>
      <c r="S38" s="15"/>
      <c r="T38" s="15"/>
      <c r="U38" s="15"/>
      <c r="V38" s="15"/>
      <c r="W38" s="15"/>
      <c r="X38" s="15"/>
      <c r="Y38" s="15"/>
      <c r="Z38" s="15"/>
    </row>
    <row r="39" ht="12.75" customHeight="1">
      <c r="A39" s="21"/>
      <c r="B39" s="17"/>
      <c r="C39" s="17"/>
      <c r="D39" s="17"/>
      <c r="E39" s="17"/>
      <c r="F39" s="35"/>
      <c r="G39" s="17"/>
      <c r="H39" s="17"/>
      <c r="I39" s="17"/>
      <c r="J39" s="35"/>
      <c r="K39" s="17"/>
      <c r="L39" s="17"/>
      <c r="M39" s="15"/>
      <c r="N39" s="15"/>
      <c r="O39" s="15"/>
      <c r="P39" s="15"/>
      <c r="Q39" s="15"/>
      <c r="R39" s="15"/>
      <c r="S39" s="15"/>
      <c r="T39" s="15"/>
      <c r="U39" s="15"/>
      <c r="V39" s="15"/>
      <c r="W39" s="15"/>
      <c r="X39" s="15"/>
      <c r="Y39" s="15"/>
      <c r="Z39" s="15"/>
    </row>
    <row r="40" ht="12.75" customHeight="1">
      <c r="A40" s="21"/>
      <c r="B40" s="17"/>
      <c r="C40" s="17"/>
      <c r="D40" s="17"/>
      <c r="E40" s="17"/>
      <c r="F40" s="35"/>
      <c r="G40" s="17"/>
      <c r="H40" s="17"/>
      <c r="I40" s="17"/>
      <c r="J40" s="35"/>
      <c r="K40" s="17"/>
      <c r="L40" s="17"/>
      <c r="M40" s="15"/>
      <c r="N40" s="15"/>
      <c r="O40" s="15"/>
      <c r="P40" s="15"/>
      <c r="Q40" s="15"/>
      <c r="R40" s="15"/>
      <c r="S40" s="15"/>
      <c r="T40" s="15"/>
      <c r="U40" s="15"/>
      <c r="V40" s="15"/>
      <c r="W40" s="15"/>
      <c r="X40" s="15"/>
      <c r="Y40" s="15"/>
      <c r="Z40" s="15"/>
    </row>
    <row r="41" ht="12.75" customHeight="1">
      <c r="A41" s="21"/>
      <c r="B41" s="17"/>
      <c r="C41" s="17"/>
      <c r="D41" s="17"/>
      <c r="E41" s="17"/>
      <c r="F41" s="35"/>
      <c r="G41" s="17"/>
      <c r="H41" s="17"/>
      <c r="I41" s="17"/>
      <c r="J41" s="35"/>
      <c r="K41" s="17"/>
      <c r="L41" s="17"/>
      <c r="M41" s="15"/>
      <c r="N41" s="15"/>
      <c r="O41" s="15"/>
      <c r="P41" s="15"/>
      <c r="Q41" s="15"/>
      <c r="R41" s="15"/>
      <c r="S41" s="15"/>
      <c r="T41" s="15"/>
      <c r="U41" s="15"/>
      <c r="V41" s="15"/>
      <c r="W41" s="15"/>
      <c r="X41" s="15"/>
      <c r="Y41" s="15"/>
      <c r="Z41" s="15"/>
    </row>
    <row r="42" ht="12.75" customHeight="1">
      <c r="A42" s="15"/>
      <c r="B42" s="79"/>
      <c r="C42" s="79"/>
      <c r="D42" s="79"/>
      <c r="E42" s="69">
        <f t="shared" ref="E42:F42" si="31">SUM(E32:E41)</f>
        <v>179</v>
      </c>
      <c r="F42" s="80">
        <f t="shared" si="31"/>
        <v>22.375</v>
      </c>
      <c r="G42" s="81">
        <f t="shared" ref="G42:H42" si="32">SUM(G32:G39)</f>
        <v>670466.875</v>
      </c>
      <c r="H42" s="81">
        <f t="shared" si="32"/>
        <v>333499.375</v>
      </c>
      <c r="I42" s="69">
        <f t="shared" ref="I42:J42" si="33">SUM(I32:I41)</f>
        <v>256</v>
      </c>
      <c r="J42" s="80">
        <f t="shared" si="33"/>
        <v>68.26666667</v>
      </c>
      <c r="K42" s="81">
        <f t="shared" ref="K42:L42" si="34">SUM(K32:K39)</f>
        <v>2045610.667</v>
      </c>
      <c r="L42" s="81">
        <f t="shared" si="34"/>
        <v>1017514.667</v>
      </c>
      <c r="M42" s="15"/>
      <c r="N42" s="15"/>
      <c r="O42" s="15"/>
      <c r="P42" s="15"/>
      <c r="Q42" s="15"/>
      <c r="R42" s="15"/>
      <c r="S42" s="15"/>
      <c r="T42" s="15"/>
      <c r="U42" s="15"/>
      <c r="V42" s="15"/>
      <c r="W42" s="15"/>
      <c r="X42" s="15"/>
      <c r="Y42" s="15"/>
      <c r="Z42" s="15"/>
    </row>
    <row r="43" ht="12.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2.75" customHeight="1">
      <c r="A44" s="82" t="s">
        <v>107</v>
      </c>
      <c r="B44" s="83">
        <f>L42-H42</f>
        <v>684015.2917</v>
      </c>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2.75" customHeight="1">
      <c r="A45" s="82" t="s">
        <v>108</v>
      </c>
      <c r="B45" s="83">
        <f>B44*3</f>
        <v>2052045.875</v>
      </c>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2.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2.75" customHeight="1">
      <c r="A47" s="84" t="str">
        <f>HYPERLINK("https://awstcocalculator.com/","* costs of server including racking, taken from AWS TCO calc https://awstcocalculator.com/# 1 x 4 core 128gb server")</f>
        <v>* costs of server including racking, taken from AWS TCO calc https://awstcocalculator.com/# 1 x 4 core 128gb server</v>
      </c>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2.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2.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2.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2.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2.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2.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2.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2.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2.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2.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2.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2.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2.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2.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2.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2.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2.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2.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2.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2.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2.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2.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2.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2.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2.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2.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2.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2.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2.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2.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2.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2.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2.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2.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2.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2.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2.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2.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2.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2.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2.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2.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2.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2.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2.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2.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2.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2.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2.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2.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2.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2.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2.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2.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2.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2.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2.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2.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2.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2.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2.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2.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2.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2.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2.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2.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2.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2.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2.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2.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2.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2.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2.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2.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2.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2.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2.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2.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2.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2.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2.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2.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2.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2.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2.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2.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2.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2.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2.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2.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2.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2.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2.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2.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2.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2.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2.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2.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2.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2.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2.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2.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2.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2.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2.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2.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2.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2.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2.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2.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2.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2.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2.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2.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2.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2.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2.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2.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2.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2.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2.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2.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2.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2.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2.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2.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2.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2.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2.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2.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2.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2.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2.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2.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2.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2.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2.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2.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2.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2.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2.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2.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2.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2.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2.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2.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2.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2.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2.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2.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2.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2.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2.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2.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2.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2.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2.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2.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2.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2.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2.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2.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2.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2.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2.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2.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2.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2.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2.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2.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2.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2.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2.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2.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2.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2.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2.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2.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2.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2.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2.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2.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2.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2.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2.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2.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2.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2.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2.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2.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2.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2.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2.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2.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2.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2.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2.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2.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2.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2.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2.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2.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2.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2.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2.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2.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2.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2.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2.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2.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2.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2.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2.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2.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2.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2.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2.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2.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2.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2.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2.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2.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2.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2.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2.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2.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2.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2.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2.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2.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2.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2.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2.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2.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2.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2.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2.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2.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2.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2.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2.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2.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2.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2.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2.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2.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2.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2.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2.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2.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2.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2.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2.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2.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2.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2.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2.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2.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2.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2.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2.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2.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2.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2.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2.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2.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2.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2.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2.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2.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2.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2.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2.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2.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2.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2.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2.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2.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2.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2.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2.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2.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2.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2.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2.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2.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2.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2.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2.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2.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2.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2.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2.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2.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2.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2.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2.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2.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2.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2.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2.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2.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2.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2.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2.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2.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2.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2.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2.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2.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2.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2.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2.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2.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2.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2.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2.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2.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2.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2.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2.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2.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2.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2.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2.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2.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2.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2.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2.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2.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2.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2.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2.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2.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2.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2.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2.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2.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2.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2.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2.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2.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2.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2.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2.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2.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2.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2.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2.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2.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2.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2.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2.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2.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2.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2.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2.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2.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2.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2.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2.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2.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2.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2.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2.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2.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2.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2.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2.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2.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2.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2.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2.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2.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2.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2.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2.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2.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2.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2.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2.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2.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2.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2.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2.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2.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2.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2.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2.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2.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2.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2.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2.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2.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2.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2.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2.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2.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2.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2.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2.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2.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2.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2.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2.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2.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2.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2.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2.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2.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2.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2.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2.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2.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2.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2.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2.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2.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2.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2.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2.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2.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2.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2.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2.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2.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2.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2.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2.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2.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2.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2.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2.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2.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2.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2.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2.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2.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2.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2.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2.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2.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2.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2.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2.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2.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2.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2.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2.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2.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2.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2.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2.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2.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2.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2.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2.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2.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2.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2.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2.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2.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2.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2.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2.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2.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2.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2.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2.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2.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2.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2.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2.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2.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2.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2.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2.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2.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2.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2.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2.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2.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2.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2.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2.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2.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2.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2.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2.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2.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2.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2.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2.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2.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2.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2.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2.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2.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2.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2.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2.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2.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2.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2.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2.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2.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2.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2.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2.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2.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2.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2.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2.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2.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2.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2.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2.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2.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2.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2.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2.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2.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2.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2.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2.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2.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2.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2.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2.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2.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2.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2.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2.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2.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2.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2.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2.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2.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2.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2.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2.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2.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2.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2.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2.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2.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2.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2.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2.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2.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2.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2.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2.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2.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2.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2.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2.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2.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2.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2.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2.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2.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2.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2.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2.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2.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2.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2.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2.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2.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2.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2.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2.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2.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2.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2.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2.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2.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2.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2.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2.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2.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2.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2.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2.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2.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2.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2.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2.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2.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2.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2.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2.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2.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2.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2.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2.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2.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2.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2.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2.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2.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2.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2.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2.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2.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2.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2.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2.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2.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2.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2.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2.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2.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2.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2.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2.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2.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2.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2.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2.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2.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2.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2.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2.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2.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2.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2.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2.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2.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2.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2.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2.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2.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2.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2.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2.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2.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2.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2.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2.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2.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2.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2.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2.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2.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2.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2.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2.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2.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2.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2.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2.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2.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2.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2.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2.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2.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2.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2.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2.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2.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2.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2.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2.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2.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2.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2.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2.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2.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2.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2.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2.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2.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2.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2.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2.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2.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2.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2.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2.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2.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2.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2.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2.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2.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2.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2.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2.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2.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2.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2.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2.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2.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2.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2.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2.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2.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2.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2.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2.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2.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2.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2.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2.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2.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2.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2.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2.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2.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2.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2.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2.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2.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2.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2.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2.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2.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2.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2.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2.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2.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2.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2.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2.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2.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2.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2.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2.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2.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2.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2.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2.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2.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2.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2.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2.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2.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2.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2.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2.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2.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2.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2.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2.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2.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2.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2.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2.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2.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2.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2.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2.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2.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2.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2.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2.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2.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2.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2.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2.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2.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2.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2.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2.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2.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2.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2.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2.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2.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2.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2.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2.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2.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2.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2.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2.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2.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2.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2.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2.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2.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2.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2.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2.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2.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2.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2.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2.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2.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2.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2.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2.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2.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2.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2.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2.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2.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2.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2.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2.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2.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2.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2.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2.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2.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2.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2.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2.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2.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2.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2.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2.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2.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2.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2.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2.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2.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2.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2.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2.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2.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2.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2.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2.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2.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2.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2.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2.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2.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2.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2.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2.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2.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2.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2.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2.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2.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2.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2.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2.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2.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2.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2.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2.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2.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2.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2.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2.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2.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2.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2.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2.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2.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2.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2.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2.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2.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2.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2.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2.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2.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2.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2.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2.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2.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2.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2.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2.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2.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2.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2.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2.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2.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2.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2.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2.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2.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2.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2.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2.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2.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2.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2.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2.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2.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2.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2.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2.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2.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2.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2.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2.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2.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2.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2.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2.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2.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2.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2.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2.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2.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2.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2.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2.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2.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2.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2.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2.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2.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2.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2.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2.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2.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2.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2.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2.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2.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2.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2.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2.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2.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2.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2.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2.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2.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2.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2.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2.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2.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2.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2.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2.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2.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2.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2.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2.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2.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2.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2.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2.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2.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2.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2.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2.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2.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2.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2.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2.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2.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2.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2.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sheetData>
  <mergeCells count="2">
    <mergeCell ref="E30:H30"/>
    <mergeCell ref="I30:L3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0.29"/>
    <col customWidth="1" min="2" max="9" width="13.71"/>
    <col customWidth="1" min="10" max="26" width="8.71"/>
  </cols>
  <sheetData>
    <row r="1" ht="12.75" customHeight="1">
      <c r="A1" s="2" t="s">
        <v>74</v>
      </c>
      <c r="B1" s="60" t="s">
        <v>27</v>
      </c>
      <c r="C1" s="15"/>
      <c r="D1" s="15"/>
      <c r="E1" s="15"/>
      <c r="F1" s="15"/>
      <c r="G1" s="15"/>
      <c r="H1" s="15"/>
      <c r="I1" s="15"/>
      <c r="J1" s="15"/>
      <c r="K1" s="15"/>
      <c r="L1" s="15"/>
      <c r="M1" s="15"/>
      <c r="N1" s="15"/>
      <c r="O1" s="15"/>
      <c r="P1" s="15"/>
      <c r="Q1" s="15"/>
      <c r="R1" s="15"/>
      <c r="S1" s="15"/>
      <c r="T1" s="15"/>
      <c r="U1" s="15"/>
      <c r="V1" s="15"/>
      <c r="W1" s="15"/>
      <c r="X1" s="15"/>
      <c r="Y1" s="15"/>
      <c r="Z1" s="15"/>
    </row>
    <row r="2" ht="12.75" customHeight="1">
      <c r="A2" s="21" t="s">
        <v>36</v>
      </c>
      <c r="B2" s="64">
        <f>'Opex Cost'!B6</f>
        <v>5</v>
      </c>
      <c r="C2" s="15"/>
      <c r="D2" s="15"/>
      <c r="E2" s="15"/>
      <c r="F2" s="15"/>
      <c r="G2" s="15"/>
      <c r="H2" s="15"/>
      <c r="I2" s="15"/>
      <c r="J2" s="15"/>
      <c r="K2" s="15"/>
      <c r="L2" s="15"/>
      <c r="M2" s="15"/>
      <c r="N2" s="15"/>
      <c r="O2" s="15"/>
      <c r="P2" s="15"/>
      <c r="Q2" s="15"/>
      <c r="R2" s="15"/>
      <c r="S2" s="15"/>
      <c r="T2" s="15"/>
      <c r="U2" s="15"/>
      <c r="V2" s="15"/>
      <c r="W2" s="15"/>
      <c r="X2" s="15"/>
      <c r="Y2" s="15"/>
      <c r="Z2" s="15"/>
    </row>
    <row r="3" ht="12.75" customHeight="1">
      <c r="A3" s="21" t="s">
        <v>50</v>
      </c>
      <c r="B3" s="64">
        <f>'Opex Cost'!B7</f>
        <v>5</v>
      </c>
      <c r="C3" s="15"/>
      <c r="D3" s="15"/>
      <c r="E3" s="15"/>
      <c r="F3" s="15"/>
      <c r="G3" s="15"/>
      <c r="H3" s="15"/>
      <c r="I3" s="15"/>
      <c r="J3" s="15"/>
      <c r="K3" s="15"/>
      <c r="L3" s="15"/>
      <c r="M3" s="15"/>
      <c r="N3" s="15"/>
      <c r="O3" s="15"/>
      <c r="P3" s="15"/>
      <c r="Q3" s="15"/>
      <c r="R3" s="15"/>
      <c r="S3" s="15"/>
      <c r="T3" s="15"/>
      <c r="U3" s="15"/>
      <c r="V3" s="15"/>
      <c r="W3" s="15"/>
      <c r="X3" s="15"/>
      <c r="Y3" s="15"/>
      <c r="Z3" s="15"/>
    </row>
    <row r="4" ht="12.75" customHeight="1">
      <c r="A4" s="21" t="s">
        <v>52</v>
      </c>
      <c r="B4" s="64">
        <f>'Opex Cost'!B8</f>
        <v>7</v>
      </c>
      <c r="C4" s="15"/>
      <c r="D4" s="15"/>
      <c r="E4" s="15"/>
      <c r="F4" s="15"/>
      <c r="G4" s="15"/>
      <c r="H4" s="15"/>
      <c r="I4" s="15"/>
      <c r="J4" s="15"/>
      <c r="K4" s="15"/>
      <c r="L4" s="15"/>
      <c r="M4" s="15"/>
      <c r="N4" s="15"/>
      <c r="O4" s="15"/>
      <c r="P4" s="15"/>
      <c r="Q4" s="15"/>
      <c r="R4" s="15"/>
      <c r="S4" s="15"/>
      <c r="T4" s="15"/>
      <c r="U4" s="15"/>
      <c r="V4" s="15"/>
      <c r="W4" s="15"/>
      <c r="X4" s="15"/>
      <c r="Y4" s="15"/>
      <c r="Z4" s="15"/>
    </row>
    <row r="5" ht="12.75" customHeight="1">
      <c r="A5" s="21" t="s">
        <v>58</v>
      </c>
      <c r="B5" s="64">
        <f>'Opex Cost'!B9</f>
        <v>11</v>
      </c>
      <c r="C5" s="15"/>
      <c r="D5" s="15"/>
      <c r="E5" s="15"/>
      <c r="F5" s="15"/>
      <c r="G5" s="15"/>
      <c r="H5" s="15"/>
      <c r="I5" s="15"/>
      <c r="J5" s="15"/>
      <c r="K5" s="15"/>
      <c r="L5" s="15"/>
      <c r="M5" s="15"/>
      <c r="N5" s="15"/>
      <c r="O5" s="15"/>
      <c r="P5" s="15"/>
      <c r="Q5" s="15"/>
      <c r="R5" s="15"/>
      <c r="S5" s="15"/>
      <c r="T5" s="15"/>
      <c r="U5" s="15"/>
      <c r="V5" s="15"/>
      <c r="W5" s="15"/>
      <c r="X5" s="15"/>
      <c r="Y5" s="15"/>
      <c r="Z5" s="15"/>
    </row>
    <row r="6" ht="12.75" customHeight="1">
      <c r="A6" s="21" t="s">
        <v>61</v>
      </c>
      <c r="B6" s="64">
        <f>'Opex Cost'!B10</f>
        <v>12</v>
      </c>
      <c r="C6" s="15"/>
      <c r="D6" s="15"/>
      <c r="E6" s="15"/>
      <c r="F6" s="15"/>
      <c r="G6" s="15"/>
      <c r="H6" s="15"/>
      <c r="I6" s="15"/>
      <c r="J6" s="15"/>
      <c r="K6" s="15"/>
      <c r="L6" s="15"/>
      <c r="M6" s="15"/>
      <c r="N6" s="15"/>
      <c r="O6" s="15"/>
      <c r="P6" s="15"/>
      <c r="Q6" s="15"/>
      <c r="R6" s="15"/>
      <c r="S6" s="15"/>
      <c r="T6" s="15"/>
      <c r="U6" s="15"/>
      <c r="V6" s="15"/>
      <c r="W6" s="15"/>
      <c r="X6" s="15"/>
      <c r="Y6" s="15"/>
      <c r="Z6" s="15"/>
    </row>
    <row r="7" ht="12.75" customHeight="1">
      <c r="A7" s="21" t="s">
        <v>64</v>
      </c>
      <c r="B7" s="64">
        <f>'Opex Cost'!B11</f>
        <v>10</v>
      </c>
      <c r="C7" s="15"/>
      <c r="D7" s="15"/>
      <c r="E7" s="15"/>
      <c r="F7" s="15"/>
      <c r="G7" s="15"/>
      <c r="H7" s="15"/>
      <c r="I7" s="15"/>
      <c r="J7" s="15"/>
      <c r="K7" s="15"/>
      <c r="L7" s="15"/>
      <c r="M7" s="15"/>
      <c r="N7" s="15"/>
      <c r="O7" s="15"/>
      <c r="P7" s="15"/>
      <c r="Q7" s="15"/>
      <c r="R7" s="15"/>
      <c r="S7" s="15"/>
      <c r="T7" s="15"/>
      <c r="U7" s="15"/>
      <c r="V7" s="15"/>
      <c r="W7" s="15"/>
      <c r="X7" s="15"/>
      <c r="Y7" s="15"/>
      <c r="Z7" s="15"/>
    </row>
    <row r="8" ht="12.75" customHeight="1">
      <c r="A8" s="15"/>
      <c r="B8" s="15">
        <f>SUM(B2:B7)</f>
        <v>50</v>
      </c>
      <c r="C8" s="15"/>
      <c r="D8" s="15"/>
      <c r="E8" s="15"/>
      <c r="F8" s="15"/>
      <c r="G8" s="15"/>
      <c r="H8" s="15"/>
      <c r="I8" s="15"/>
      <c r="J8" s="15"/>
      <c r="K8" s="15"/>
      <c r="L8" s="15"/>
      <c r="M8" s="15"/>
      <c r="N8" s="15"/>
      <c r="O8" s="15"/>
      <c r="P8" s="15"/>
      <c r="Q8" s="15"/>
      <c r="R8" s="15"/>
      <c r="S8" s="15"/>
      <c r="T8" s="15"/>
      <c r="U8" s="15"/>
      <c r="V8" s="15"/>
      <c r="W8" s="15"/>
      <c r="X8" s="15"/>
      <c r="Y8" s="15"/>
      <c r="Z8" s="15"/>
    </row>
    <row r="9" ht="12.75" customHeight="1">
      <c r="A9" s="15"/>
      <c r="B9" s="15" t="s">
        <v>76</v>
      </c>
      <c r="C9" s="15"/>
      <c r="D9" s="15"/>
      <c r="E9" s="15"/>
      <c r="F9" s="15"/>
      <c r="G9" s="15"/>
      <c r="H9" s="15"/>
      <c r="I9" s="15"/>
      <c r="J9" s="15"/>
      <c r="K9" s="15"/>
      <c r="L9" s="15"/>
      <c r="M9" s="15"/>
      <c r="N9" s="15"/>
      <c r="O9" s="15"/>
      <c r="P9" s="15"/>
      <c r="Q9" s="15"/>
      <c r="R9" s="15"/>
      <c r="S9" s="15"/>
      <c r="T9" s="15"/>
      <c r="U9" s="15"/>
      <c r="V9" s="15"/>
      <c r="W9" s="15"/>
      <c r="X9" s="15"/>
      <c r="Y9" s="15"/>
      <c r="Z9" s="15"/>
    </row>
    <row r="10" ht="12.75" customHeight="1">
      <c r="A10" s="21" t="s">
        <v>77</v>
      </c>
      <c r="B10" s="66">
        <f>Inputs!C17</f>
        <v>50</v>
      </c>
      <c r="C10" s="15"/>
      <c r="D10" s="2" t="s">
        <v>78</v>
      </c>
      <c r="E10" s="67">
        <f>Inputs!C23</f>
        <v>1000</v>
      </c>
      <c r="F10" s="15"/>
      <c r="G10" s="15"/>
      <c r="H10" s="15"/>
      <c r="I10" s="15"/>
      <c r="J10" s="15"/>
      <c r="K10" s="15"/>
      <c r="L10" s="15"/>
      <c r="M10" s="15"/>
      <c r="N10" s="15"/>
      <c r="O10" s="15"/>
      <c r="P10" s="15"/>
      <c r="Q10" s="15"/>
      <c r="R10" s="15"/>
      <c r="S10" s="15"/>
      <c r="T10" s="15"/>
      <c r="U10" s="15"/>
      <c r="V10" s="15"/>
      <c r="W10" s="15"/>
      <c r="X10" s="15"/>
      <c r="Y10" s="15"/>
      <c r="Z10" s="15"/>
    </row>
    <row r="11" ht="12.75" customHeight="1">
      <c r="A11" s="21" t="s">
        <v>79</v>
      </c>
      <c r="B11" s="66">
        <f>Inputs!C18</f>
        <v>30</v>
      </c>
      <c r="C11" s="15"/>
      <c r="D11" s="2" t="s">
        <v>80</v>
      </c>
      <c r="E11" s="68">
        <f>Inputs!C24</f>
        <v>40</v>
      </c>
      <c r="F11" s="15"/>
      <c r="G11" s="15"/>
      <c r="H11" s="15"/>
      <c r="I11" s="15"/>
      <c r="J11" s="15"/>
      <c r="K11" s="15"/>
      <c r="L11" s="15"/>
      <c r="M11" s="15"/>
      <c r="N11" s="15"/>
      <c r="O11" s="15"/>
      <c r="P11" s="15"/>
      <c r="Q11" s="15"/>
      <c r="R11" s="15"/>
      <c r="S11" s="15"/>
      <c r="T11" s="15"/>
      <c r="U11" s="15"/>
      <c r="V11" s="15"/>
      <c r="W11" s="15"/>
      <c r="X11" s="15"/>
      <c r="Y11" s="15"/>
      <c r="Z11" s="15"/>
    </row>
    <row r="12" ht="12.75" customHeight="1">
      <c r="A12" s="21" t="s">
        <v>81</v>
      </c>
      <c r="B12" s="66">
        <f>Inputs!C19</f>
        <v>15</v>
      </c>
      <c r="C12" s="15"/>
      <c r="D12" s="15"/>
      <c r="E12" s="15"/>
      <c r="F12" s="15"/>
      <c r="G12" s="15"/>
      <c r="H12" s="15"/>
      <c r="I12" s="15"/>
      <c r="J12" s="15"/>
      <c r="K12" s="15"/>
      <c r="L12" s="15"/>
      <c r="M12" s="15"/>
      <c r="N12" s="15"/>
      <c r="O12" s="15"/>
      <c r="P12" s="15"/>
      <c r="Q12" s="15"/>
      <c r="R12" s="15"/>
      <c r="S12" s="15"/>
      <c r="T12" s="15"/>
      <c r="U12" s="15"/>
      <c r="V12" s="15"/>
      <c r="W12" s="15"/>
      <c r="X12" s="15"/>
      <c r="Y12" s="15"/>
      <c r="Z12" s="15"/>
    </row>
    <row r="13" ht="12.75" customHeight="1">
      <c r="A13" s="21" t="s">
        <v>82</v>
      </c>
      <c r="B13" s="66">
        <f>Inputs!C20</f>
        <v>5</v>
      </c>
      <c r="C13" s="15"/>
      <c r="D13" s="15"/>
      <c r="E13" s="15"/>
      <c r="F13" s="15"/>
      <c r="G13" s="15"/>
      <c r="H13" s="15"/>
      <c r="I13" s="15"/>
      <c r="J13" s="15"/>
      <c r="K13" s="15"/>
      <c r="L13" s="15"/>
      <c r="M13" s="15"/>
      <c r="N13" s="15"/>
      <c r="O13" s="15"/>
      <c r="P13" s="15"/>
      <c r="Q13" s="15"/>
      <c r="R13" s="15"/>
      <c r="S13" s="15"/>
      <c r="T13" s="15"/>
      <c r="U13" s="15"/>
      <c r="V13" s="15"/>
      <c r="W13" s="15"/>
      <c r="X13" s="15"/>
      <c r="Y13" s="15"/>
      <c r="Z13" s="15"/>
    </row>
    <row r="14" ht="12.75" customHeight="1">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ht="12.75" customHeight="1">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ht="12.75" customHeight="1">
      <c r="A16" s="15" t="s">
        <v>83</v>
      </c>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12.75" customHeight="1">
      <c r="A17" s="2"/>
      <c r="B17" s="2" t="s">
        <v>84</v>
      </c>
      <c r="C17" s="2" t="s">
        <v>85</v>
      </c>
      <c r="D17" s="2" t="s">
        <v>86</v>
      </c>
      <c r="E17" s="2" t="s">
        <v>87</v>
      </c>
      <c r="F17" s="2" t="s">
        <v>88</v>
      </c>
      <c r="G17" s="2" t="s">
        <v>89</v>
      </c>
      <c r="H17" s="69" t="s">
        <v>90</v>
      </c>
      <c r="I17" s="69" t="s">
        <v>91</v>
      </c>
      <c r="J17" s="15"/>
      <c r="K17" s="15"/>
      <c r="L17" s="15"/>
      <c r="M17" s="15"/>
      <c r="N17" s="15"/>
      <c r="O17" s="15"/>
      <c r="P17" s="15"/>
      <c r="Q17" s="15"/>
      <c r="R17" s="15"/>
      <c r="S17" s="15"/>
      <c r="T17" s="15"/>
      <c r="U17" s="15"/>
      <c r="V17" s="15"/>
      <c r="W17" s="15"/>
      <c r="X17" s="15"/>
      <c r="Y17" s="15"/>
      <c r="Z17" s="15"/>
    </row>
    <row r="18" ht="12.75" customHeight="1">
      <c r="A18" s="21" t="s">
        <v>92</v>
      </c>
      <c r="B18" s="70">
        <f t="shared" ref="B18:B21" si="1">($B$8/100)*B10</f>
        <v>25</v>
      </c>
      <c r="C18" s="17">
        <v>15.0</v>
      </c>
      <c r="D18" s="17">
        <v>2.0</v>
      </c>
      <c r="E18" s="17">
        <f t="shared" ref="E18:E21" si="2">D18*C18</f>
        <v>30</v>
      </c>
      <c r="F18" s="17">
        <f t="shared" ref="F18:F21" si="3">E18*B18</f>
        <v>750</v>
      </c>
      <c r="G18" s="74">
        <f t="shared" ref="G18:G21" si="4">F18*$E$10</f>
        <v>750000</v>
      </c>
      <c r="H18" s="75">
        <f t="shared" ref="H18:H21" si="5">(G18/100)*$E$11</f>
        <v>300000</v>
      </c>
      <c r="I18" s="75">
        <f t="shared" ref="I18:I21" si="6">H18+G18</f>
        <v>1050000</v>
      </c>
      <c r="J18" s="15"/>
      <c r="K18" s="15"/>
      <c r="L18" s="15"/>
      <c r="M18" s="15"/>
      <c r="N18" s="15"/>
      <c r="O18" s="15"/>
      <c r="P18" s="15"/>
      <c r="Q18" s="15"/>
      <c r="R18" s="15"/>
      <c r="S18" s="15"/>
      <c r="T18" s="15"/>
      <c r="U18" s="15"/>
      <c r="V18" s="15"/>
      <c r="W18" s="15"/>
      <c r="X18" s="15"/>
      <c r="Y18" s="15"/>
      <c r="Z18" s="15"/>
    </row>
    <row r="19" ht="12.75" customHeight="1">
      <c r="A19" s="21" t="s">
        <v>104</v>
      </c>
      <c r="B19" s="70">
        <f t="shared" si="1"/>
        <v>15</v>
      </c>
      <c r="C19" s="17">
        <v>15.0</v>
      </c>
      <c r="D19" s="17">
        <v>3.0</v>
      </c>
      <c r="E19" s="17">
        <f t="shared" si="2"/>
        <v>45</v>
      </c>
      <c r="F19" s="17">
        <f t="shared" si="3"/>
        <v>675</v>
      </c>
      <c r="G19" s="74">
        <f t="shared" si="4"/>
        <v>675000</v>
      </c>
      <c r="H19" s="75">
        <f t="shared" si="5"/>
        <v>270000</v>
      </c>
      <c r="I19" s="75">
        <f t="shared" si="6"/>
        <v>945000</v>
      </c>
      <c r="J19" s="15"/>
      <c r="K19" s="15"/>
      <c r="L19" s="15"/>
      <c r="M19" s="15"/>
      <c r="N19" s="15"/>
      <c r="O19" s="15"/>
      <c r="P19" s="15"/>
      <c r="Q19" s="15"/>
      <c r="R19" s="15"/>
      <c r="S19" s="15"/>
      <c r="T19" s="15"/>
      <c r="U19" s="15"/>
      <c r="V19" s="15"/>
      <c r="W19" s="15"/>
      <c r="X19" s="15"/>
      <c r="Y19" s="15"/>
      <c r="Z19" s="15"/>
    </row>
    <row r="20" ht="12.75" customHeight="1">
      <c r="A20" s="21" t="s">
        <v>105</v>
      </c>
      <c r="B20" s="70">
        <f t="shared" si="1"/>
        <v>7.5</v>
      </c>
      <c r="C20" s="17">
        <v>15.0</v>
      </c>
      <c r="D20" s="17">
        <v>4.0</v>
      </c>
      <c r="E20" s="17">
        <f t="shared" si="2"/>
        <v>60</v>
      </c>
      <c r="F20" s="17">
        <f t="shared" si="3"/>
        <v>450</v>
      </c>
      <c r="G20" s="74">
        <f t="shared" si="4"/>
        <v>450000</v>
      </c>
      <c r="H20" s="75">
        <f t="shared" si="5"/>
        <v>180000</v>
      </c>
      <c r="I20" s="75">
        <f t="shared" si="6"/>
        <v>630000</v>
      </c>
      <c r="J20" s="15"/>
      <c r="K20" s="15"/>
      <c r="L20" s="15"/>
      <c r="M20" s="15"/>
      <c r="N20" s="15"/>
      <c r="O20" s="15"/>
      <c r="P20" s="15"/>
      <c r="Q20" s="15"/>
      <c r="R20" s="15"/>
      <c r="S20" s="15"/>
      <c r="T20" s="15"/>
      <c r="U20" s="15"/>
      <c r="V20" s="15"/>
      <c r="W20" s="15"/>
      <c r="X20" s="15"/>
      <c r="Y20" s="15"/>
      <c r="Z20" s="15"/>
    </row>
    <row r="21" ht="12.75" customHeight="1">
      <c r="A21" s="21" t="s">
        <v>106</v>
      </c>
      <c r="B21" s="70">
        <f t="shared" si="1"/>
        <v>2.5</v>
      </c>
      <c r="C21" s="17">
        <v>15.0</v>
      </c>
      <c r="D21" s="17">
        <v>6.0</v>
      </c>
      <c r="E21" s="17">
        <f t="shared" si="2"/>
        <v>90</v>
      </c>
      <c r="F21" s="17">
        <f t="shared" si="3"/>
        <v>225</v>
      </c>
      <c r="G21" s="74">
        <f t="shared" si="4"/>
        <v>225000</v>
      </c>
      <c r="H21" s="75">
        <f t="shared" si="5"/>
        <v>90000</v>
      </c>
      <c r="I21" s="75">
        <f t="shared" si="6"/>
        <v>315000</v>
      </c>
      <c r="J21" s="15"/>
      <c r="K21" s="15"/>
      <c r="L21" s="15"/>
      <c r="M21" s="15"/>
      <c r="N21" s="15"/>
      <c r="O21" s="15"/>
      <c r="P21" s="15"/>
      <c r="Q21" s="15"/>
      <c r="R21" s="15"/>
      <c r="S21" s="15"/>
      <c r="T21" s="15"/>
      <c r="U21" s="15"/>
      <c r="V21" s="15"/>
      <c r="W21" s="15"/>
      <c r="X21" s="15"/>
      <c r="Y21" s="15"/>
      <c r="Z21" s="15"/>
    </row>
    <row r="22" ht="12.75" customHeight="1">
      <c r="A22" s="15"/>
      <c r="B22" s="15"/>
      <c r="C22" s="15"/>
      <c r="D22" s="15"/>
      <c r="E22" s="15"/>
      <c r="F22" s="28">
        <f t="shared" ref="F22:I22" si="7">SUM(F18:F21)</f>
        <v>2100</v>
      </c>
      <c r="G22" s="78">
        <f t="shared" si="7"/>
        <v>2100000</v>
      </c>
      <c r="H22" s="78">
        <f t="shared" si="7"/>
        <v>840000</v>
      </c>
      <c r="I22" s="78">
        <f t="shared" si="7"/>
        <v>2940000</v>
      </c>
      <c r="J22" s="15"/>
      <c r="K22" s="15"/>
      <c r="L22" s="15"/>
      <c r="M22" s="15"/>
      <c r="N22" s="15"/>
      <c r="O22" s="15"/>
      <c r="P22" s="15"/>
      <c r="Q22" s="15"/>
      <c r="R22" s="15"/>
      <c r="S22" s="15"/>
      <c r="T22" s="15"/>
      <c r="U22" s="15"/>
      <c r="V22" s="15"/>
      <c r="W22" s="15"/>
      <c r="X22" s="15"/>
      <c r="Y22" s="15"/>
      <c r="Z22" s="15"/>
    </row>
    <row r="23" ht="12.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2.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2.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2.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2.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2.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2.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2.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2.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2.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2.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2.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2.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2.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2.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2.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2.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2.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2.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2.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2.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2.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2.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2.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2.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2.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2.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2.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2.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2.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2.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2.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2.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2.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2.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2.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2.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2.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2.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2.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2.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2.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2.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2.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2.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2.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2.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2.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2.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2.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2.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2.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2.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2.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2.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2.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2.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2.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2.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2.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2.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2.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2.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2.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2.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2.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2.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2.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2.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2.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2.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2.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2.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2.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2.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2.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2.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2.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2.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2.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2.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2.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2.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2.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2.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2.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2.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2.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2.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2.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2.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2.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2.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2.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2.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2.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2.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2.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2.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2.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2.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2.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2.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2.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2.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2.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2.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2.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2.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2.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2.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2.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2.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2.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2.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2.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2.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2.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2.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2.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2.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2.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2.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2.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2.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2.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2.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2.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2.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2.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2.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2.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2.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2.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2.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2.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2.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2.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2.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2.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2.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2.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2.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2.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2.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2.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2.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2.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2.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2.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2.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2.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2.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2.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2.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2.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2.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2.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2.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2.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2.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2.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2.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2.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2.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2.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2.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2.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2.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2.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2.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2.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2.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2.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2.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2.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2.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2.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2.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2.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2.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2.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2.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2.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2.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2.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2.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2.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2.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2.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2.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2.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2.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2.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2.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2.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2.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2.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2.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2.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2.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2.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2.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2.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2.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2.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2.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2.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2.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2.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2.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2.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2.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2.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2.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2.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2.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2.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2.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2.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2.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2.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2.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2.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2.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2.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2.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2.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2.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2.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2.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2.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2.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2.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2.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2.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2.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2.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2.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2.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2.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2.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2.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2.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2.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2.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2.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2.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2.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2.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2.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2.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2.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2.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2.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2.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2.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2.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2.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2.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2.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2.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2.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2.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2.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2.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2.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2.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2.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2.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2.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2.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2.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2.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2.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2.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2.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2.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2.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2.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2.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2.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2.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2.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2.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2.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2.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2.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2.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2.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2.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2.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2.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2.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2.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2.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2.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2.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2.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2.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2.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2.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2.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2.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2.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2.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2.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2.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2.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2.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2.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2.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2.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2.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2.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2.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2.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2.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2.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2.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2.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2.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2.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2.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2.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2.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2.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2.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2.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2.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2.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2.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2.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2.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2.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2.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2.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2.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2.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2.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2.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2.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2.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2.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2.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2.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2.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2.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2.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2.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2.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2.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2.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2.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2.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2.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2.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2.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2.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2.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2.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2.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2.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2.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2.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2.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2.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2.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2.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2.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2.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2.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2.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2.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2.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2.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2.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2.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2.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2.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2.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2.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2.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2.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2.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2.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2.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2.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2.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2.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2.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2.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2.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2.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2.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2.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2.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2.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2.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2.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2.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2.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2.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2.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2.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2.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2.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2.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2.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2.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2.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2.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2.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2.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2.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2.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2.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2.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2.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2.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2.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2.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2.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2.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2.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2.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2.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2.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2.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2.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2.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2.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2.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2.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2.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2.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2.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2.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2.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2.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2.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2.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2.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2.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2.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2.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2.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2.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2.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2.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2.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2.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2.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2.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2.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2.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2.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2.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2.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2.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2.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2.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2.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2.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2.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2.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2.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2.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2.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2.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2.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2.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2.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2.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2.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2.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2.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2.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2.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2.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2.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2.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2.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2.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2.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2.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2.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2.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2.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2.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2.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2.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2.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2.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2.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2.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2.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2.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2.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2.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2.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2.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2.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2.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2.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2.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2.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2.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2.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2.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2.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2.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2.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2.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2.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2.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2.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2.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2.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2.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2.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2.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2.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2.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2.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2.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2.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2.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2.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2.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2.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2.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2.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2.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2.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2.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2.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2.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2.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2.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2.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2.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2.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2.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2.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2.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2.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2.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2.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2.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2.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2.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2.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2.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2.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2.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2.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2.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2.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2.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2.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2.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2.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2.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2.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2.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2.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2.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2.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2.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2.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2.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2.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2.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2.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2.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2.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2.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2.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2.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2.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2.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2.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2.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2.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2.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2.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2.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2.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2.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2.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2.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2.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2.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2.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2.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2.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2.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2.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2.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2.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2.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2.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2.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2.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2.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2.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2.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2.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2.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2.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2.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2.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2.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2.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2.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2.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2.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2.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2.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2.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2.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2.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2.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2.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2.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2.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2.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2.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2.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2.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2.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2.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2.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2.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2.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2.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2.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2.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2.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2.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2.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2.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2.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2.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2.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2.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2.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2.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2.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2.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2.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2.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2.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2.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2.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2.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2.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2.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2.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2.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2.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2.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2.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2.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2.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2.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2.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2.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2.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2.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2.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2.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2.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2.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2.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2.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2.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2.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2.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2.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2.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2.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2.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2.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2.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2.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2.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2.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2.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2.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2.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2.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2.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2.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2.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2.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2.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2.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2.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2.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2.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2.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2.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2.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2.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2.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2.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2.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2.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2.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2.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2.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2.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2.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2.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2.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2.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2.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2.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2.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2.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2.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2.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2.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2.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2.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2.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2.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2.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2.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2.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2.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2.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2.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2.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2.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2.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2.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2.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2.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2.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2.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2.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2.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2.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2.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2.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2.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2.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2.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2.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2.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2.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2.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2.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2.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2.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2.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2.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2.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2.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2.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2.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2.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2.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2.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2.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2.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2.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2.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2.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2.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2.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2.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2.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2.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2.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2.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2.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2.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2.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2.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2.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2.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2.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2.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2.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2.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2.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2.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2.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2.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2.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2.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2.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2.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2.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2.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2.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2.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2.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2.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2.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2.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2.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2.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2.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2.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2.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2.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2.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2.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2.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2.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2.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2.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2.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2.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2.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2.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2.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2.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2.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2.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2.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2.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2.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2.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2.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2.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2.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2.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2.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2.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2.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2.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2.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2.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2.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2.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2.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2.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2.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2.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2.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2.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2.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2.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2.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2.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2.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2.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2.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2.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2.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2.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2.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2.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2.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2.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2.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2.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2.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2.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2.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2.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2.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2.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2.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2.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2.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2.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2.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2.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2.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2.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2.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2.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2.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2.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2.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2.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2.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2.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2.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2.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2.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2.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2.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2.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2.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2.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2.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2.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2.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2.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2.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2.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2.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2.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2.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2.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2.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2.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2.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2.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2.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2.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2.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2.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2.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2.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2.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2.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2.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2.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2.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2.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2.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2.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2.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2.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2.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2.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2.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2.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2.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2.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2.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2.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2.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2.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2.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2.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2.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2.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2.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2.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2.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2.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2.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2.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2.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2.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2.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2.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2.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2.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2.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2.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2.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2.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2.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2.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2.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2.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2.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2.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2.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2.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2.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2.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2.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2.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2.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2.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2.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2.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2.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2.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2.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2.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2.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2.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2.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2.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2.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85" t="s">
        <v>109</v>
      </c>
    </row>
    <row r="2">
      <c r="A2" s="86" t="s">
        <v>110</v>
      </c>
    </row>
  </sheetData>
  <drawing r:id="rId1"/>
</worksheet>
</file>