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Module 4\"/>
    </mc:Choice>
  </mc:AlternateContent>
  <xr:revisionPtr revIDLastSave="0" documentId="8_{1E342CCA-06FF-4883-B9A5-03DBA775D143}" xr6:coauthVersionLast="47" xr6:coauthVersionMax="47" xr10:uidLastSave="{00000000-0000-0000-0000-000000000000}"/>
  <bookViews>
    <workbookView xWindow="-110" yWindow="-110" windowWidth="19420" windowHeight="11500" xr2:uid="{1D31B60A-E12D-4D63-A5B4-849B84C69BCC}"/>
  </bookViews>
  <sheets>
    <sheet name="Data" sheetId="2" r:id="rId1"/>
    <sheet name="Model" sheetId="1" r:id="rId2"/>
    <sheet name="Model 2.0" sheetId="4" r:id="rId3"/>
  </sheets>
  <definedNames>
    <definedName name="_xlnm._FilterDatabase" localSheetId="1" hidden="1">Model!$H$2:$J$22</definedName>
    <definedName name="Amount">#REF!</definedName>
    <definedName name="Inflow">#REF!</definedName>
    <definedName name="solver_adj" localSheetId="1" hidden="1">Model!$K$3:$K$22</definedName>
    <definedName name="solver_adj" localSheetId="2" hidden="1">'Model 2.0'!$E$4:$E$23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Model!$K$3:$K$22</definedName>
    <definedName name="solver_lhs1" localSheetId="2" hidden="1">'Model 2.0'!$E$4:$E$23</definedName>
    <definedName name="solver_lhs2" localSheetId="1" hidden="1">Model!$N$23:$V$23</definedName>
    <definedName name="solver_lhs2" localSheetId="2" hidden="1">'Model 2.0'!$H$24:$P$24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Model!$K$23</definedName>
    <definedName name="solver_opt" localSheetId="2" hidden="1">'Model 2.0'!$E$24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2" localSheetId="1" hidden="1">2</definedName>
    <definedName name="solver_rel2" localSheetId="2" hidden="1">2</definedName>
    <definedName name="solver_rhs1" localSheetId="1" hidden="1">0</definedName>
    <definedName name="solver_rhs1" localSheetId="2" hidden="1">0</definedName>
    <definedName name="solver_rhs2" localSheetId="1" hidden="1">Model!$N$24:$V$24</definedName>
    <definedName name="solver_rhs2" localSheetId="2" hidden="1">'Model 2.0'!$H$25:$P$25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0"/>
</workbook>
</file>

<file path=xl/calcChain.xml><?xml version="1.0" encoding="utf-8"?>
<calcChain xmlns="http://schemas.openxmlformats.org/spreadsheetml/2006/main">
  <c r="I24" i="4" l="1"/>
  <c r="H24" i="4"/>
  <c r="K24" i="4"/>
  <c r="L24" i="4"/>
  <c r="N24" i="4"/>
  <c r="O24" i="4"/>
  <c r="E24" i="4"/>
  <c r="Q23" i="1"/>
  <c r="Y15" i="1"/>
  <c r="Z15" i="1"/>
  <c r="N10" i="1" a="1"/>
  <c r="N10" i="1"/>
  <c r="K23" i="1"/>
  <c r="V4" i="1" a="1"/>
  <c r="V4" i="1" s="1"/>
  <c r="V23" i="1" s="1"/>
  <c r="N9" i="1" a="1"/>
  <c r="N9" i="1" s="1"/>
  <c r="T23" i="1"/>
  <c r="U23" i="1"/>
  <c r="T3" i="1" a="1"/>
  <c r="T3" i="1" s="1"/>
  <c r="U3" i="1" a="1"/>
  <c r="U3" i="1" s="1"/>
  <c r="V3" i="1" a="1"/>
  <c r="V3" i="1" s="1"/>
  <c r="T4" i="1" a="1"/>
  <c r="T4" i="1" s="1"/>
  <c r="U4" i="1" a="1"/>
  <c r="U4" i="1" s="1"/>
  <c r="T5" i="1" a="1"/>
  <c r="T5" i="1" s="1"/>
  <c r="U5" i="1" a="1"/>
  <c r="U5" i="1" s="1"/>
  <c r="V5" i="1" a="1"/>
  <c r="V5" i="1" s="1"/>
  <c r="T6" i="1" a="1"/>
  <c r="T6" i="1" s="1"/>
  <c r="U6" i="1" a="1"/>
  <c r="U6" i="1" s="1"/>
  <c r="V6" i="1" a="1"/>
  <c r="V6" i="1"/>
  <c r="T7" i="1" a="1"/>
  <c r="T7" i="1" s="1"/>
  <c r="U7" i="1" a="1"/>
  <c r="U7" i="1" s="1"/>
  <c r="V7" i="1" a="1"/>
  <c r="V7" i="1" s="1"/>
  <c r="T8" i="1" a="1"/>
  <c r="T8" i="1" s="1"/>
  <c r="U8" i="1" a="1"/>
  <c r="U8" i="1" s="1"/>
  <c r="V8" i="1" a="1"/>
  <c r="V8" i="1"/>
  <c r="T9" i="1" a="1"/>
  <c r="T9" i="1" s="1"/>
  <c r="U9" i="1" a="1"/>
  <c r="U9" i="1" s="1"/>
  <c r="V9" i="1" a="1"/>
  <c r="V9" i="1" s="1"/>
  <c r="T10" i="1" a="1"/>
  <c r="T10" i="1" s="1"/>
  <c r="U10" i="1" a="1"/>
  <c r="U10" i="1" s="1"/>
  <c r="V10" i="1" a="1"/>
  <c r="V10" i="1"/>
  <c r="T11" i="1" a="1"/>
  <c r="T11" i="1" s="1"/>
  <c r="U11" i="1" a="1"/>
  <c r="U11" i="1" s="1"/>
  <c r="V11" i="1" a="1"/>
  <c r="V11" i="1" s="1"/>
  <c r="T12" i="1" a="1"/>
  <c r="T12" i="1" s="1"/>
  <c r="U12" i="1" a="1"/>
  <c r="U12" i="1" s="1"/>
  <c r="V12" i="1" a="1"/>
  <c r="V12" i="1"/>
  <c r="T13" i="1" a="1"/>
  <c r="T13" i="1" s="1"/>
  <c r="U13" i="1" a="1"/>
  <c r="U13" i="1" s="1"/>
  <c r="V13" i="1" a="1"/>
  <c r="V13" i="1" s="1"/>
  <c r="T14" i="1" a="1"/>
  <c r="T14" i="1" s="1"/>
  <c r="U14" i="1" a="1"/>
  <c r="U14" i="1" s="1"/>
  <c r="V14" i="1" a="1"/>
  <c r="V14" i="1"/>
  <c r="T15" i="1" a="1"/>
  <c r="T15" i="1" s="1"/>
  <c r="U15" i="1" a="1"/>
  <c r="U15" i="1" s="1"/>
  <c r="V15" i="1" a="1"/>
  <c r="V15" i="1" s="1"/>
  <c r="T16" i="1" a="1"/>
  <c r="T16" i="1" s="1"/>
  <c r="U16" i="1" a="1"/>
  <c r="U16" i="1" s="1"/>
  <c r="V16" i="1" a="1"/>
  <c r="V16" i="1"/>
  <c r="T17" i="1" a="1"/>
  <c r="T17" i="1" s="1"/>
  <c r="U17" i="1" a="1"/>
  <c r="U17" i="1" s="1"/>
  <c r="V17" i="1" a="1"/>
  <c r="V17" i="1" s="1"/>
  <c r="T18" i="1" a="1"/>
  <c r="T18" i="1" s="1"/>
  <c r="U18" i="1" a="1"/>
  <c r="U18" i="1" s="1"/>
  <c r="V18" i="1" a="1"/>
  <c r="V18" i="1"/>
  <c r="T19" i="1" a="1"/>
  <c r="T19" i="1" s="1"/>
  <c r="U19" i="1" a="1"/>
  <c r="U19" i="1" s="1"/>
  <c r="V19" i="1" a="1"/>
  <c r="V19" i="1" s="1"/>
  <c r="T20" i="1" a="1"/>
  <c r="T20" i="1" s="1"/>
  <c r="U20" i="1" a="1"/>
  <c r="U20" i="1" s="1"/>
  <c r="V20" i="1" a="1"/>
  <c r="V20" i="1"/>
  <c r="T21" i="1" a="1"/>
  <c r="T21" i="1" s="1"/>
  <c r="U21" i="1" a="1"/>
  <c r="U21" i="1" s="1"/>
  <c r="V21" i="1" a="1"/>
  <c r="V21" i="1" s="1"/>
  <c r="T22" i="1" a="1"/>
  <c r="T22" i="1" s="1"/>
  <c r="U22" i="1" a="1"/>
  <c r="U22" i="1" s="1"/>
  <c r="V22" i="1" a="1"/>
  <c r="V22" i="1"/>
  <c r="M4" i="1" a="1"/>
  <c r="M4" i="1" s="1"/>
  <c r="N4" i="1" a="1"/>
  <c r="N4" i="1"/>
  <c r="O4" i="1" a="1"/>
  <c r="O4" i="1"/>
  <c r="P4" i="1" a="1"/>
  <c r="P4" i="1" s="1"/>
  <c r="Q4" i="1" a="1"/>
  <c r="Q4" i="1"/>
  <c r="R4" i="1" a="1"/>
  <c r="R4" i="1"/>
  <c r="S4" i="1" a="1"/>
  <c r="S4" i="1" s="1"/>
  <c r="M5" i="1" a="1"/>
  <c r="M5" i="1" s="1"/>
  <c r="N5" i="1" a="1"/>
  <c r="N5" i="1"/>
  <c r="O5" i="1" a="1"/>
  <c r="O5" i="1"/>
  <c r="Q5" i="1" a="1"/>
  <c r="Q5" i="1"/>
  <c r="R5" i="1" a="1"/>
  <c r="R5" i="1" s="1"/>
  <c r="S5" i="1" a="1"/>
  <c r="S5" i="1"/>
  <c r="M6" i="1" a="1"/>
  <c r="M6" i="1"/>
  <c r="N6" i="1" a="1"/>
  <c r="N6" i="1"/>
  <c r="O6" i="1" a="1"/>
  <c r="O6" i="1" s="1"/>
  <c r="Q6" i="1" a="1"/>
  <c r="Q6" i="1" s="1"/>
  <c r="R6" i="1" a="1"/>
  <c r="R6" i="1"/>
  <c r="S6" i="1" a="1"/>
  <c r="S6" i="1"/>
  <c r="M7" i="1" a="1"/>
  <c r="M7" i="1"/>
  <c r="N7" i="1" a="1"/>
  <c r="N7" i="1"/>
  <c r="R7" i="1" a="1"/>
  <c r="R7" i="1"/>
  <c r="S7" i="1" a="1"/>
  <c r="S7" i="1"/>
  <c r="M8" i="1" a="1"/>
  <c r="M8" i="1"/>
  <c r="N8" i="1" a="1"/>
  <c r="N8" i="1" s="1"/>
  <c r="R8" i="1" a="1"/>
  <c r="R8" i="1"/>
  <c r="R9" i="1" a="1"/>
  <c r="R9" i="1"/>
  <c r="S9" i="1" a="1"/>
  <c r="S9" i="1"/>
  <c r="M10" i="1" a="1"/>
  <c r="M10" i="1" s="1"/>
  <c r="Q11" i="1" a="1"/>
  <c r="Q11" i="1"/>
  <c r="R11" i="1" a="1"/>
  <c r="R11" i="1" s="1"/>
  <c r="S11" i="1" a="1"/>
  <c r="S11" i="1" s="1"/>
  <c r="P13" i="1" a="1"/>
  <c r="P13" i="1" s="1"/>
  <c r="Q13" i="1" a="1"/>
  <c r="Q13" i="1" s="1"/>
  <c r="M16" i="1" a="1"/>
  <c r="M16" i="1" s="1"/>
  <c r="N16" i="1" a="1"/>
  <c r="N16" i="1"/>
  <c r="O16" i="1" a="1"/>
  <c r="O16" i="1"/>
  <c r="P16" i="1" a="1"/>
  <c r="P16" i="1"/>
  <c r="Q16" i="1" a="1"/>
  <c r="Q16" i="1" s="1"/>
  <c r="R16" i="1" a="1"/>
  <c r="R16" i="1"/>
  <c r="S16" i="1" a="1"/>
  <c r="S16" i="1" s="1"/>
  <c r="M17" i="1" a="1"/>
  <c r="M17" i="1"/>
  <c r="N17" i="1" a="1"/>
  <c r="N17" i="1"/>
  <c r="O17" i="1" a="1"/>
  <c r="O17" i="1"/>
  <c r="P17" i="1" a="1"/>
  <c r="P17" i="1"/>
  <c r="R17" i="1" a="1"/>
  <c r="R17" i="1" s="1"/>
  <c r="S17" i="1" a="1"/>
  <c r="S17" i="1"/>
  <c r="M18" i="1" a="1"/>
  <c r="M18" i="1"/>
  <c r="N18" i="1" a="1"/>
  <c r="N18" i="1"/>
  <c r="O18" i="1" a="1"/>
  <c r="O18" i="1"/>
  <c r="P18" i="1" a="1"/>
  <c r="P18" i="1" s="1"/>
  <c r="S18" i="1" a="1"/>
  <c r="S18" i="1"/>
  <c r="M19" i="1" a="1"/>
  <c r="M19" i="1"/>
  <c r="N19" i="1" a="1"/>
  <c r="N19" i="1"/>
  <c r="O19" i="1" a="1"/>
  <c r="O19" i="1"/>
  <c r="S19" i="1" a="1"/>
  <c r="S19" i="1"/>
  <c r="M20" i="1" a="1"/>
  <c r="M20" i="1" s="1"/>
  <c r="S20" i="1" a="1"/>
  <c r="S20" i="1"/>
  <c r="M21" i="1" a="1"/>
  <c r="M21" i="1"/>
  <c r="N21" i="1" a="1"/>
  <c r="N21" i="1" s="1"/>
  <c r="O21" i="1" a="1"/>
  <c r="O21" i="1" s="1"/>
  <c r="Q22" i="1" a="1"/>
  <c r="Q22" i="1"/>
  <c r="R22" i="1" a="1"/>
  <c r="R22" i="1"/>
  <c r="M3" i="1" a="1"/>
  <c r="M3" i="1" s="1"/>
  <c r="L4" i="1"/>
  <c r="L5" i="1"/>
  <c r="P5" i="1" s="1" a="1"/>
  <c r="P5" i="1" s="1"/>
  <c r="L6" i="1"/>
  <c r="P6" i="1" s="1" a="1"/>
  <c r="P6" i="1" s="1"/>
  <c r="L7" i="1"/>
  <c r="O7" i="1" s="1" a="1"/>
  <c r="O7" i="1" s="1"/>
  <c r="L8" i="1"/>
  <c r="L9" i="1"/>
  <c r="L10" i="1"/>
  <c r="R10" i="1" s="1" a="1"/>
  <c r="R10" i="1" s="1"/>
  <c r="L11" i="1"/>
  <c r="L12" i="1"/>
  <c r="L13" i="1"/>
  <c r="O13" i="1" s="1" a="1"/>
  <c r="O13" i="1" s="1"/>
  <c r="L14" i="1"/>
  <c r="P14" i="1" s="1" a="1"/>
  <c r="P14" i="1" s="1"/>
  <c r="L15" i="1"/>
  <c r="L16" i="1"/>
  <c r="L17" i="1"/>
  <c r="Q17" i="1" s="1" a="1"/>
  <c r="Q17" i="1" s="1"/>
  <c r="L18" i="1"/>
  <c r="Q18" i="1" s="1" a="1"/>
  <c r="Q18" i="1" s="1"/>
  <c r="L19" i="1"/>
  <c r="P19" i="1" s="1" a="1"/>
  <c r="P19" i="1" s="1"/>
  <c r="L20" i="1"/>
  <c r="L21" i="1"/>
  <c r="R21" i="1" s="1" a="1"/>
  <c r="R21" i="1" s="1"/>
  <c r="L22" i="1"/>
  <c r="M22" i="1" s="1" a="1"/>
  <c r="M22" i="1" s="1"/>
  <c r="L3" i="1"/>
  <c r="R15" i="1" l="1" a="1"/>
  <c r="R15" i="1" s="1"/>
  <c r="S15" i="1" a="1"/>
  <c r="S15" i="1" s="1"/>
  <c r="M15" i="1" a="1"/>
  <c r="M15" i="1" s="1"/>
  <c r="M12" i="1" a="1"/>
  <c r="M12" i="1" s="1"/>
  <c r="N12" i="1" a="1"/>
  <c r="N12" i="1" s="1"/>
  <c r="O12" i="1" a="1"/>
  <c r="O12" i="1" s="1"/>
  <c r="P3" i="1" a="1"/>
  <c r="P3" i="1" s="1"/>
  <c r="Q3" i="1" a="1"/>
  <c r="Q3" i="1" s="1"/>
  <c r="O9" i="1" a="1"/>
  <c r="O9" i="1" s="1"/>
  <c r="P9" i="1" a="1"/>
  <c r="P9" i="1" s="1"/>
  <c r="P20" i="1" a="1"/>
  <c r="P20" i="1" s="1"/>
  <c r="Q20" i="1" a="1"/>
  <c r="Q20" i="1" s="1"/>
  <c r="Q12" i="1" a="1"/>
  <c r="Q12" i="1" s="1"/>
  <c r="O3" i="1" a="1"/>
  <c r="O3" i="1" s="1"/>
  <c r="P12" i="1" a="1"/>
  <c r="P12" i="1" s="1"/>
  <c r="M9" i="1" a="1"/>
  <c r="M9" i="1" s="1"/>
  <c r="S13" i="1" a="1"/>
  <c r="S13" i="1" s="1"/>
  <c r="M13" i="1" a="1"/>
  <c r="M13" i="1" s="1"/>
  <c r="N13" i="1" a="1"/>
  <c r="N13" i="1" s="1"/>
  <c r="Q14" i="1" a="1"/>
  <c r="Q14" i="1" s="1"/>
  <c r="S3" i="1" a="1"/>
  <c r="S3" i="1" s="1"/>
  <c r="O10" i="1" a="1"/>
  <c r="O10" i="1" s="1"/>
  <c r="P10" i="1" a="1"/>
  <c r="P10" i="1" s="1"/>
  <c r="R3" i="1" a="1"/>
  <c r="R3" i="1" s="1"/>
  <c r="O8" i="1" a="1"/>
  <c r="O8" i="1" s="1"/>
  <c r="P8" i="1" a="1"/>
  <c r="P8" i="1" s="1"/>
  <c r="Q8" i="1" a="1"/>
  <c r="Q8" i="1" s="1"/>
  <c r="R20" i="1" a="1"/>
  <c r="R20" i="1" s="1"/>
  <c r="S10" i="1" a="1"/>
  <c r="S10" i="1" s="1"/>
  <c r="Q9" i="1" a="1"/>
  <c r="Q9" i="1" s="1"/>
  <c r="O20" i="1" a="1"/>
  <c r="O20" i="1" s="1"/>
  <c r="N3" i="1" a="1"/>
  <c r="N3" i="1" s="1"/>
  <c r="N20" i="1" a="1"/>
  <c r="N20" i="1" s="1"/>
  <c r="O15" i="1" a="1"/>
  <c r="O15" i="1" s="1"/>
  <c r="R13" i="1" a="1"/>
  <c r="R13" i="1" s="1"/>
  <c r="S14" i="1" a="1"/>
  <c r="S14" i="1" s="1"/>
  <c r="M14" i="1" a="1"/>
  <c r="M14" i="1" s="1"/>
  <c r="R14" i="1" a="1"/>
  <c r="R14" i="1" s="1"/>
  <c r="N11" i="1" a="1"/>
  <c r="N11" i="1" s="1"/>
  <c r="O11" i="1" a="1"/>
  <c r="O11" i="1" s="1"/>
  <c r="S12" i="1" a="1"/>
  <c r="S12" i="1" s="1"/>
  <c r="O22" i="1" a="1"/>
  <c r="O22" i="1" s="1"/>
  <c r="P22" i="1" a="1"/>
  <c r="P22" i="1" s="1"/>
  <c r="N22" i="1" a="1"/>
  <c r="N22" i="1" s="1"/>
  <c r="P11" i="1" a="1"/>
  <c r="P11" i="1" s="1"/>
  <c r="P21" i="1" a="1"/>
  <c r="P21" i="1" s="1"/>
  <c r="Q21" i="1" a="1"/>
  <c r="Q21" i="1" s="1"/>
  <c r="Q15" i="1" a="1"/>
  <c r="Q15" i="1" s="1"/>
  <c r="O14" i="1" a="1"/>
  <c r="O14" i="1" s="1"/>
  <c r="R12" i="1" a="1"/>
  <c r="R12" i="1" s="1"/>
  <c r="M11" i="1" a="1"/>
  <c r="M11" i="1" s="1"/>
  <c r="S21" i="1" a="1"/>
  <c r="S21" i="1" s="1"/>
  <c r="P15" i="1" a="1"/>
  <c r="P15" i="1" s="1"/>
  <c r="N14" i="1" a="1"/>
  <c r="N14" i="1" s="1"/>
  <c r="S22" i="1" a="1"/>
  <c r="S22" i="1" s="1"/>
  <c r="N15" i="1" a="1"/>
  <c r="N15" i="1" s="1"/>
  <c r="Q10" i="1" a="1"/>
  <c r="Q10" i="1" s="1"/>
  <c r="S8" i="1" a="1"/>
  <c r="S8" i="1" s="1"/>
  <c r="R19" i="1" a="1"/>
  <c r="R19" i="1" s="1"/>
  <c r="Q7" i="1" a="1"/>
  <c r="Q7" i="1" s="1"/>
  <c r="R18" i="1" a="1"/>
  <c r="R18" i="1" s="1"/>
  <c r="P7" i="1" a="1"/>
  <c r="P7" i="1" s="1"/>
  <c r="Q19" i="1" a="1"/>
  <c r="Q19" i="1" s="1"/>
  <c r="S23" i="1" l="1"/>
  <c r="P23" i="1"/>
  <c r="O23" i="1"/>
  <c r="N23" i="1"/>
  <c r="R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<sst xmlns="http://schemas.openxmlformats.org/spreadsheetml/2006/main" count="284" uniqueCount="35">
  <si>
    <t>Bubblegum Benchmark Fund</t>
  </si>
  <si>
    <t>CandyCorn Capital Partners</t>
  </si>
  <si>
    <t>CandyCrest Holdings</t>
  </si>
  <si>
    <t>Caramelized Capital</t>
  </si>
  <si>
    <t>Marshmallow Margin Group</t>
  </si>
  <si>
    <t>1st PMT Yr</t>
  </si>
  <si>
    <t>2nd PMT Yr</t>
  </si>
  <si>
    <t>FINAL PMT Last Yr</t>
  </si>
  <si>
    <t>Investment_name</t>
  </si>
  <si>
    <t>Investment %</t>
  </si>
  <si>
    <t>Month of Cashflow</t>
  </si>
  <si>
    <t>Cash Flow Summary for Month</t>
  </si>
  <si>
    <t>Investment</t>
  </si>
  <si>
    <t>Inflow</t>
  </si>
  <si>
    <t>Outflow</t>
  </si>
  <si>
    <t>Amount</t>
  </si>
  <si>
    <t>Return</t>
  </si>
  <si>
    <t>A</t>
  </si>
  <si>
    <t>Months to Mature</t>
  </si>
  <si>
    <t>B</t>
  </si>
  <si>
    <t>C</t>
  </si>
  <si>
    <t>D</t>
  </si>
  <si>
    <t>Total Invested in Month 1 -&gt;</t>
  </si>
  <si>
    <t>Surplus Funds</t>
  </si>
  <si>
    <t>Req'd Payments</t>
  </si>
  <si>
    <t>Investment Letter</t>
  </si>
  <si>
    <t>E</t>
  </si>
  <si>
    <t>Years to Maturity</t>
  </si>
  <si>
    <t>Year can Start Investing</t>
  </si>
  <si>
    <t>-</t>
  </si>
  <si>
    <t>Could Have</t>
  </si>
  <si>
    <t>Savings</t>
  </si>
  <si>
    <t>Out of Pocket</t>
  </si>
  <si>
    <t>&lt;---&gt;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</si>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</sst>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6" fillId="0" borderId="0" xfId="0" applyFon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44" fontId="19" fillId="35" borderId="13" xfId="1" applyFont="1" applyFill="1" applyBorder="1"/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 wrapText="1"/>
    </xf>
    <xf numFmtId="0" fontId="0" fillId="36" borderId="20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 wrapText="1"/>
    </xf>
    <xf numFmtId="0" fontId="0" fillId="36" borderId="23" xfId="0" applyFill="1" applyBorder="1" applyAlignment="1">
      <alignment horizontal="center" vertical="center"/>
    </xf>
    <xf numFmtId="164" fontId="0" fillId="0" borderId="26" xfId="2" applyNumberFormat="1" applyFont="1" applyBorder="1"/>
    <xf numFmtId="164" fontId="0" fillId="0" borderId="20" xfId="2" applyNumberFormat="1" applyFont="1" applyBorder="1"/>
    <xf numFmtId="164" fontId="0" fillId="0" borderId="23" xfId="2" applyNumberFormat="1" applyFont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44" fontId="19" fillId="35" borderId="28" xfId="1" applyFont="1" applyFill="1" applyBorder="1"/>
    <xf numFmtId="0" fontId="0" fillId="0" borderId="29" xfId="0" applyBorder="1" applyAlignment="1">
      <alignment horizontal="center"/>
    </xf>
    <xf numFmtId="44" fontId="20" fillId="35" borderId="30" xfId="1" applyFont="1" applyFill="1" applyBorder="1"/>
    <xf numFmtId="44" fontId="21" fillId="35" borderId="0" xfId="1" applyFont="1" applyFill="1"/>
    <xf numFmtId="165" fontId="16" fillId="0" borderId="0" xfId="1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16" fillId="33" borderId="10" xfId="0" applyFont="1" applyFill="1" applyBorder="1"/>
    <xf numFmtId="0" fontId="16" fillId="33" borderId="11" xfId="0" applyFont="1" applyFill="1" applyBorder="1"/>
    <xf numFmtId="0" fontId="0" fillId="0" borderId="33" xfId="0" applyBorder="1"/>
    <xf numFmtId="0" fontId="0" fillId="0" borderId="34" xfId="0" applyBorder="1"/>
    <xf numFmtId="44" fontId="19" fillId="35" borderId="14" xfId="1" applyFont="1" applyFill="1" applyBorder="1"/>
    <xf numFmtId="0" fontId="0" fillId="0" borderId="31" xfId="0" applyBorder="1"/>
    <xf numFmtId="0" fontId="0" fillId="0" borderId="19" xfId="0" applyBorder="1"/>
    <xf numFmtId="164" fontId="0" fillId="0" borderId="33" xfId="2" applyNumberFormat="1" applyFont="1" applyBorder="1"/>
    <xf numFmtId="164" fontId="0" fillId="0" borderId="31" xfId="2" applyNumberFormat="1" applyFont="1" applyBorder="1"/>
    <xf numFmtId="164" fontId="0" fillId="0" borderId="27" xfId="2" applyNumberFormat="1" applyFont="1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16" fillId="33" borderId="34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Investment</a:t>
            </a:r>
            <a:r>
              <a:rPr lang="en-US" b="1" baseline="0"/>
              <a:t> Summary</a:t>
            </a:r>
          </a:p>
        </c:rich>
      </c:tx>
      <c:layout>
        <c:manualLayout>
          <c:xMode val="edge"/>
          <c:yMode val="edge"/>
          <c:x val="0.3202637795275590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(Model!$X$15,Model!$Z$15)</c:f>
              <c:numCache>
                <c:formatCode>_("$"* #,##0.00_);_("$"* \(#,##0.00\);_("$"* "-"??_);_(@_)</c:formatCode>
                <c:ptCount val="2"/>
                <c:pt idx="0">
                  <c:v>1000</c:v>
                </c:pt>
                <c:pt idx="1">
                  <c:v>871.39632368949924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2-4474-BBBE-9D3A67E81A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Inflow</a:t>
            </a:r>
            <a:r>
              <a:rPr lang="en-US" baseline="0"/>
              <a:t> &amp; Outflows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Model!$I$1:$I$2</c:f>
              <c:strCache>
                <c:ptCount val="2"/>
                <c:pt idx="0">
                  <c:v>Month of Cashflow</c:v>
                </c:pt>
                <c:pt idx="1">
                  <c:v>Inflow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Model!$I$3:$I$24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A-427D-A319-D9B1EC248C63}"/>
            </c:ext>
          </c:extLst>
        </c:ser>
        <c:ser>
          <c:idx val="1"/>
          <c:order val="1"/>
          <c:tx>
            <c:strRef>
              <c:f>Model!$J$1:$J$2</c:f>
              <c:strCache>
                <c:ptCount val="2"/>
                <c:pt idx="0">
                  <c:v>Month of Cashflow</c:v>
                </c:pt>
                <c:pt idx="1">
                  <c:v>Outflow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Model!$J$3:$J$24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7</c:v>
                </c:pt>
                <c:pt idx="13">
                  <c:v>0</c:v>
                </c:pt>
                <c:pt idx="14">
                  <c:v>8</c:v>
                </c:pt>
                <c:pt idx="15">
                  <c:v>9</c:v>
                </c:pt>
                <c:pt idx="16">
                  <c:v>0</c:v>
                </c:pt>
                <c:pt idx="17">
                  <c:v>9</c:v>
                </c:pt>
                <c:pt idx="18">
                  <c:v>0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A-427D-A319-D9B1EC248C63}"/>
            </c:ext>
          </c:extLst>
        </c:ser>
        <c:ser>
          <c:idx val="2"/>
          <c:order val="2"/>
          <c:tx>
            <c:strRef>
              <c:f>Model!$K$1:$K$2</c:f>
              <c:strCache>
                <c:ptCount val="2"/>
                <c:pt idx="0">
                  <c:v>Month of Cashflow</c:v>
                </c:pt>
                <c:pt idx="1">
                  <c:v>Amount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Model!$K$3:$K$24</c:f>
              <c:numCache>
                <c:formatCode>_("$"* #,##0.00_);_("$"* \(#,##0.00\);_("$"* "-"??_);_(@_)</c:formatCode>
                <c:ptCount val="22"/>
                <c:pt idx="0">
                  <c:v>0</c:v>
                </c:pt>
                <c:pt idx="1">
                  <c:v>871.39632368949924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245.12207079125403</c:v>
                </c:pt>
                <c:pt idx="6">
                  <c:v>0</c:v>
                </c:pt>
                <c:pt idx="7">
                  <c:v>662.96003812557319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470.43867343106041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490.24414158250806</c:v>
                </c:pt>
                <c:pt idx="20">
                  <c:v>871.39632368949924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4A-427D-A319-D9B1EC248C63}"/>
            </c:ext>
          </c:extLst>
        </c:ser>
        <c:ser>
          <c:idx val="3"/>
          <c:order val="3"/>
          <c:tx>
            <c:strRef>
              <c:f>Model!$L$1:$L$2</c:f>
              <c:strCache>
                <c:ptCount val="2"/>
                <c:pt idx="0">
                  <c:v>Month of Cashflow</c:v>
                </c:pt>
                <c:pt idx="1">
                  <c:v>Return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Model!$L$3:$L$24</c:f>
              <c:numCache>
                <c:formatCode>0.0%</c:formatCode>
                <c:ptCount val="22"/>
                <c:pt idx="0">
                  <c:v>1.9900000000000001E-2</c:v>
                </c:pt>
                <c:pt idx="1">
                  <c:v>4.2099999999999999E-2</c:v>
                </c:pt>
                <c:pt idx="2">
                  <c:v>0.10929999999999999</c:v>
                </c:pt>
                <c:pt idx="3">
                  <c:v>1.9900000000000001E-2</c:v>
                </c:pt>
                <c:pt idx="4">
                  <c:v>6.4399999999999999E-2</c:v>
                </c:pt>
                <c:pt idx="5">
                  <c:v>1.9900000000000001E-2</c:v>
                </c:pt>
                <c:pt idx="6">
                  <c:v>4.2099999999999999E-2</c:v>
                </c:pt>
                <c:pt idx="7">
                  <c:v>8.6699999999999999E-2</c:v>
                </c:pt>
                <c:pt idx="8">
                  <c:v>1.9900000000000001E-2</c:v>
                </c:pt>
                <c:pt idx="9">
                  <c:v>1.9900000000000001E-2</c:v>
                </c:pt>
                <c:pt idx="10">
                  <c:v>4.2099999999999999E-2</c:v>
                </c:pt>
                <c:pt idx="11">
                  <c:v>6.4399999999999999E-2</c:v>
                </c:pt>
                <c:pt idx="12">
                  <c:v>1.9900000000000001E-2</c:v>
                </c:pt>
                <c:pt idx="13">
                  <c:v>0.10929999999999999</c:v>
                </c:pt>
                <c:pt idx="14">
                  <c:v>1.9900000000000001E-2</c:v>
                </c:pt>
                <c:pt idx="15">
                  <c:v>4.2099999999999999E-2</c:v>
                </c:pt>
                <c:pt idx="16">
                  <c:v>8.6699999999999999E-2</c:v>
                </c:pt>
                <c:pt idx="17">
                  <c:v>1.9900000000000001E-2</c:v>
                </c:pt>
                <c:pt idx="18">
                  <c:v>6.4399999999999999E-2</c:v>
                </c:pt>
                <c:pt idx="19">
                  <c:v>1.9900000000000001E-2</c:v>
                </c:pt>
                <c:pt idx="20" formatCode="General">
                  <c:v>0</c:v>
                </c:pt>
                <c:pt idx="21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4A-427D-A319-D9B1EC248C63}"/>
            </c:ext>
          </c:extLst>
        </c:ser>
        <c:ser>
          <c:idx val="4"/>
          <c:order val="4"/>
          <c:tx>
            <c:strRef>
              <c:f>Model!$M$1:$M$2</c:f>
              <c:strCache>
                <c:ptCount val="2"/>
                <c:pt idx="0">
                  <c:v>Cash Flow Summary for Month</c:v>
                </c:pt>
                <c:pt idx="1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Model!$M$3:$M$24</c:f>
              <c:numCache>
                <c:formatCode>General</c:formatCode>
                <c:ptCount val="2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4A-427D-A319-D9B1EC248C63}"/>
            </c:ext>
          </c:extLst>
        </c:ser>
        <c:ser>
          <c:idx val="5"/>
          <c:order val="5"/>
          <c:tx>
            <c:strRef>
              <c:f>Model!$N$1:$N$2</c:f>
              <c:strCache>
                <c:ptCount val="2"/>
                <c:pt idx="0">
                  <c:v>Cash Flow Summary for Month</c:v>
                </c:pt>
                <c:pt idx="1">
                  <c:v>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Model!$N$3:$N$24</c:f>
              <c:numCache>
                <c:formatCode>General</c:formatCode>
                <c:ptCount val="22"/>
                <c:pt idx="0">
                  <c:v>1.0199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4A-427D-A319-D9B1EC248C63}"/>
            </c:ext>
          </c:extLst>
        </c:ser>
        <c:ser>
          <c:idx val="6"/>
          <c:order val="6"/>
          <c:tx>
            <c:strRef>
              <c:f>Model!$O$1:$O$2</c:f>
              <c:strCache>
                <c:ptCount val="2"/>
                <c:pt idx="0">
                  <c:v>Cash Flow Summary for Month</c:v>
                </c:pt>
                <c:pt idx="1">
                  <c:v>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Model!$O$3:$O$24</c:f>
              <c:numCache>
                <c:formatCode>General</c:formatCode>
                <c:ptCount val="22"/>
                <c:pt idx="0">
                  <c:v>0</c:v>
                </c:pt>
                <c:pt idx="1">
                  <c:v>1.0421</c:v>
                </c:pt>
                <c:pt idx="2">
                  <c:v>0</c:v>
                </c:pt>
                <c:pt idx="3">
                  <c:v>1.0199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4A-427D-A319-D9B1EC248C63}"/>
            </c:ext>
          </c:extLst>
        </c:ser>
        <c:ser>
          <c:idx val="7"/>
          <c:order val="7"/>
          <c:tx>
            <c:strRef>
              <c:f>Model!$P$1:$P$2</c:f>
              <c:strCache>
                <c:ptCount val="2"/>
                <c:pt idx="0">
                  <c:v>Cash Flow Summary for Month</c:v>
                </c:pt>
                <c:pt idx="1">
                  <c:v>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Model!$P$3:$P$24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1.0199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_(&quot;$&quot;* #,##0.00_);_(&quot;$&quot;* \(#,##0.00\);_(&quot;$&quot;* &quot;-&quot;??_);_(@_)">
                  <c:v>250</c:v>
                </c:pt>
                <c:pt idx="21" formatCode="&quot;$&quot;#,##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4A-427D-A319-D9B1EC248C63}"/>
            </c:ext>
          </c:extLst>
        </c:ser>
        <c:ser>
          <c:idx val="8"/>
          <c:order val="8"/>
          <c:tx>
            <c:strRef>
              <c:f>Model!$Q$1:$Q$2</c:f>
              <c:strCache>
                <c:ptCount val="2"/>
                <c:pt idx="0">
                  <c:v>Cash Flow Summary for Month</c:v>
                </c:pt>
                <c:pt idx="1">
                  <c:v>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Model!$Q$3:$Q$24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1.0644</c:v>
                </c:pt>
                <c:pt idx="5">
                  <c:v>0</c:v>
                </c:pt>
                <c:pt idx="6">
                  <c:v>1.0421</c:v>
                </c:pt>
                <c:pt idx="7">
                  <c:v>0</c:v>
                </c:pt>
                <c:pt idx="8">
                  <c:v>1.0199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4A-427D-A319-D9B1EC248C63}"/>
            </c:ext>
          </c:extLst>
        </c:ser>
        <c:ser>
          <c:idx val="9"/>
          <c:order val="9"/>
          <c:tx>
            <c:strRef>
              <c:f>Model!$R$1:$R$2</c:f>
              <c:strCache>
                <c:ptCount val="2"/>
                <c:pt idx="0">
                  <c:v>Cash Flow Summary for Month</c:v>
                </c:pt>
                <c:pt idx="1">
                  <c:v>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Model!$R$3:$R$24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1.1093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1.0199</c:v>
                </c:pt>
                <c:pt idx="10">
                  <c:v>0</c:v>
                </c:pt>
                <c:pt idx="11">
                  <c:v>0</c:v>
                </c:pt>
                <c:pt idx="12">
                  <c:v>-1</c:v>
                </c:pt>
                <c:pt idx="13">
                  <c:v>-1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4A-427D-A319-D9B1EC248C63}"/>
            </c:ext>
          </c:extLst>
        </c:ser>
        <c:ser>
          <c:idx val="10"/>
          <c:order val="10"/>
          <c:tx>
            <c:strRef>
              <c:f>Model!$S$1:$S$2</c:f>
              <c:strCache>
                <c:ptCount val="2"/>
                <c:pt idx="0">
                  <c:v>Cash Flow Summary for Month</c:v>
                </c:pt>
                <c:pt idx="1">
                  <c:v>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Model!$S$3:$S$24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1.0867</c:v>
                </c:pt>
                <c:pt idx="8">
                  <c:v>0</c:v>
                </c:pt>
                <c:pt idx="9">
                  <c:v>0</c:v>
                </c:pt>
                <c:pt idx="10">
                  <c:v>1.0421</c:v>
                </c:pt>
                <c:pt idx="11">
                  <c:v>0</c:v>
                </c:pt>
                <c:pt idx="12">
                  <c:v>1.0199</c:v>
                </c:pt>
                <c:pt idx="13">
                  <c:v>0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_(&quot;$&quot;* #,##0.00_);_(&quot;$&quot;* \(#,##0.00\);_(&quot;$&quot;* &quot;-&quot;??_);_(@_)">
                  <c:v>249.99999999999994</c:v>
                </c:pt>
                <c:pt idx="21" formatCode="&quot;$&quot;#,##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4A-427D-A319-D9B1EC248C63}"/>
            </c:ext>
          </c:extLst>
        </c:ser>
        <c:ser>
          <c:idx val="11"/>
          <c:order val="11"/>
          <c:tx>
            <c:strRef>
              <c:f>Model!$T$1:$T$2</c:f>
              <c:strCache>
                <c:ptCount val="2"/>
                <c:pt idx="0">
                  <c:v>Cash Flow Summary for Month</c:v>
                </c:pt>
                <c:pt idx="1">
                  <c:v>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Model!$T$3:$T$24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1.0644</c:v>
                </c:pt>
                <c:pt idx="12">
                  <c:v>0</c:v>
                </c:pt>
                <c:pt idx="13">
                  <c:v>0</c:v>
                </c:pt>
                <c:pt idx="14">
                  <c:v>1.0199</c:v>
                </c:pt>
                <c:pt idx="15">
                  <c:v>0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4A-427D-A319-D9B1EC248C63}"/>
            </c:ext>
          </c:extLst>
        </c:ser>
        <c:ser>
          <c:idx val="12"/>
          <c:order val="12"/>
          <c:tx>
            <c:strRef>
              <c:f>Model!$U$1:$U$2</c:f>
              <c:strCache>
                <c:ptCount val="2"/>
                <c:pt idx="0">
                  <c:v>Cash Flow Summary for Month</c:v>
                </c:pt>
                <c:pt idx="1">
                  <c:v>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Model!$U$3:$U$24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1.0421</c:v>
                </c:pt>
                <c:pt idx="16">
                  <c:v>0</c:v>
                </c:pt>
                <c:pt idx="17">
                  <c:v>1.0199</c:v>
                </c:pt>
                <c:pt idx="18">
                  <c:v>0</c:v>
                </c:pt>
                <c:pt idx="19">
                  <c:v>-1</c:v>
                </c:pt>
                <c:pt idx="20" formatCode="_(&quot;$&quot;* #,##0.00_);_(&quot;$&quot;* \(#,##0.00\);_(&quot;$&quot;* &quot;-&quot;??_);_(@_)">
                  <c:v>0</c:v>
                </c:pt>
                <c:pt idx="21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4A-427D-A319-D9B1EC248C63}"/>
            </c:ext>
          </c:extLst>
        </c:ser>
        <c:ser>
          <c:idx val="13"/>
          <c:order val="13"/>
          <c:tx>
            <c:strRef>
              <c:f>Model!$V$1:$V$2</c:f>
              <c:strCache>
                <c:ptCount val="2"/>
                <c:pt idx="0">
                  <c:v>Cash Flow Summary for Month</c:v>
                </c:pt>
                <c:pt idx="1">
                  <c:v>10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Model!$H$3:$H$24</c:f>
              <c:strCache>
                <c:ptCount val="21"/>
                <c:pt idx="0">
                  <c:v>Bubblegum Benchmark Fund</c:v>
                </c:pt>
                <c:pt idx="1">
                  <c:v>CandyCorn Capital Partners</c:v>
                </c:pt>
                <c:pt idx="2">
                  <c:v>Marshmallow Margin Group</c:v>
                </c:pt>
                <c:pt idx="3">
                  <c:v>Bubblegum Benchmark Fund</c:v>
                </c:pt>
                <c:pt idx="4">
                  <c:v>CandyCrest Holdings</c:v>
                </c:pt>
                <c:pt idx="5">
                  <c:v>Bubblegum Benchmark Fund</c:v>
                </c:pt>
                <c:pt idx="6">
                  <c:v>CandyCorn Capital Partners</c:v>
                </c:pt>
                <c:pt idx="7">
                  <c:v>Caramelized Capital</c:v>
                </c:pt>
                <c:pt idx="8">
                  <c:v>Bubblegum Benchmark Fund</c:v>
                </c:pt>
                <c:pt idx="9">
                  <c:v>Bubblegum Benchmark Fund</c:v>
                </c:pt>
                <c:pt idx="10">
                  <c:v>CandyCorn Capital Partners</c:v>
                </c:pt>
                <c:pt idx="11">
                  <c:v>CandyCrest Holdings</c:v>
                </c:pt>
                <c:pt idx="12">
                  <c:v>Bubblegum Benchmark Fund</c:v>
                </c:pt>
                <c:pt idx="13">
                  <c:v>Marshmallow Margin Group</c:v>
                </c:pt>
                <c:pt idx="14">
                  <c:v>Bubblegum Benchmark Fund</c:v>
                </c:pt>
                <c:pt idx="15">
                  <c:v>CandyCorn Capital Partners</c:v>
                </c:pt>
                <c:pt idx="16">
                  <c:v>Caramelized Capital</c:v>
                </c:pt>
                <c:pt idx="17">
                  <c:v>Bubblegum Benchmark Fund</c:v>
                </c:pt>
                <c:pt idx="18">
                  <c:v>CandyCrest Holdings</c:v>
                </c:pt>
                <c:pt idx="19">
                  <c:v>Bubblegum Benchmark Fund</c:v>
                </c:pt>
                <c:pt idx="20">
                  <c:v>Total Invested in Month 1 -&gt;</c:v>
                </c:pt>
              </c:strCache>
            </c:strRef>
          </c:cat>
          <c:val>
            <c:numRef>
              <c:f>Model!$V$3:$V$24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1.0199</c:v>
                </c:pt>
                <c:pt idx="20" formatCode="_(&quot;$&quot;* #,##0.00_);_(&quot;$&quot;* \(#,##0.00\);_(&quot;$&quot;* &quot;-&quot;??_);_(@_)">
                  <c:v>500</c:v>
                </c:pt>
                <c:pt idx="21" formatCode="&quot;$&quot;#,##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54A-427D-A319-D9B1EC24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668783"/>
        <c:axId val="1622669263"/>
      </c:barChart>
      <c:catAx>
        <c:axId val="1622668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69263"/>
        <c:crosses val="autoZero"/>
        <c:auto val="1"/>
        <c:lblAlgn val="ctr"/>
        <c:lblOffset val="100"/>
        <c:noMultiLvlLbl val="0"/>
      </c:catAx>
      <c:valAx>
        <c:axId val="162266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6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141338</xdr:colOff>
      <xdr:row>15</xdr:row>
      <xdr:rowOff>72513</xdr:rowOff>
    </xdr:from>
    <xdr:to>
      <xdr:col>26</xdr:col>
      <xdr:colOff>473177</xdr:colOff>
      <xdr:row>30</xdr:row>
      <xdr:rowOff>36734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A53C7-244A-173A-F12A-390717675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120855</xdr:colOff>
      <xdr:row>25</xdr:row>
      <xdr:rowOff>92997</xdr:rowOff>
    </xdr:from>
    <xdr:to>
      <xdr:col>14</xdr:col>
      <xdr:colOff>445155</xdr:colOff>
      <xdr:row>47</xdr:row>
      <xdr:rowOff>130928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DA529C-4F2A-A66C-6D45-1F2D2160E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62CA-F46C-41E4-8D99-7824763CA518}">
  <dimension ref="A1:E12"/>
  <sheetViews>
    <sheetView tabSelected="1" workbookViewId="0">
      <selection activeCell="B20" sqref="B20"/>
    </sheetView>
  </sheetViews>
  <sheetFormatPr defaultRowHeight="14.5" x14ac:dyDescent="0.35"/>
  <cols>
    <col min="1" max="1" width="24.54296875" bestFit="1" customWidth="1"/>
    <col min="2" max="3" width="24" bestFit="1" customWidth="1"/>
    <col min="4" max="5" width="20.54296875" bestFit="1" customWidth="1"/>
    <col min="6" max="6" width="14.81640625" bestFit="1" customWidth="1"/>
  </cols>
  <sheetData>
    <row r="1" spans="1:5" x14ac:dyDescent="0.35">
      <c r="A1" s="25" t="s">
        <v>25</v>
      </c>
      <c r="B1" s="25" t="s">
        <v>8</v>
      </c>
      <c r="C1" s="25" t="s">
        <v>9</v>
      </c>
      <c r="D1" s="25" t="s">
        <v>28</v>
      </c>
      <c r="E1" s="25" t="s">
        <v>27</v>
      </c>
    </row>
    <row r="2" spans="1:5" x14ac:dyDescent="0.35">
      <c r="A2" t="s">
        <v>17</v>
      </c>
      <c r="B2" t="s">
        <v>0</v>
      </c>
      <c r="C2">
        <v>1.9900000000000001E-2</v>
      </c>
      <c r="D2">
        <v>1</v>
      </c>
      <c r="E2">
        <v>1</v>
      </c>
    </row>
    <row r="3" spans="1:5" x14ac:dyDescent="0.35">
      <c r="A3" t="s">
        <v>19</v>
      </c>
      <c r="B3" t="s">
        <v>1</v>
      </c>
      <c r="C3">
        <v>4.2099999999999999E-2</v>
      </c>
      <c r="D3">
        <v>1</v>
      </c>
      <c r="E3">
        <v>2</v>
      </c>
    </row>
    <row r="4" spans="1:5" x14ac:dyDescent="0.35">
      <c r="A4" t="s">
        <v>20</v>
      </c>
      <c r="B4" t="s">
        <v>2</v>
      </c>
      <c r="C4">
        <v>6.4399999999999999E-2</v>
      </c>
      <c r="D4">
        <v>2</v>
      </c>
      <c r="E4">
        <v>3</v>
      </c>
    </row>
    <row r="5" spans="1:5" x14ac:dyDescent="0.35">
      <c r="A5" t="s">
        <v>21</v>
      </c>
      <c r="B5" t="s">
        <v>3</v>
      </c>
      <c r="C5">
        <v>8.6699999999999999E-2</v>
      </c>
      <c r="D5">
        <v>3</v>
      </c>
      <c r="E5">
        <v>4</v>
      </c>
    </row>
    <row r="6" spans="1:5" x14ac:dyDescent="0.35">
      <c r="A6" t="s">
        <v>26</v>
      </c>
      <c r="B6" t="s">
        <v>4</v>
      </c>
      <c r="C6">
        <v>0.10929999999999999</v>
      </c>
      <c r="D6">
        <v>1</v>
      </c>
      <c r="E6">
        <v>5</v>
      </c>
    </row>
    <row r="7" spans="1:5" x14ac:dyDescent="0.35">
      <c r="D7">
        <v>0</v>
      </c>
    </row>
    <row r="8" spans="1:5" x14ac:dyDescent="0.35">
      <c r="D8">
        <v>0</v>
      </c>
    </row>
    <row r="10" spans="1:5" x14ac:dyDescent="0.35">
      <c r="A10" s="25" t="s">
        <v>5</v>
      </c>
      <c r="B10" s="25" t="s">
        <v>6</v>
      </c>
      <c r="C10" s="25" t="s">
        <v>7</v>
      </c>
    </row>
    <row r="11" spans="1:5" x14ac:dyDescent="0.35">
      <c r="A11">
        <v>3</v>
      </c>
      <c r="B11">
        <v>6</v>
      </c>
      <c r="C11">
        <v>10</v>
      </c>
    </row>
    <row r="12" spans="1:5" x14ac:dyDescent="0.35">
      <c r="A12">
        <v>250</v>
      </c>
      <c r="B12">
        <v>250</v>
      </c>
      <c r="C12">
        <v>500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100D-8C77-496D-905B-1EB74C1FA360}">
  <dimension ref="A1:Z24"/>
  <sheetViews>
    <sheetView zoomScale="65" zoomScaleNormal="56" workbookViewId="0">
      <selection activeCell="C19" sqref="C19"/>
    </sheetView>
  </sheetViews>
  <sheetFormatPr defaultRowHeight="14.5" x14ac:dyDescent="0.35"/>
  <cols>
    <col min="1" max="1" width="24" bestFit="1" customWidth="1"/>
    <col min="2" max="2" width="25.1796875" bestFit="1" customWidth="1"/>
    <col min="3" max="3" width="23.54296875" bestFit="1" customWidth="1"/>
    <col min="4" max="4" width="23.08984375" bestFit="1" customWidth="1"/>
    <col min="5" max="5" width="14.54296875" bestFit="1" customWidth="1"/>
    <col min="8" max="8" width="25.1796875" bestFit="1" customWidth="1"/>
    <col min="9" max="9" width="10.90625" customWidth="1"/>
    <col min="10" max="10" width="11" customWidth="1"/>
    <col min="11" max="11" width="10.54296875" bestFit="1" customWidth="1"/>
    <col min="12" max="12" width="14.54296875" bestFit="1" customWidth="1"/>
    <col min="15" max="17" width="9" bestFit="1" customWidth="1"/>
    <col min="19" max="20" width="9" bestFit="1" customWidth="1"/>
    <col min="21" max="21" width="24.81640625" bestFit="1" customWidth="1"/>
    <col min="22" max="22" width="9" bestFit="1" customWidth="1"/>
    <col min="24" max="24" width="24.81640625" bestFit="1" customWidth="1"/>
    <col min="25" max="25" width="15.26953125" bestFit="1" customWidth="1"/>
    <col min="26" max="26" width="11.90625" bestFit="1" customWidth="1"/>
  </cols>
  <sheetData>
    <row r="1" spans="1:26" ht="15" thickBot="1" x14ac:dyDescent="0.4">
      <c r="I1" s="1" t="s">
        <v>10</v>
      </c>
      <c r="J1" s="1"/>
      <c r="M1" s="1" t="s">
        <v>11</v>
      </c>
      <c r="N1" s="1"/>
      <c r="O1" s="1"/>
      <c r="P1" s="1"/>
      <c r="Q1" s="1"/>
      <c r="R1" s="1"/>
      <c r="S1" s="1"/>
    </row>
    <row r="2" spans="1:26" ht="15" thickBot="1" x14ac:dyDescent="0.4">
      <c r="A2" s="25" t="s">
        <v>25</v>
      </c>
      <c r="B2" s="25" t="s">
        <v>8</v>
      </c>
      <c r="C2" s="25" t="s">
        <v>9</v>
      </c>
      <c r="D2" s="25" t="s">
        <v>28</v>
      </c>
      <c r="E2" s="25" t="s">
        <v>27</v>
      </c>
      <c r="H2" s="32" t="s">
        <v>12</v>
      </c>
      <c r="I2" s="33" t="s">
        <v>13</v>
      </c>
      <c r="J2" s="33" t="s">
        <v>14</v>
      </c>
      <c r="K2" s="2" t="s">
        <v>15</v>
      </c>
      <c r="L2" s="47" t="s">
        <v>16</v>
      </c>
      <c r="M2" s="48">
        <v>1</v>
      </c>
      <c r="N2" s="3">
        <v>2</v>
      </c>
      <c r="O2" s="3">
        <v>3</v>
      </c>
      <c r="P2" s="3">
        <v>4</v>
      </c>
      <c r="Q2" s="3">
        <v>5</v>
      </c>
      <c r="R2" s="3">
        <v>6</v>
      </c>
      <c r="S2" s="3">
        <v>7</v>
      </c>
      <c r="T2" s="3">
        <v>8</v>
      </c>
      <c r="U2" s="3">
        <v>9</v>
      </c>
      <c r="V2" s="4">
        <v>10</v>
      </c>
    </row>
    <row r="3" spans="1:26" ht="15" thickBot="1" x14ac:dyDescent="0.4">
      <c r="A3" t="s">
        <v>17</v>
      </c>
      <c r="B3" t="s">
        <v>0</v>
      </c>
      <c r="C3">
        <v>1.9900000000000001E-2</v>
      </c>
      <c r="D3">
        <v>1</v>
      </c>
      <c r="E3">
        <v>1</v>
      </c>
      <c r="H3" s="34" t="s">
        <v>0</v>
      </c>
      <c r="I3" s="35">
        <v>1</v>
      </c>
      <c r="J3" s="35">
        <v>2</v>
      </c>
      <c r="K3" s="36">
        <v>0</v>
      </c>
      <c r="L3" s="39">
        <f>_xlfn.XLOOKUP(H3,$X$7:$X$11,$Z$7:$Z$11)</f>
        <v>1.9900000000000001E-2</v>
      </c>
      <c r="M3" s="26" cm="1">
        <f t="array" ref="M3">_xlfn.IFS(
 $I3=M$2, -1,
 $J3=M$2, 1+$L3,
 AND($I3&lt;M$2,$J3&gt;M$2), "&lt;---&gt;",
 TRUE, ""
)</f>
        <v>-1</v>
      </c>
      <c r="N3" s="27" cm="1">
        <f t="array" ref="N3">_xlfn.IFS(
 $I3=N$2, -1,
 $J3=N$2, 1+$L3,
 AND($I3&lt;N$2,$J3&gt;N$2), "&lt;---&gt;",
 TRUE, ""
)</f>
        <v>1.0199</v>
      </c>
      <c r="O3" s="27" t="str" cm="1">
        <f t="array" ref="O3">_xlfn.IFS(
 $I3=O$2, -1,
 $J3=O$2, 1+$L3,
 AND($I3&lt;O$2,$J3&gt;O$2), "&lt;---&gt;",
 TRUE, ""
)</f>
        <v/>
      </c>
      <c r="P3" s="27" t="str" cm="1">
        <f t="array" ref="P3">_xlfn.IFS(
 $I3=P$2, -1,
 $J3=P$2, 1+$L3,
 AND($I3&lt;P$2,$J3&gt;P$2), "&lt;---&gt;",
 TRUE, ""
)</f>
        <v/>
      </c>
      <c r="Q3" s="27" t="str" cm="1">
        <f t="array" ref="Q3">_xlfn.IFS(
 $I3=Q$2, -1,
 $J3=Q$2, 1+$L3,
 AND($I3&lt;Q$2,$J3&gt;Q$2), "&lt;---&gt;",
 TRUE, ""
)</f>
        <v/>
      </c>
      <c r="R3" s="27" t="str" cm="1">
        <f t="array" ref="R3">_xlfn.IFS(
 $I3=R$2, -1,
 $J3=R$2, 1+$L3,
 AND($I3&lt;R$2,$J3&gt;R$2), "&lt;---&gt;",
 TRUE, ""
)</f>
        <v/>
      </c>
      <c r="S3" s="27" t="str" cm="1">
        <f t="array" ref="S3">_xlfn.IFS(
 $I3=S$2, -1,
 $J3=S$2, 1+$L3,
 AND($I3&lt;S$2,$J3&gt;S$2), "&lt;---&gt;",
 TRUE, ""
)</f>
        <v/>
      </c>
      <c r="T3" s="27" t="str" cm="1">
        <f t="array" ref="T3">_xlfn.IFS(
 $I3=T$2, -1,
 $J3=T$2, 1+$L3,
 AND($I3&lt;T$2,$J3&gt;T$2), "&lt;---&gt;",
 TRUE, ""
)</f>
        <v/>
      </c>
      <c r="U3" s="27" t="str" cm="1">
        <f t="array" ref="U3">_xlfn.IFS(
 $I3=U$2, -1,
 $J3=U$2, 1+$L3,
 AND($I3&lt;U$2,$J3&gt;U$2), "&lt;---&gt;",
 TRUE, ""
)</f>
        <v/>
      </c>
      <c r="V3" s="28" t="str" cm="1">
        <f t="array" ref="V3">_xlfn.IFS(
 $I3=V$2, -1,
 $J3=V$2, 1+$L3,
 AND($I3&lt;V$2,$J3&gt;V$2), "&lt;---&gt;",
 TRUE, ""
)</f>
        <v/>
      </c>
    </row>
    <row r="4" spans="1:26" x14ac:dyDescent="0.35">
      <c r="A4" t="s">
        <v>19</v>
      </c>
      <c r="B4" t="s">
        <v>1</v>
      </c>
      <c r="C4">
        <v>4.2099999999999999E-2</v>
      </c>
      <c r="D4">
        <v>1</v>
      </c>
      <c r="E4">
        <v>2</v>
      </c>
      <c r="H4" s="37" t="s">
        <v>1</v>
      </c>
      <c r="I4" s="29">
        <v>1</v>
      </c>
      <c r="J4" s="29">
        <v>3</v>
      </c>
      <c r="K4" s="5">
        <v>871.39632368949924</v>
      </c>
      <c r="L4" s="40">
        <f>_xlfn.XLOOKUP(H4,$X$7:$X$11,$Z$7:$Z$11)</f>
        <v>4.2099999999999999E-2</v>
      </c>
      <c r="M4" s="26" cm="1">
        <f t="array" ref="M4">_xlfn.IFS(
 $I4=M$2, -1,
 $J4=M$2, 1+$L4,
 AND($I4&lt;M$2,$J4&gt;M$2), "&lt;---&gt;",
 TRUE, ""
)</f>
        <v>-1</v>
      </c>
      <c r="N4" s="27" t="str" cm="1">
        <f t="array" ref="N4">_xlfn.IFS(
 $I4=N$2, -1,
 $J4=N$2, 1+$L4,
 AND($I4&lt;N$2,$J4&gt;N$2), "&lt;---&gt;",
 TRUE, ""
)</f>
        <v>&lt;---&gt;</v>
      </c>
      <c r="O4" s="27" cm="1">
        <f t="array" ref="O4">_xlfn.IFS(
 $I4=O$2, -1,
 $J4=O$2, 1+$L4,
 AND($I4&lt;O$2,$J4&gt;O$2), "&lt;---&gt;",
 TRUE, ""
)</f>
        <v>1.0421</v>
      </c>
      <c r="P4" s="27" t="str" cm="1">
        <f t="array" ref="P4">_xlfn.IFS(
 $I4=P$2, -1,
 $J4=P$2, 1+$L4,
 AND($I4&lt;P$2,$J4&gt;P$2), "&lt;---&gt;",
 TRUE, ""
)</f>
        <v/>
      </c>
      <c r="Q4" s="27" t="str" cm="1">
        <f t="array" ref="Q4">_xlfn.IFS(
 $I4=Q$2, -1,
 $J4=Q$2, 1+$L4,
 AND($I4&lt;Q$2,$J4&gt;Q$2), "&lt;---&gt;",
 TRUE, ""
)</f>
        <v/>
      </c>
      <c r="R4" s="27" t="str" cm="1">
        <f t="array" ref="R4">_xlfn.IFS(
 $I4=R$2, -1,
 $J4=R$2, 1+$L4,
 AND($I4&lt;R$2,$J4&gt;R$2), "&lt;---&gt;",
 TRUE, ""
)</f>
        <v/>
      </c>
      <c r="S4" s="27" t="str" cm="1">
        <f t="array" ref="S4">_xlfn.IFS(
 $I4=S$2, -1,
 $J4=S$2, 1+$L4,
 AND($I4&lt;S$2,$J4&gt;S$2), "&lt;---&gt;",
 TRUE, ""
)</f>
        <v/>
      </c>
      <c r="T4" s="27" t="str" cm="1">
        <f t="array" ref="T4">_xlfn.IFS(
 $I4=T$2, -1,
 $J4=T$2, 1+$L4,
 AND($I4&lt;T$2,$J4&gt;T$2), "&lt;---&gt;",
 TRUE, ""
)</f>
        <v/>
      </c>
      <c r="U4" s="27" t="str" cm="1">
        <f t="array" ref="U4">_xlfn.IFS(
 $I4=U$2, -1,
 $J4=U$2, 1+$L4,
 AND($I4&lt;U$2,$J4&gt;U$2), "&lt;---&gt;",
 TRUE, ""
)</f>
        <v/>
      </c>
      <c r="V4" s="28" t="str" cm="1">
        <f t="array" ref="V4">_xlfn.IFS(
 $I4=V$2, -1,
 $J4=V$2, 1+$L4,
 AND($I4&lt;V$2,$J4&gt;V$2), "&lt;---&gt;",
 TRUE, ""
)</f>
        <v/>
      </c>
      <c r="X4" s="6" t="s">
        <v>12</v>
      </c>
      <c r="Y4" s="7" t="s">
        <v>18</v>
      </c>
      <c r="Z4" s="8" t="s">
        <v>16</v>
      </c>
    </row>
    <row r="5" spans="1:26" x14ac:dyDescent="0.35">
      <c r="A5" t="s">
        <v>20</v>
      </c>
      <c r="B5" t="s">
        <v>2</v>
      </c>
      <c r="C5">
        <v>6.4399999999999999E-2</v>
      </c>
      <c r="D5">
        <v>2</v>
      </c>
      <c r="E5">
        <v>3</v>
      </c>
      <c r="H5" s="37" t="s">
        <v>4</v>
      </c>
      <c r="I5" s="29">
        <v>1</v>
      </c>
      <c r="J5" s="29">
        <v>6</v>
      </c>
      <c r="K5" s="5">
        <v>0</v>
      </c>
      <c r="L5" s="40">
        <f>_xlfn.XLOOKUP(H5,$X$7:$X$11,$Z$7:$Z$11)</f>
        <v>0.10929999999999999</v>
      </c>
      <c r="M5" s="26" cm="1">
        <f t="array" ref="M5">_xlfn.IFS(
 $I5=M$2, -1,
 $J5=M$2, 1+$L5,
 AND($I5&lt;M$2,$J5&gt;M$2), "&lt;---&gt;",
 TRUE, ""
)</f>
        <v>-1</v>
      </c>
      <c r="N5" s="27" t="str" cm="1">
        <f t="array" ref="N5">_xlfn.IFS(
 $I5=N$2, -1,
 $J5=N$2, 1+$L5,
 AND($I5&lt;N$2,$J5&gt;N$2), "&lt;---&gt;",
 TRUE, ""
)</f>
        <v>&lt;---&gt;</v>
      </c>
      <c r="O5" s="27" t="str" cm="1">
        <f t="array" ref="O5">_xlfn.IFS(
 $I5=O$2, -1,
 $J5=O$2, 1+$L5,
 AND($I5&lt;O$2,$J5&gt;O$2), "&lt;---&gt;",
 TRUE, ""
)</f>
        <v>&lt;---&gt;</v>
      </c>
      <c r="P5" s="27" t="str" cm="1">
        <f t="array" ref="P5">_xlfn.IFS(
 $I5=P$2, -1,
 $J5=P$2, 1+$L5,
 AND($I5&lt;P$2,$J5&gt;P$2), "&lt;---&gt;",
 TRUE, ""
)</f>
        <v>&lt;---&gt;</v>
      </c>
      <c r="Q5" s="27" t="str" cm="1">
        <f t="array" ref="Q5">_xlfn.IFS(
 $I5=Q$2, -1,
 $J5=Q$2, 1+$L5,
 AND($I5&lt;Q$2,$J5&gt;Q$2), "&lt;---&gt;",
 TRUE, ""
)</f>
        <v>&lt;---&gt;</v>
      </c>
      <c r="R5" s="27" cm="1">
        <f t="array" ref="R5">_xlfn.IFS(
 $I5=R$2, -1,
 $J5=R$2, 1+$L5,
 AND($I5&lt;R$2,$J5&gt;R$2), "&lt;---&gt;",
 TRUE, ""
)</f>
        <v>1.1093</v>
      </c>
      <c r="S5" s="27" t="str" cm="1">
        <f t="array" ref="S5">_xlfn.IFS(
 $I5=S$2, -1,
 $J5=S$2, 1+$L5,
 AND($I5&lt;S$2,$J5&gt;S$2), "&lt;---&gt;",
 TRUE, ""
)</f>
        <v/>
      </c>
      <c r="T5" s="27" t="str" cm="1">
        <f t="array" ref="T5">_xlfn.IFS(
 $I5=T$2, -1,
 $J5=T$2, 1+$L5,
 AND($I5&lt;T$2,$J5&gt;T$2), "&lt;---&gt;",
 TRUE, ""
)</f>
        <v/>
      </c>
      <c r="U5" s="27" t="str" cm="1">
        <f t="array" ref="U5">_xlfn.IFS(
 $I5=U$2, -1,
 $J5=U$2, 1+$L5,
 AND($I5&lt;U$2,$J5&gt;U$2), "&lt;---&gt;",
 TRUE, ""
)</f>
        <v/>
      </c>
      <c r="V5" s="28" t="str" cm="1">
        <f t="array" ref="V5">_xlfn.IFS(
 $I5=V$2, -1,
 $J5=V$2, 1+$L5,
 AND($I5&lt;V$2,$J5&gt;V$2), "&lt;---&gt;",
 TRUE, ""
)</f>
        <v/>
      </c>
      <c r="X5" s="9"/>
      <c r="Y5" s="10"/>
      <c r="Z5" s="11"/>
    </row>
    <row r="6" spans="1:26" ht="15" thickBot="1" x14ac:dyDescent="0.4">
      <c r="A6" t="s">
        <v>21</v>
      </c>
      <c r="B6" t="s">
        <v>3</v>
      </c>
      <c r="C6">
        <v>8.6699999999999999E-2</v>
      </c>
      <c r="D6">
        <v>3</v>
      </c>
      <c r="E6">
        <v>4</v>
      </c>
      <c r="H6" s="37" t="s">
        <v>0</v>
      </c>
      <c r="I6" s="29">
        <v>2</v>
      </c>
      <c r="J6" s="29">
        <v>3</v>
      </c>
      <c r="K6" s="5">
        <v>0</v>
      </c>
      <c r="L6" s="40">
        <f>_xlfn.XLOOKUP(H6,$X$7:$X$11,$Z$7:$Z$11)</f>
        <v>1.9900000000000001E-2</v>
      </c>
      <c r="M6" s="26" t="str" cm="1">
        <f t="array" ref="M6">_xlfn.IFS(
 $I6=M$2, -1,
 $J6=M$2, 1+$L6,
 AND($I6&lt;M$2,$J6&gt;M$2), "&lt;---&gt;",
 TRUE, ""
)</f>
        <v/>
      </c>
      <c r="N6" s="27" cm="1">
        <f t="array" ref="N6">_xlfn.IFS(
 $I6=N$2, -1,
 $J6=N$2, 1+$L6,
 AND($I6&lt;N$2,$J6&gt;N$2), "&lt;---&gt;",
 TRUE, ""
)</f>
        <v>-1</v>
      </c>
      <c r="O6" s="27" cm="1">
        <f t="array" ref="O6">_xlfn.IFS(
 $I6=O$2, -1,
 $J6=O$2, 1+$L6,
 AND($I6&lt;O$2,$J6&gt;O$2), "&lt;---&gt;",
 TRUE, ""
)</f>
        <v>1.0199</v>
      </c>
      <c r="P6" s="27" t="str" cm="1">
        <f t="array" ref="P6">_xlfn.IFS(
 $I6=P$2, -1,
 $J6=P$2, 1+$L6,
 AND($I6&lt;P$2,$J6&gt;P$2), "&lt;---&gt;",
 TRUE, ""
)</f>
        <v/>
      </c>
      <c r="Q6" s="27" t="str" cm="1">
        <f t="array" ref="Q6">_xlfn.IFS(
 $I6=Q$2, -1,
 $J6=Q$2, 1+$L6,
 AND($I6&lt;Q$2,$J6&gt;Q$2), "&lt;---&gt;",
 TRUE, ""
)</f>
        <v/>
      </c>
      <c r="R6" s="27" t="str" cm="1">
        <f t="array" ref="R6">_xlfn.IFS(
 $I6=R$2, -1,
 $J6=R$2, 1+$L6,
 AND($I6&lt;R$2,$J6&gt;R$2), "&lt;---&gt;",
 TRUE, ""
)</f>
        <v/>
      </c>
      <c r="S6" s="27" t="str" cm="1">
        <f t="array" ref="S6">_xlfn.IFS(
 $I6=S$2, -1,
 $J6=S$2, 1+$L6,
 AND($I6&lt;S$2,$J6&gt;S$2), "&lt;---&gt;",
 TRUE, ""
)</f>
        <v/>
      </c>
      <c r="T6" s="27" t="str" cm="1">
        <f t="array" ref="T6">_xlfn.IFS(
 $I6=T$2, -1,
 $J6=T$2, 1+$L6,
 AND($I6&lt;T$2,$J6&gt;T$2), "&lt;---&gt;",
 TRUE, ""
)</f>
        <v/>
      </c>
      <c r="U6" s="27" t="str" cm="1">
        <f t="array" ref="U6">_xlfn.IFS(
 $I6=U$2, -1,
 $J6=U$2, 1+$L6,
 AND($I6&lt;U$2,$J6&gt;U$2), "&lt;---&gt;",
 TRUE, ""
)</f>
        <v/>
      </c>
      <c r="V6" s="28" t="str" cm="1">
        <f t="array" ref="V6">_xlfn.IFS(
 $I6=V$2, -1,
 $J6=V$2, 1+$L6,
 AND($I6&lt;V$2,$J6&gt;V$2), "&lt;---&gt;",
 TRUE, ""
)</f>
        <v/>
      </c>
      <c r="X6" s="12"/>
      <c r="Y6" s="13"/>
      <c r="Z6" s="14"/>
    </row>
    <row r="7" spans="1:26" x14ac:dyDescent="0.35">
      <c r="A7" t="s">
        <v>26</v>
      </c>
      <c r="B7" t="s">
        <v>4</v>
      </c>
      <c r="C7">
        <v>0.10929999999999999</v>
      </c>
      <c r="D7">
        <v>1</v>
      </c>
      <c r="E7">
        <v>5</v>
      </c>
      <c r="H7" s="37" t="s">
        <v>2</v>
      </c>
      <c r="I7" s="29">
        <v>2</v>
      </c>
      <c r="J7" s="29">
        <v>5</v>
      </c>
      <c r="K7" s="5">
        <v>0</v>
      </c>
      <c r="L7" s="40">
        <f>_xlfn.XLOOKUP(H7,$X$7:$X$11,$Z$7:$Z$11)</f>
        <v>6.4399999999999999E-2</v>
      </c>
      <c r="M7" s="26" t="str" cm="1">
        <f t="array" ref="M7">_xlfn.IFS(
 $I7=M$2, -1,
 $J7=M$2, 1+$L7,
 AND($I7&lt;M$2,$J7&gt;M$2), "&lt;---&gt;",
 TRUE, ""
)</f>
        <v/>
      </c>
      <c r="N7" s="27" cm="1">
        <f t="array" ref="N7">_xlfn.IFS(
 $I7=N$2, -1,
 $J7=N$2, 1+$L7,
 AND($I7&lt;N$2,$J7&gt;N$2), "&lt;---&gt;",
 TRUE, ""
)</f>
        <v>-1</v>
      </c>
      <c r="O7" s="27" t="str" cm="1">
        <f t="array" ref="O7">_xlfn.IFS(
 $I7=O$2, -1,
 $J7=O$2, 1+$L7,
 AND($I7&lt;O$2,$J7&gt;O$2), "&lt;---&gt;",
 TRUE, ""
)</f>
        <v>&lt;---&gt;</v>
      </c>
      <c r="P7" s="27" t="str" cm="1">
        <f t="array" ref="P7">_xlfn.IFS(
 $I7=P$2, -1,
 $J7=P$2, 1+$L7,
 AND($I7&lt;P$2,$J7&gt;P$2), "&lt;---&gt;",
 TRUE, ""
)</f>
        <v>&lt;---&gt;</v>
      </c>
      <c r="Q7" s="27" cm="1">
        <f t="array" ref="Q7">_xlfn.IFS(
 $I7=Q$2, -1,
 $J7=Q$2, 1+$L7,
 AND($I7&lt;Q$2,$J7&gt;Q$2), "&lt;---&gt;",
 TRUE, ""
)</f>
        <v>1.0644</v>
      </c>
      <c r="R7" s="27" t="str" cm="1">
        <f t="array" ref="R7">_xlfn.IFS(
 $I7=R$2, -1,
 $J7=R$2, 1+$L7,
 AND($I7&lt;R$2,$J7&gt;R$2), "&lt;---&gt;",
 TRUE, ""
)</f>
        <v/>
      </c>
      <c r="S7" s="27" t="str" cm="1">
        <f t="array" ref="S7">_xlfn.IFS(
 $I7=S$2, -1,
 $J7=S$2, 1+$L7,
 AND($I7&lt;S$2,$J7&gt;S$2), "&lt;---&gt;",
 TRUE, ""
)</f>
        <v/>
      </c>
      <c r="T7" s="27" t="str" cm="1">
        <f t="array" ref="T7">_xlfn.IFS(
 $I7=T$2, -1,
 $J7=T$2, 1+$L7,
 AND($I7&lt;T$2,$J7&gt;T$2), "&lt;---&gt;",
 TRUE, ""
)</f>
        <v/>
      </c>
      <c r="U7" s="27" t="str" cm="1">
        <f t="array" ref="U7">_xlfn.IFS(
 $I7=U$2, -1,
 $J7=U$2, 1+$L7,
 AND($I7&lt;U$2,$J7&gt;U$2), "&lt;---&gt;",
 TRUE, ""
)</f>
        <v/>
      </c>
      <c r="V7" s="28" t="str" cm="1">
        <f t="array" ref="V7">_xlfn.IFS(
 $I7=V$2, -1,
 $J7=V$2, 1+$L7,
 AND($I7&lt;V$2,$J7&gt;V$2), "&lt;---&gt;",
 TRUE, ""
)</f>
        <v/>
      </c>
      <c r="X7" s="45" t="s">
        <v>0</v>
      </c>
      <c r="Y7" s="46">
        <v>1</v>
      </c>
      <c r="Z7" s="15">
        <v>1.9900000000000001E-2</v>
      </c>
    </row>
    <row r="8" spans="1:26" x14ac:dyDescent="0.35">
      <c r="D8">
        <v>0</v>
      </c>
      <c r="H8" s="37" t="s">
        <v>0</v>
      </c>
      <c r="I8" s="29">
        <v>3</v>
      </c>
      <c r="J8" s="29">
        <v>4</v>
      </c>
      <c r="K8" s="5">
        <v>245.12207079125403</v>
      </c>
      <c r="L8" s="40">
        <f>_xlfn.XLOOKUP(H8,$X$7:$X$11,$Z$7:$Z$11)</f>
        <v>1.9900000000000001E-2</v>
      </c>
      <c r="M8" s="26" t="str" cm="1">
        <f t="array" ref="M8">_xlfn.IFS(
 $I8=M$2, -1,
 $J8=M$2, 1+$L8,
 AND($I8&lt;M$2,$J8&gt;M$2), "&lt;---&gt;",
 TRUE, ""
)</f>
        <v/>
      </c>
      <c r="N8" s="27" t="str" cm="1">
        <f t="array" ref="N8">_xlfn.IFS(
 $I8=N$2, -1,
 $J8=N$2, 1+$L8,
 AND($I8&lt;N$2,$J8&gt;N$2), "&lt;---&gt;",
 TRUE, ""
)</f>
        <v/>
      </c>
      <c r="O8" s="27" cm="1">
        <f t="array" ref="O8">_xlfn.IFS(
 $I8=O$2, -1,
 $J8=O$2, 1+$L8,
 AND($I8&lt;O$2,$J8&gt;O$2), "&lt;---&gt;",
 TRUE, ""
)</f>
        <v>-1</v>
      </c>
      <c r="P8" s="27" cm="1">
        <f t="array" ref="P8">_xlfn.IFS(
 $I8=P$2, -1,
 $J8=P$2, 1+$L8,
 AND($I8&lt;P$2,$J8&gt;P$2), "&lt;---&gt;",
 TRUE, ""
)</f>
        <v>1.0199</v>
      </c>
      <c r="Q8" s="27" t="str" cm="1">
        <f t="array" ref="Q8">_xlfn.IFS(
 $I8=Q$2, -1,
 $J8=Q$2, 1+$L8,
 AND($I8&lt;Q$2,$J8&gt;Q$2), "&lt;---&gt;",
 TRUE, ""
)</f>
        <v/>
      </c>
      <c r="R8" s="27" t="str" cm="1">
        <f t="array" ref="R8">_xlfn.IFS(
 $I8=R$2, -1,
 $J8=R$2, 1+$L8,
 AND($I8&lt;R$2,$J8&gt;R$2), "&lt;---&gt;",
 TRUE, ""
)</f>
        <v/>
      </c>
      <c r="S8" s="27" t="str" cm="1">
        <f t="array" ref="S8">_xlfn.IFS(
 $I8=S$2, -1,
 $J8=S$2, 1+$L8,
 AND($I8&lt;S$2,$J8&gt;S$2), "&lt;---&gt;",
 TRUE, ""
)</f>
        <v/>
      </c>
      <c r="T8" s="27" t="str" cm="1">
        <f t="array" ref="T8">_xlfn.IFS(
 $I8=T$2, -1,
 $J8=T$2, 1+$L8,
 AND($I8&lt;T$2,$J8&gt;T$2), "&lt;---&gt;",
 TRUE, ""
)</f>
        <v/>
      </c>
      <c r="U8" s="27" t="str" cm="1">
        <f t="array" ref="U8">_xlfn.IFS(
 $I8=U$2, -1,
 $J8=U$2, 1+$L8,
 AND($I8&lt;U$2,$J8&gt;U$2), "&lt;---&gt;",
 TRUE, ""
)</f>
        <v/>
      </c>
      <c r="V8" s="28" t="str" cm="1">
        <f t="array" ref="V8">_xlfn.IFS(
 $I8=V$2, -1,
 $J8=V$2, 1+$L8,
 AND($I8&lt;V$2,$J8&gt;V$2), "&lt;---&gt;",
 TRUE, ""
)</f>
        <v/>
      </c>
      <c r="X8" s="42" t="s">
        <v>1</v>
      </c>
      <c r="Y8" s="38">
        <v>2</v>
      </c>
      <c r="Z8" s="16">
        <v>4.2099999999999999E-2</v>
      </c>
    </row>
    <row r="9" spans="1:26" x14ac:dyDescent="0.35">
      <c r="D9">
        <v>0</v>
      </c>
      <c r="H9" s="37" t="s">
        <v>1</v>
      </c>
      <c r="I9" s="29">
        <v>3</v>
      </c>
      <c r="J9" s="29">
        <v>5</v>
      </c>
      <c r="K9" s="5">
        <v>0</v>
      </c>
      <c r="L9" s="40">
        <f>_xlfn.XLOOKUP(H9,$X$7:$X$11,$Z$7:$Z$11)</f>
        <v>4.2099999999999999E-2</v>
      </c>
      <c r="M9" s="26" t="str" cm="1">
        <f t="array" ref="M9">_xlfn.IFS(
 $I9=M$2, -1,
 $J9=M$2, 1+$L9,
 AND($I9&lt;M$2,$J9&gt;M$2), "&lt;---&gt;",
 TRUE, ""
)</f>
        <v/>
      </c>
      <c r="N9" s="27" t="str" cm="1">
        <f t="array" ref="N9">_xlfn.IFS(
 $I9=N$2, -1,
 $J9=N$2, 1+$L9,
 AND($I9&lt;N$2,$J9&gt;N$2), "&lt;---&gt;",
 TRUE, ""
)</f>
        <v/>
      </c>
      <c r="O9" s="27" cm="1">
        <f t="array" ref="O9">_xlfn.IFS(
 $I9=O$2, -1,
 $J9=O$2, 1+$L9,
 AND($I9&lt;O$2,$J9&gt;O$2), "&lt;---&gt;",
 TRUE, ""
)</f>
        <v>-1</v>
      </c>
      <c r="P9" s="27" t="str" cm="1">
        <f t="array" ref="P9">_xlfn.IFS(
 $I9=P$2, -1,
 $J9=P$2, 1+$L9,
 AND($I9&lt;P$2,$J9&gt;P$2), "&lt;---&gt;",
 TRUE, ""
)</f>
        <v>&lt;---&gt;</v>
      </c>
      <c r="Q9" s="27" cm="1">
        <f t="array" ref="Q9">_xlfn.IFS(
 $I9=Q$2, -1,
 $J9=Q$2, 1+$L9,
 AND($I9&lt;Q$2,$J9&gt;Q$2), "&lt;---&gt;",
 TRUE, ""
)</f>
        <v>1.0421</v>
      </c>
      <c r="R9" s="27" t="str" cm="1">
        <f t="array" ref="R9">_xlfn.IFS(
 $I9=R$2, -1,
 $J9=R$2, 1+$L9,
 AND($I9&lt;R$2,$J9&gt;R$2), "&lt;---&gt;",
 TRUE, ""
)</f>
        <v/>
      </c>
      <c r="S9" s="27" t="str" cm="1">
        <f t="array" ref="S9">_xlfn.IFS(
 $I9=S$2, -1,
 $J9=S$2, 1+$L9,
 AND($I9&lt;S$2,$J9&gt;S$2), "&lt;---&gt;",
 TRUE, ""
)</f>
        <v/>
      </c>
      <c r="T9" s="27" t="str" cm="1">
        <f t="array" ref="T9">_xlfn.IFS(
 $I9=T$2, -1,
 $J9=T$2, 1+$L9,
 AND($I9&lt;T$2,$J9&gt;T$2), "&lt;---&gt;",
 TRUE, ""
)</f>
        <v/>
      </c>
      <c r="U9" s="27" t="str" cm="1">
        <f t="array" ref="U9">_xlfn.IFS(
 $I9=U$2, -1,
 $J9=U$2, 1+$L9,
 AND($I9&lt;U$2,$J9&gt;U$2), "&lt;---&gt;",
 TRUE, ""
)</f>
        <v/>
      </c>
      <c r="V9" s="28" t="str" cm="1">
        <f t="array" ref="V9">_xlfn.IFS(
 $I9=V$2, -1,
 $J9=V$2, 1+$L9,
 AND($I9&lt;V$2,$J9&gt;V$2), "&lt;---&gt;",
 TRUE, ""
)</f>
        <v/>
      </c>
      <c r="X9" s="42" t="s">
        <v>2</v>
      </c>
      <c r="Y9" s="38">
        <v>3</v>
      </c>
      <c r="Z9" s="16">
        <v>6.4399999999999999E-2</v>
      </c>
    </row>
    <row r="10" spans="1:26" x14ac:dyDescent="0.35">
      <c r="B10" s="25" t="s">
        <v>5</v>
      </c>
      <c r="C10" s="25" t="s">
        <v>6</v>
      </c>
      <c r="D10" s="25" t="s">
        <v>7</v>
      </c>
      <c r="H10" s="37" t="s">
        <v>3</v>
      </c>
      <c r="I10" s="29">
        <v>3</v>
      </c>
      <c r="J10" s="29">
        <v>7</v>
      </c>
      <c r="K10" s="5">
        <v>662.96003812557319</v>
      </c>
      <c r="L10" s="40">
        <f>_xlfn.XLOOKUP(H10,$X$7:$X$11,$Z$7:$Z$11)</f>
        <v>8.6699999999999999E-2</v>
      </c>
      <c r="M10" s="26" t="str" cm="1">
        <f t="array" ref="M10">_xlfn.IFS(
 $I10=M$2, -1,
 $J10=M$2, 1+$L10,
 AND($I10&lt;M$2,$J10&gt;M$2), "&lt;---&gt;",
 TRUE, ""
)</f>
        <v/>
      </c>
      <c r="N10" s="27" t="str" cm="1">
        <f t="array" ref="N10">_xlfn.IFS(
 $I10=N$2, -1,
 $J10=N$2, 1+$L10,
 AND($I10&lt;N$2,$J10&gt;N$2), "&lt;---&gt;",
 TRUE, ""
)</f>
        <v/>
      </c>
      <c r="O10" s="27" cm="1">
        <f t="array" ref="O10">_xlfn.IFS(
 $I10=O$2, -1,
 $J10=O$2, 1+$L10,
 AND($I10&lt;O$2,$J10&gt;O$2), "&lt;---&gt;",
 TRUE, ""
)</f>
        <v>-1</v>
      </c>
      <c r="P10" s="27" t="str" cm="1">
        <f t="array" ref="P10">_xlfn.IFS(
 $I10=P$2, -1,
 $J10=P$2, 1+$L10,
 AND($I10&lt;P$2,$J10&gt;P$2), "&lt;---&gt;",
 TRUE, ""
)</f>
        <v>&lt;---&gt;</v>
      </c>
      <c r="Q10" s="27" t="str" cm="1">
        <f t="array" ref="Q10">_xlfn.IFS(
 $I10=Q$2, -1,
 $J10=Q$2, 1+$L10,
 AND($I10&lt;Q$2,$J10&gt;Q$2), "&lt;---&gt;",
 TRUE, ""
)</f>
        <v>&lt;---&gt;</v>
      </c>
      <c r="R10" s="27" t="str" cm="1">
        <f t="array" ref="R10">_xlfn.IFS(
 $I10=R$2, -1,
 $J10=R$2, 1+$L10,
 AND($I10&lt;R$2,$J10&gt;R$2), "&lt;---&gt;",
 TRUE, ""
)</f>
        <v>&lt;---&gt;</v>
      </c>
      <c r="S10" s="27" cm="1">
        <f t="array" ref="S10">_xlfn.IFS(
 $I10=S$2, -1,
 $J10=S$2, 1+$L10,
 AND($I10&lt;S$2,$J10&gt;S$2), "&lt;---&gt;",
 TRUE, ""
)</f>
        <v>1.0867</v>
      </c>
      <c r="T10" s="27" t="str" cm="1">
        <f t="array" ref="T10">_xlfn.IFS(
 $I10=T$2, -1,
 $J10=T$2, 1+$L10,
 AND($I10&lt;T$2,$J10&gt;T$2), "&lt;---&gt;",
 TRUE, ""
)</f>
        <v/>
      </c>
      <c r="U10" s="27" t="str" cm="1">
        <f t="array" ref="U10">_xlfn.IFS(
 $I10=U$2, -1,
 $J10=U$2, 1+$L10,
 AND($I10&lt;U$2,$J10&gt;U$2), "&lt;---&gt;",
 TRUE, ""
)</f>
        <v/>
      </c>
      <c r="V10" s="28" t="str" cm="1">
        <f t="array" ref="V10">_xlfn.IFS(
 $I10=V$2, -1,
 $J10=V$2, 1+$L10,
 AND($I10&lt;V$2,$J10&gt;V$2), "&lt;---&gt;",
 TRUE, ""
)</f>
        <v/>
      </c>
      <c r="X10" s="42" t="s">
        <v>3</v>
      </c>
      <c r="Y10" s="38">
        <v>4</v>
      </c>
      <c r="Z10" s="16">
        <v>8.6699999999999999E-2</v>
      </c>
    </row>
    <row r="11" spans="1:26" ht="15" thickBot="1" x14ac:dyDescent="0.4">
      <c r="B11">
        <v>3</v>
      </c>
      <c r="C11">
        <v>6</v>
      </c>
      <c r="D11">
        <v>10</v>
      </c>
      <c r="H11" s="37" t="s">
        <v>0</v>
      </c>
      <c r="I11" s="29">
        <v>4</v>
      </c>
      <c r="J11" s="29">
        <v>5</v>
      </c>
      <c r="K11" s="5">
        <v>0</v>
      </c>
      <c r="L11" s="40">
        <f>_xlfn.XLOOKUP(H11,$X$7:$X$11,$Z$7:$Z$11)</f>
        <v>1.9900000000000001E-2</v>
      </c>
      <c r="M11" s="26" t="str" cm="1">
        <f t="array" ref="M11">_xlfn.IFS(
 $I11=M$2, -1,
 $J11=M$2, 1+$L11,
 AND($I11&lt;M$2,$J11&gt;M$2), "&lt;---&gt;",
 TRUE, ""
)</f>
        <v/>
      </c>
      <c r="N11" s="27" t="str" cm="1">
        <f t="array" ref="N11">_xlfn.IFS(
 $I11=N$2, -1,
 $J11=N$2, 1+$L11,
 AND($I11&lt;N$2,$J11&gt;N$2), "&lt;---&gt;",
 TRUE, ""
)</f>
        <v/>
      </c>
      <c r="O11" s="27" t="str" cm="1">
        <f t="array" ref="O11">_xlfn.IFS(
 $I11=O$2, -1,
 $J11=O$2, 1+$L11,
 AND($I11&lt;O$2,$J11&gt;O$2), "&lt;---&gt;",
 TRUE, ""
)</f>
        <v/>
      </c>
      <c r="P11" s="27" cm="1">
        <f t="array" ref="P11">_xlfn.IFS(
 $I11=P$2, -1,
 $J11=P$2, 1+$L11,
 AND($I11&lt;P$2,$J11&gt;P$2), "&lt;---&gt;",
 TRUE, ""
)</f>
        <v>-1</v>
      </c>
      <c r="Q11" s="27" cm="1">
        <f t="array" ref="Q11">_xlfn.IFS(
 $I11=Q$2, -1,
 $J11=Q$2, 1+$L11,
 AND($I11&lt;Q$2,$J11&gt;Q$2), "&lt;---&gt;",
 TRUE, ""
)</f>
        <v>1.0199</v>
      </c>
      <c r="R11" s="27" t="str" cm="1">
        <f t="array" ref="R11">_xlfn.IFS(
 $I11=R$2, -1,
 $J11=R$2, 1+$L11,
 AND($I11&lt;R$2,$J11&gt;R$2), "&lt;---&gt;",
 TRUE, ""
)</f>
        <v/>
      </c>
      <c r="S11" s="27" t="str" cm="1">
        <f t="array" ref="S11">_xlfn.IFS(
 $I11=S$2, -1,
 $J11=S$2, 1+$L11,
 AND($I11&lt;S$2,$J11&gt;S$2), "&lt;---&gt;",
 TRUE, ""
)</f>
        <v/>
      </c>
      <c r="T11" s="27" t="str" cm="1">
        <f t="array" ref="T11">_xlfn.IFS(
 $I11=T$2, -1,
 $J11=T$2, 1+$L11,
 AND($I11&lt;T$2,$J11&gt;T$2), "&lt;---&gt;",
 TRUE, ""
)</f>
        <v/>
      </c>
      <c r="U11" s="27" t="str" cm="1">
        <f t="array" ref="U11">_xlfn.IFS(
 $I11=U$2, -1,
 $J11=U$2, 1+$L11,
 AND($I11&lt;U$2,$J11&gt;U$2), "&lt;---&gt;",
 TRUE, ""
)</f>
        <v/>
      </c>
      <c r="V11" s="28" t="str" cm="1">
        <f t="array" ref="V11">_xlfn.IFS(
 $I11=V$2, -1,
 $J11=V$2, 1+$L11,
 AND($I11&lt;V$2,$J11&gt;V$2), "&lt;---&gt;",
 TRUE, ""
)</f>
        <v/>
      </c>
      <c r="X11" s="43" t="s">
        <v>4</v>
      </c>
      <c r="Y11" s="44">
        <v>5</v>
      </c>
      <c r="Z11" s="17">
        <v>0.10929999999999999</v>
      </c>
    </row>
    <row r="12" spans="1:26" x14ac:dyDescent="0.35">
      <c r="B12">
        <v>250</v>
      </c>
      <c r="C12">
        <v>250</v>
      </c>
      <c r="D12">
        <v>500</v>
      </c>
      <c r="H12" s="37" t="s">
        <v>0</v>
      </c>
      <c r="I12" s="29">
        <v>5</v>
      </c>
      <c r="J12" s="29">
        <v>6</v>
      </c>
      <c r="K12" s="5">
        <v>0</v>
      </c>
      <c r="L12" s="40">
        <f>_xlfn.XLOOKUP(H12,$X$7:$X$11,$Z$7:$Z$11)</f>
        <v>1.9900000000000001E-2</v>
      </c>
      <c r="M12" s="26" t="str" cm="1">
        <f t="array" ref="M12">_xlfn.IFS(
 $I12=M$2, -1,
 $J12=M$2, 1+$L12,
 AND($I12&lt;M$2,$J12&gt;M$2), "&lt;---&gt;",
 TRUE, ""
)</f>
        <v/>
      </c>
      <c r="N12" s="27" t="str" cm="1">
        <f t="array" ref="N12">_xlfn.IFS(
 $I12=N$2, -1,
 $J12=N$2, 1+$L12,
 AND($I12&lt;N$2,$J12&gt;N$2), "&lt;---&gt;",
 TRUE, ""
)</f>
        <v/>
      </c>
      <c r="O12" s="27" t="str" cm="1">
        <f t="array" ref="O12">_xlfn.IFS(
 $I12=O$2, -1,
 $J12=O$2, 1+$L12,
 AND($I12&lt;O$2,$J12&gt;O$2), "&lt;---&gt;",
 TRUE, ""
)</f>
        <v/>
      </c>
      <c r="P12" s="27" t="str" cm="1">
        <f t="array" ref="P12">_xlfn.IFS(
 $I12=P$2, -1,
 $J12=P$2, 1+$L12,
 AND($I12&lt;P$2,$J12&gt;P$2), "&lt;---&gt;",
 TRUE, ""
)</f>
        <v/>
      </c>
      <c r="Q12" s="27" cm="1">
        <f t="array" ref="Q12">_xlfn.IFS(
 $I12=Q$2, -1,
 $J12=Q$2, 1+$L12,
 AND($I12&lt;Q$2,$J12&gt;Q$2), "&lt;---&gt;",
 TRUE, ""
)</f>
        <v>-1</v>
      </c>
      <c r="R12" s="27" cm="1">
        <f t="array" ref="R12">_xlfn.IFS(
 $I12=R$2, -1,
 $J12=R$2, 1+$L12,
 AND($I12&lt;R$2,$J12&gt;R$2), "&lt;---&gt;",
 TRUE, ""
)</f>
        <v>1.0199</v>
      </c>
      <c r="S12" s="27" t="str" cm="1">
        <f t="array" ref="S12">_xlfn.IFS(
 $I12=S$2, -1,
 $J12=S$2, 1+$L12,
 AND($I12&lt;S$2,$J12&gt;S$2), "&lt;---&gt;",
 TRUE, ""
)</f>
        <v/>
      </c>
      <c r="T12" s="27" t="str" cm="1">
        <f t="array" ref="T12">_xlfn.IFS(
 $I12=T$2, -1,
 $J12=T$2, 1+$L12,
 AND($I12&lt;T$2,$J12&gt;T$2), "&lt;---&gt;",
 TRUE, ""
)</f>
        <v/>
      </c>
      <c r="U12" s="27" t="str" cm="1">
        <f t="array" ref="U12">_xlfn.IFS(
 $I12=U$2, -1,
 $J12=U$2, 1+$L12,
 AND($I12&lt;U$2,$J12&gt;U$2), "&lt;---&gt;",
 TRUE, ""
)</f>
        <v/>
      </c>
      <c r="V12" s="28" t="str" cm="1">
        <f t="array" ref="V12">_xlfn.IFS(
 $I12=V$2, -1,
 $J12=V$2, 1+$L12,
 AND($I12&lt;V$2,$J12&gt;V$2), "&lt;---&gt;",
 TRUE, ""
)</f>
        <v/>
      </c>
    </row>
    <row r="13" spans="1:26" x14ac:dyDescent="0.35">
      <c r="H13" s="37" t="s">
        <v>1</v>
      </c>
      <c r="I13" s="29">
        <v>5</v>
      </c>
      <c r="J13" s="29">
        <v>7</v>
      </c>
      <c r="K13" s="5">
        <v>0</v>
      </c>
      <c r="L13" s="40">
        <f>_xlfn.XLOOKUP(H13,$X$7:$X$11,$Z$7:$Z$11)</f>
        <v>4.2099999999999999E-2</v>
      </c>
      <c r="M13" s="26" t="str" cm="1">
        <f t="array" ref="M13">_xlfn.IFS(
 $I13=M$2, -1,
 $J13=M$2, 1+$L13,
 AND($I13&lt;M$2,$J13&gt;M$2), "&lt;---&gt;",
 TRUE, ""
)</f>
        <v/>
      </c>
      <c r="N13" s="27" t="str" cm="1">
        <f t="array" ref="N13">_xlfn.IFS(
 $I13=N$2, -1,
 $J13=N$2, 1+$L13,
 AND($I13&lt;N$2,$J13&gt;N$2), "&lt;---&gt;",
 TRUE, ""
)</f>
        <v/>
      </c>
      <c r="O13" s="27" t="str" cm="1">
        <f t="array" ref="O13">_xlfn.IFS(
 $I13=O$2, -1,
 $J13=O$2, 1+$L13,
 AND($I13&lt;O$2,$J13&gt;O$2), "&lt;---&gt;",
 TRUE, ""
)</f>
        <v/>
      </c>
      <c r="P13" s="27" t="str" cm="1">
        <f t="array" ref="P13">_xlfn.IFS(
 $I13=P$2, -1,
 $J13=P$2, 1+$L13,
 AND($I13&lt;P$2,$J13&gt;P$2), "&lt;---&gt;",
 TRUE, ""
)</f>
        <v/>
      </c>
      <c r="Q13" s="27" cm="1">
        <f t="array" ref="Q13">_xlfn.IFS(
 $I13=Q$2, -1,
 $J13=Q$2, 1+$L13,
 AND($I13&lt;Q$2,$J13&gt;Q$2), "&lt;---&gt;",
 TRUE, ""
)</f>
        <v>-1</v>
      </c>
      <c r="R13" s="27" t="str" cm="1">
        <f t="array" ref="R13">_xlfn.IFS(
 $I13=R$2, -1,
 $J13=R$2, 1+$L13,
 AND($I13&lt;R$2,$J13&gt;R$2), "&lt;---&gt;",
 TRUE, ""
)</f>
        <v>&lt;---&gt;</v>
      </c>
      <c r="S13" s="27" cm="1">
        <f t="array" ref="S13">_xlfn.IFS(
 $I13=S$2, -1,
 $J13=S$2, 1+$L13,
 AND($I13&lt;S$2,$J13&gt;S$2), "&lt;---&gt;",
 TRUE, ""
)</f>
        <v>1.0421</v>
      </c>
      <c r="T13" s="27" t="str" cm="1">
        <f t="array" ref="T13">_xlfn.IFS(
 $I13=T$2, -1,
 $J13=T$2, 1+$L13,
 AND($I13&lt;T$2,$J13&gt;T$2), "&lt;---&gt;",
 TRUE, ""
)</f>
        <v/>
      </c>
      <c r="U13" s="27" t="str" cm="1">
        <f t="array" ref="U13">_xlfn.IFS(
 $I13=U$2, -1,
 $J13=U$2, 1+$L13,
 AND($I13&lt;U$2,$J13&gt;U$2), "&lt;---&gt;",
 TRUE, ""
)</f>
        <v/>
      </c>
      <c r="V13" s="28" t="str" cm="1">
        <f t="array" ref="V13">_xlfn.IFS(
 $I13=V$2, -1,
 $J13=V$2, 1+$L13,
 AND($I13&lt;V$2,$J13&gt;V$2), "&lt;---&gt;",
 TRUE, ""
)</f>
        <v/>
      </c>
    </row>
    <row r="14" spans="1:26" x14ac:dyDescent="0.35">
      <c r="H14" s="37" t="s">
        <v>2</v>
      </c>
      <c r="I14" s="29">
        <v>5</v>
      </c>
      <c r="J14" s="29">
        <v>8</v>
      </c>
      <c r="K14" s="5">
        <v>0</v>
      </c>
      <c r="L14" s="40">
        <f>_xlfn.XLOOKUP(H14,$X$7:$X$11,$Z$7:$Z$11)</f>
        <v>6.4399999999999999E-2</v>
      </c>
      <c r="M14" s="26" t="str" cm="1">
        <f t="array" ref="M14">_xlfn.IFS(
 $I14=M$2, -1,
 $J14=M$2, 1+$L14,
 AND($I14&lt;M$2,$J14&gt;M$2), "&lt;---&gt;",
 TRUE, ""
)</f>
        <v/>
      </c>
      <c r="N14" s="27" t="str" cm="1">
        <f t="array" ref="N14">_xlfn.IFS(
 $I14=N$2, -1,
 $J14=N$2, 1+$L14,
 AND($I14&lt;N$2,$J14&gt;N$2), "&lt;---&gt;",
 TRUE, ""
)</f>
        <v/>
      </c>
      <c r="O14" s="27" t="str" cm="1">
        <f t="array" ref="O14">_xlfn.IFS(
 $I14=O$2, -1,
 $J14=O$2, 1+$L14,
 AND($I14&lt;O$2,$J14&gt;O$2), "&lt;---&gt;",
 TRUE, ""
)</f>
        <v/>
      </c>
      <c r="P14" s="27" t="str" cm="1">
        <f t="array" ref="P14">_xlfn.IFS(
 $I14=P$2, -1,
 $J14=P$2, 1+$L14,
 AND($I14&lt;P$2,$J14&gt;P$2), "&lt;---&gt;",
 TRUE, ""
)</f>
        <v/>
      </c>
      <c r="Q14" s="27" cm="1">
        <f t="array" ref="Q14">_xlfn.IFS(
 $I14=Q$2, -1,
 $J14=Q$2, 1+$L14,
 AND($I14&lt;Q$2,$J14&gt;Q$2), "&lt;---&gt;",
 TRUE, ""
)</f>
        <v>-1</v>
      </c>
      <c r="R14" s="27" t="str" cm="1">
        <f t="array" ref="R14">_xlfn.IFS(
 $I14=R$2, -1,
 $J14=R$2, 1+$L14,
 AND($I14&lt;R$2,$J14&gt;R$2), "&lt;---&gt;",
 TRUE, ""
)</f>
        <v>&lt;---&gt;</v>
      </c>
      <c r="S14" s="27" t="str" cm="1">
        <f t="array" ref="S14">_xlfn.IFS(
 $I14=S$2, -1,
 $J14=S$2, 1+$L14,
 AND($I14&lt;S$2,$J14&gt;S$2), "&lt;---&gt;",
 TRUE, ""
)</f>
        <v>&lt;---&gt;</v>
      </c>
      <c r="T14" s="27" cm="1">
        <f t="array" ref="T14">_xlfn.IFS(
 $I14=T$2, -1,
 $J14=T$2, 1+$L14,
 AND($I14&lt;T$2,$J14&gt;T$2), "&lt;---&gt;",
 TRUE, ""
)</f>
        <v>1.0644</v>
      </c>
      <c r="U14" s="27" t="str" cm="1">
        <f t="array" ref="U14">_xlfn.IFS(
 $I14=U$2, -1,
 $J14=U$2, 1+$L14,
 AND($I14&lt;U$2,$J14&gt;U$2), "&lt;---&gt;",
 TRUE, ""
)</f>
        <v/>
      </c>
      <c r="V14" s="28" t="str" cm="1">
        <f t="array" ref="V14">_xlfn.IFS(
 $I14=V$2, -1,
 $J14=V$2, 1+$L14,
 AND($I14&lt;V$2,$J14&gt;V$2), "&lt;---&gt;",
 TRUE, ""
)</f>
        <v/>
      </c>
      <c r="X14" t="s">
        <v>30</v>
      </c>
      <c r="Y14" t="s">
        <v>31</v>
      </c>
      <c r="Z14" t="s">
        <v>32</v>
      </c>
    </row>
    <row r="15" spans="1:26" x14ac:dyDescent="0.35">
      <c r="H15" s="37" t="s">
        <v>0</v>
      </c>
      <c r="I15" s="29">
        <v>6</v>
      </c>
      <c r="J15" s="29">
        <v>7</v>
      </c>
      <c r="K15" s="5">
        <v>0</v>
      </c>
      <c r="L15" s="40">
        <f>_xlfn.XLOOKUP(H15,$X$7:$X$11,$Z$7:$Z$11)</f>
        <v>1.9900000000000001E-2</v>
      </c>
      <c r="M15" s="26" t="str" cm="1">
        <f t="array" ref="M15">_xlfn.IFS(
 $I15=M$2, -1,
 $J15=M$2, 1+$L15,
 AND($I15&lt;M$2,$J15&gt;M$2), "&lt;---&gt;",
 TRUE, ""
)</f>
        <v/>
      </c>
      <c r="N15" s="27" t="str" cm="1">
        <f t="array" ref="N15">_xlfn.IFS(
 $I15=N$2, -1,
 $J15=N$2, 1+$L15,
 AND($I15&lt;N$2,$J15&gt;N$2), "&lt;---&gt;",
 TRUE, ""
)</f>
        <v/>
      </c>
      <c r="O15" s="27" t="str" cm="1">
        <f t="array" ref="O15">_xlfn.IFS(
 $I15=O$2, -1,
 $J15=O$2, 1+$L15,
 AND($I15&lt;O$2,$J15&gt;O$2), "&lt;---&gt;",
 TRUE, ""
)</f>
        <v/>
      </c>
      <c r="P15" s="27" t="str" cm="1">
        <f t="array" ref="P15">_xlfn.IFS(
 $I15=P$2, -1,
 $J15=P$2, 1+$L15,
 AND($I15&lt;P$2,$J15&gt;P$2), "&lt;---&gt;",
 TRUE, ""
)</f>
        <v/>
      </c>
      <c r="Q15" s="27" t="str" cm="1">
        <f t="array" ref="Q15">_xlfn.IFS(
 $I15=Q$2, -1,
 $J15=Q$2, 1+$L15,
 AND($I15&lt;Q$2,$J15&gt;Q$2), "&lt;---&gt;",
 TRUE, ""
)</f>
        <v/>
      </c>
      <c r="R15" s="27" cm="1">
        <f t="array" ref="R15">_xlfn.IFS(
 $I15=R$2, -1,
 $J15=R$2, 1+$L15,
 AND($I15&lt;R$2,$J15&gt;R$2), "&lt;---&gt;",
 TRUE, ""
)</f>
        <v>-1</v>
      </c>
      <c r="S15" s="27" cm="1">
        <f t="array" ref="S15">_xlfn.IFS(
 $I15=S$2, -1,
 $J15=S$2, 1+$L15,
 AND($I15&lt;S$2,$J15&gt;S$2), "&lt;---&gt;",
 TRUE, ""
)</f>
        <v>1.0199</v>
      </c>
      <c r="T15" s="27" t="str" cm="1">
        <f t="array" ref="T15">_xlfn.IFS(
 $I15=T$2, -1,
 $J15=T$2, 1+$L15,
 AND($I15&lt;T$2,$J15&gt;T$2), "&lt;---&gt;",
 TRUE, ""
)</f>
        <v/>
      </c>
      <c r="U15" s="27" t="str" cm="1">
        <f t="array" ref="U15">_xlfn.IFS(
 $I15=U$2, -1,
 $J15=U$2, 1+$L15,
 AND($I15&lt;U$2,$J15&gt;U$2), "&lt;---&gt;",
 TRUE, ""
)</f>
        <v/>
      </c>
      <c r="V15" s="28" t="str" cm="1">
        <f t="array" ref="V15">_xlfn.IFS(
 $I15=V$2, -1,
 $J15=V$2, 1+$L15,
 AND($I15&lt;V$2,$J15&gt;V$2), "&lt;---&gt;",
 TRUE, ""
)</f>
        <v/>
      </c>
      <c r="X15" s="49">
        <v>1000</v>
      </c>
      <c r="Y15" s="50">
        <f>X15-Z15</f>
        <v>128.60367631050076</v>
      </c>
      <c r="Z15" s="50">
        <f>K23</f>
        <v>871.39632368949924</v>
      </c>
    </row>
    <row r="16" spans="1:26" x14ac:dyDescent="0.35">
      <c r="H16" s="37" t="s">
        <v>4</v>
      </c>
      <c r="I16" s="29">
        <v>6</v>
      </c>
      <c r="J16" s="27" t="s">
        <v>29</v>
      </c>
      <c r="K16" s="5">
        <v>0</v>
      </c>
      <c r="L16" s="40">
        <f>_xlfn.XLOOKUP(H16,$X$7:$X$11,$Z$7:$Z$11)</f>
        <v>0.10929999999999999</v>
      </c>
      <c r="M16" s="26" t="str" cm="1">
        <f t="array" ref="M16">_xlfn.IFS(
 $I16=M$2, -1,
 $J16=M$2, 1+$L16,
 AND($I16&lt;M$2,$J16&gt;M$2), "&lt;---&gt;",
 TRUE, ""
)</f>
        <v/>
      </c>
      <c r="N16" s="27" t="str" cm="1">
        <f t="array" ref="N16">_xlfn.IFS(
 $I16=N$2, -1,
 $J16=N$2, 1+$L16,
 AND($I16&lt;N$2,$J16&gt;N$2), "&lt;---&gt;",
 TRUE, ""
)</f>
        <v/>
      </c>
      <c r="O16" s="27" t="str" cm="1">
        <f t="array" ref="O16">_xlfn.IFS(
 $I16=O$2, -1,
 $J16=O$2, 1+$L16,
 AND($I16&lt;O$2,$J16&gt;O$2), "&lt;---&gt;",
 TRUE, ""
)</f>
        <v/>
      </c>
      <c r="P16" s="27" t="str" cm="1">
        <f t="array" ref="P16">_xlfn.IFS(
 $I16=P$2, -1,
 $J16=P$2, 1+$L16,
 AND($I16&lt;P$2,$J16&gt;P$2), "&lt;---&gt;",
 TRUE, ""
)</f>
        <v/>
      </c>
      <c r="Q16" s="27" t="str" cm="1">
        <f t="array" ref="Q16">_xlfn.IFS(
 $I16=Q$2, -1,
 $J16=Q$2, 1+$L16,
 AND($I16&lt;Q$2,$J16&gt;Q$2), "&lt;---&gt;",
 TRUE, ""
)</f>
        <v/>
      </c>
      <c r="R16" s="27" cm="1">
        <f t="array" ref="R16">_xlfn.IFS(
 $I16=R$2, -1,
 $J16=R$2, 1+$L16,
 AND($I16&lt;R$2,$J16&gt;R$2), "&lt;---&gt;",
 TRUE, ""
)</f>
        <v>-1</v>
      </c>
      <c r="S16" s="27" t="str" cm="1">
        <f t="array" ref="S16">_xlfn.IFS(
 $I16=S$2, -1,
 $J16=S$2, 1+$L16,
 AND($I16&lt;S$2,$J16&gt;S$2), "&lt;---&gt;",
 TRUE, ""
)</f>
        <v>&lt;---&gt;</v>
      </c>
      <c r="T16" s="27" t="str" cm="1">
        <f t="array" ref="T16">_xlfn.IFS(
 $I16=T$2, -1,
 $J16=T$2, 1+$L16,
 AND($I16&lt;T$2,$J16&gt;T$2), "&lt;---&gt;",
 TRUE, ""
)</f>
        <v>&lt;---&gt;</v>
      </c>
      <c r="U16" s="27" t="str" cm="1">
        <f t="array" ref="U16">_xlfn.IFS(
 $I16=U$2, -1,
 $J16=U$2, 1+$L16,
 AND($I16&lt;U$2,$J16&gt;U$2), "&lt;---&gt;",
 TRUE, ""
)</f>
        <v>&lt;---&gt;</v>
      </c>
      <c r="V16" s="28" t="str" cm="1">
        <f t="array" ref="V16">_xlfn.IFS(
 $I16=V$2, -1,
 $J16=V$2, 1+$L16,
 AND($I16&lt;V$2,$J16&gt;V$2), "&lt;---&gt;",
 TRUE, ""
)</f>
        <v>&lt;---&gt;</v>
      </c>
    </row>
    <row r="17" spans="8:22" x14ac:dyDescent="0.35">
      <c r="H17" s="37" t="s">
        <v>0</v>
      </c>
      <c r="I17" s="29">
        <v>7</v>
      </c>
      <c r="J17" s="29">
        <v>8</v>
      </c>
      <c r="K17" s="5">
        <v>0</v>
      </c>
      <c r="L17" s="40">
        <f>_xlfn.XLOOKUP(H17,$X$7:$X$11,$Z$7:$Z$11)</f>
        <v>1.9900000000000001E-2</v>
      </c>
      <c r="M17" s="26" t="str" cm="1">
        <f t="array" ref="M17">_xlfn.IFS(
 $I17=M$2, -1,
 $J17=M$2, 1+$L17,
 AND($I17&lt;M$2,$J17&gt;M$2), "&lt;---&gt;",
 TRUE, ""
)</f>
        <v/>
      </c>
      <c r="N17" s="27" t="str" cm="1">
        <f t="array" ref="N17">_xlfn.IFS(
 $I17=N$2, -1,
 $J17=N$2, 1+$L17,
 AND($I17&lt;N$2,$J17&gt;N$2), "&lt;---&gt;",
 TRUE, ""
)</f>
        <v/>
      </c>
      <c r="O17" s="27" t="str" cm="1">
        <f t="array" ref="O17">_xlfn.IFS(
 $I17=O$2, -1,
 $J17=O$2, 1+$L17,
 AND($I17&lt;O$2,$J17&gt;O$2), "&lt;---&gt;",
 TRUE, ""
)</f>
        <v/>
      </c>
      <c r="P17" s="27" t="str" cm="1">
        <f t="array" ref="P17">_xlfn.IFS(
 $I17=P$2, -1,
 $J17=P$2, 1+$L17,
 AND($I17&lt;P$2,$J17&gt;P$2), "&lt;---&gt;",
 TRUE, ""
)</f>
        <v/>
      </c>
      <c r="Q17" s="27" t="str" cm="1">
        <f t="array" ref="Q17">_xlfn.IFS(
 $I17=Q$2, -1,
 $J17=Q$2, 1+$L17,
 AND($I17&lt;Q$2,$J17&gt;Q$2), "&lt;---&gt;",
 TRUE, ""
)</f>
        <v/>
      </c>
      <c r="R17" s="27" t="str" cm="1">
        <f t="array" ref="R17">_xlfn.IFS(
 $I17=R$2, -1,
 $J17=R$2, 1+$L17,
 AND($I17&lt;R$2,$J17&gt;R$2), "&lt;---&gt;",
 TRUE, ""
)</f>
        <v/>
      </c>
      <c r="S17" s="27" cm="1">
        <f t="array" ref="S17">_xlfn.IFS(
 $I17=S$2, -1,
 $J17=S$2, 1+$L17,
 AND($I17&lt;S$2,$J17&gt;S$2), "&lt;---&gt;",
 TRUE, ""
)</f>
        <v>-1</v>
      </c>
      <c r="T17" s="27" cm="1">
        <f t="array" ref="T17">_xlfn.IFS(
 $I17=T$2, -1,
 $J17=T$2, 1+$L17,
 AND($I17&lt;T$2,$J17&gt;T$2), "&lt;---&gt;",
 TRUE, ""
)</f>
        <v>1.0199</v>
      </c>
      <c r="U17" s="27" t="str" cm="1">
        <f t="array" ref="U17">_xlfn.IFS(
 $I17=U$2, -1,
 $J17=U$2, 1+$L17,
 AND($I17&lt;U$2,$J17&gt;U$2), "&lt;---&gt;",
 TRUE, ""
)</f>
        <v/>
      </c>
      <c r="V17" s="28" t="str" cm="1">
        <f t="array" ref="V17">_xlfn.IFS(
 $I17=V$2, -1,
 $J17=V$2, 1+$L17,
 AND($I17&lt;V$2,$J17&gt;V$2), "&lt;---&gt;",
 TRUE, ""
)</f>
        <v/>
      </c>
    </row>
    <row r="18" spans="8:22" x14ac:dyDescent="0.35">
      <c r="H18" s="37" t="s">
        <v>1</v>
      </c>
      <c r="I18" s="29">
        <v>7</v>
      </c>
      <c r="J18" s="29">
        <v>9</v>
      </c>
      <c r="K18" s="5">
        <v>470.43867343106041</v>
      </c>
      <c r="L18" s="40">
        <f>_xlfn.XLOOKUP(H18,$X$7:$X$11,$Z$7:$Z$11)</f>
        <v>4.2099999999999999E-2</v>
      </c>
      <c r="M18" s="26" t="str" cm="1">
        <f t="array" ref="M18">_xlfn.IFS(
 $I18=M$2, -1,
 $J18=M$2, 1+$L18,
 AND($I18&lt;M$2,$J18&gt;M$2), "&lt;---&gt;",
 TRUE, ""
)</f>
        <v/>
      </c>
      <c r="N18" s="27" t="str" cm="1">
        <f t="array" ref="N18">_xlfn.IFS(
 $I18=N$2, -1,
 $J18=N$2, 1+$L18,
 AND($I18&lt;N$2,$J18&gt;N$2), "&lt;---&gt;",
 TRUE, ""
)</f>
        <v/>
      </c>
      <c r="O18" s="27" t="str" cm="1">
        <f t="array" ref="O18">_xlfn.IFS(
 $I18=O$2, -1,
 $J18=O$2, 1+$L18,
 AND($I18&lt;O$2,$J18&gt;O$2), "&lt;---&gt;",
 TRUE, ""
)</f>
        <v/>
      </c>
      <c r="P18" s="27" t="str" cm="1">
        <f t="array" ref="P18">_xlfn.IFS(
 $I18=P$2, -1,
 $J18=P$2, 1+$L18,
 AND($I18&lt;P$2,$J18&gt;P$2), "&lt;---&gt;",
 TRUE, ""
)</f>
        <v/>
      </c>
      <c r="Q18" s="27" t="str" cm="1">
        <f t="array" ref="Q18">_xlfn.IFS(
 $I18=Q$2, -1,
 $J18=Q$2, 1+$L18,
 AND($I18&lt;Q$2,$J18&gt;Q$2), "&lt;---&gt;",
 TRUE, ""
)</f>
        <v/>
      </c>
      <c r="R18" s="27" t="str" cm="1">
        <f t="array" ref="R18">_xlfn.IFS(
 $I18=R$2, -1,
 $J18=R$2, 1+$L18,
 AND($I18&lt;R$2,$J18&gt;R$2), "&lt;---&gt;",
 TRUE, ""
)</f>
        <v/>
      </c>
      <c r="S18" s="27" cm="1">
        <f t="array" ref="S18">_xlfn.IFS(
 $I18=S$2, -1,
 $J18=S$2, 1+$L18,
 AND($I18&lt;S$2,$J18&gt;S$2), "&lt;---&gt;",
 TRUE, ""
)</f>
        <v>-1</v>
      </c>
      <c r="T18" s="27" t="str" cm="1">
        <f t="array" ref="T18">_xlfn.IFS(
 $I18=T$2, -1,
 $J18=T$2, 1+$L18,
 AND($I18&lt;T$2,$J18&gt;T$2), "&lt;---&gt;",
 TRUE, ""
)</f>
        <v>&lt;---&gt;</v>
      </c>
      <c r="U18" s="27" cm="1">
        <f t="array" ref="U18">_xlfn.IFS(
 $I18=U$2, -1,
 $J18=U$2, 1+$L18,
 AND($I18&lt;U$2,$J18&gt;U$2), "&lt;---&gt;",
 TRUE, ""
)</f>
        <v>1.0421</v>
      </c>
      <c r="V18" s="28" t="str" cm="1">
        <f t="array" ref="V18">_xlfn.IFS(
 $I18=V$2, -1,
 $J18=V$2, 1+$L18,
 AND($I18&lt;V$2,$J18&gt;V$2), "&lt;---&gt;",
 TRUE, ""
)</f>
        <v/>
      </c>
    </row>
    <row r="19" spans="8:22" x14ac:dyDescent="0.35">
      <c r="H19" s="37" t="s">
        <v>3</v>
      </c>
      <c r="I19" s="29">
        <v>7</v>
      </c>
      <c r="J19" s="27" t="s">
        <v>29</v>
      </c>
      <c r="K19" s="5">
        <v>0</v>
      </c>
      <c r="L19" s="40">
        <f>_xlfn.XLOOKUP(H19,$X$7:$X$11,$Z$7:$Z$11)</f>
        <v>8.6699999999999999E-2</v>
      </c>
      <c r="M19" s="26" t="str" cm="1">
        <f t="array" ref="M19">_xlfn.IFS(
 $I19=M$2, -1,
 $J19=M$2, 1+$L19,
 AND($I19&lt;M$2,$J19&gt;M$2), "&lt;---&gt;",
 TRUE, ""
)</f>
        <v/>
      </c>
      <c r="N19" s="27" t="str" cm="1">
        <f t="array" ref="N19">_xlfn.IFS(
 $I19=N$2, -1,
 $J19=N$2, 1+$L19,
 AND($I19&lt;N$2,$J19&gt;N$2), "&lt;---&gt;",
 TRUE, ""
)</f>
        <v/>
      </c>
      <c r="O19" s="27" t="str" cm="1">
        <f t="array" ref="O19">_xlfn.IFS(
 $I19=O$2, -1,
 $J19=O$2, 1+$L19,
 AND($I19&lt;O$2,$J19&gt;O$2), "&lt;---&gt;",
 TRUE, ""
)</f>
        <v/>
      </c>
      <c r="P19" s="27" t="str" cm="1">
        <f t="array" ref="P19">_xlfn.IFS(
 $I19=P$2, -1,
 $J19=P$2, 1+$L19,
 AND($I19&lt;P$2,$J19&gt;P$2), "&lt;---&gt;",
 TRUE, ""
)</f>
        <v/>
      </c>
      <c r="Q19" s="27" t="str" cm="1">
        <f t="array" ref="Q19">_xlfn.IFS(
 $I19=Q$2, -1,
 $J19=Q$2, 1+$L19,
 AND($I19&lt;Q$2,$J19&gt;Q$2), "&lt;---&gt;",
 TRUE, ""
)</f>
        <v/>
      </c>
      <c r="R19" s="27" t="str" cm="1">
        <f t="array" ref="R19">_xlfn.IFS(
 $I19=R$2, -1,
 $J19=R$2, 1+$L19,
 AND($I19&lt;R$2,$J19&gt;R$2), "&lt;---&gt;",
 TRUE, ""
)</f>
        <v/>
      </c>
      <c r="S19" s="27" cm="1">
        <f t="array" ref="S19">_xlfn.IFS(
 $I19=S$2, -1,
 $J19=S$2, 1+$L19,
 AND($I19&lt;S$2,$J19&gt;S$2), "&lt;---&gt;",
 TRUE, ""
)</f>
        <v>-1</v>
      </c>
      <c r="T19" s="27" t="str" cm="1">
        <f t="array" ref="T19">_xlfn.IFS(
 $I19=T$2, -1,
 $J19=T$2, 1+$L19,
 AND($I19&lt;T$2,$J19&gt;T$2), "&lt;---&gt;",
 TRUE, ""
)</f>
        <v>&lt;---&gt;</v>
      </c>
      <c r="U19" s="27" t="str" cm="1">
        <f t="array" ref="U19">_xlfn.IFS(
 $I19=U$2, -1,
 $J19=U$2, 1+$L19,
 AND($I19&lt;U$2,$J19&gt;U$2), "&lt;---&gt;",
 TRUE, ""
)</f>
        <v>&lt;---&gt;</v>
      </c>
      <c r="V19" s="28" t="str" cm="1">
        <f t="array" ref="V19">_xlfn.IFS(
 $I19=V$2, -1,
 $J19=V$2, 1+$L19,
 AND($I19&lt;V$2,$J19&gt;V$2), "&lt;---&gt;",
 TRUE, ""
)</f>
        <v>&lt;---&gt;</v>
      </c>
    </row>
    <row r="20" spans="8:22" x14ac:dyDescent="0.35">
      <c r="H20" s="37" t="s">
        <v>0</v>
      </c>
      <c r="I20" s="29">
        <v>8</v>
      </c>
      <c r="J20" s="29">
        <v>9</v>
      </c>
      <c r="K20" s="5">
        <v>0</v>
      </c>
      <c r="L20" s="40">
        <f>_xlfn.XLOOKUP(H20,$X$7:$X$11,$Z$7:$Z$11)</f>
        <v>1.9900000000000001E-2</v>
      </c>
      <c r="M20" s="26" t="str" cm="1">
        <f t="array" ref="M20">_xlfn.IFS(
 $I20=M$2, -1,
 $J20=M$2, 1+$L20,
 AND($I20&lt;M$2,$J20&gt;M$2), "&lt;---&gt;",
 TRUE, ""
)</f>
        <v/>
      </c>
      <c r="N20" s="27" t="str" cm="1">
        <f t="array" ref="N20">_xlfn.IFS(
 $I20=N$2, -1,
 $J20=N$2, 1+$L20,
 AND($I20&lt;N$2,$J20&gt;N$2), "&lt;---&gt;",
 TRUE, ""
)</f>
        <v/>
      </c>
      <c r="O20" s="27" t="str" cm="1">
        <f t="array" ref="O20">_xlfn.IFS(
 $I20=O$2, -1,
 $J20=O$2, 1+$L20,
 AND($I20&lt;O$2,$J20&gt;O$2), "&lt;---&gt;",
 TRUE, ""
)</f>
        <v/>
      </c>
      <c r="P20" s="27" t="str" cm="1">
        <f t="array" ref="P20">_xlfn.IFS(
 $I20=P$2, -1,
 $J20=P$2, 1+$L20,
 AND($I20&lt;P$2,$J20&gt;P$2), "&lt;---&gt;",
 TRUE, ""
)</f>
        <v/>
      </c>
      <c r="Q20" s="27" t="str" cm="1">
        <f t="array" ref="Q20">_xlfn.IFS(
 $I20=Q$2, -1,
 $J20=Q$2, 1+$L20,
 AND($I20&lt;Q$2,$J20&gt;Q$2), "&lt;---&gt;",
 TRUE, ""
)</f>
        <v/>
      </c>
      <c r="R20" s="27" t="str" cm="1">
        <f t="array" ref="R20">_xlfn.IFS(
 $I20=R$2, -1,
 $J20=R$2, 1+$L20,
 AND($I20&lt;R$2,$J20&gt;R$2), "&lt;---&gt;",
 TRUE, ""
)</f>
        <v/>
      </c>
      <c r="S20" s="27" t="str" cm="1">
        <f t="array" ref="S20">_xlfn.IFS(
 $I20=S$2, -1,
 $J20=S$2, 1+$L20,
 AND($I20&lt;S$2,$J20&gt;S$2), "&lt;---&gt;",
 TRUE, ""
)</f>
        <v/>
      </c>
      <c r="T20" s="27" cm="1">
        <f t="array" ref="T20">_xlfn.IFS(
 $I20=T$2, -1,
 $J20=T$2, 1+$L20,
 AND($I20&lt;T$2,$J20&gt;T$2), "&lt;---&gt;",
 TRUE, ""
)</f>
        <v>-1</v>
      </c>
      <c r="U20" s="27" cm="1">
        <f t="array" ref="U20">_xlfn.IFS(
 $I20=U$2, -1,
 $J20=U$2, 1+$L20,
 AND($I20&lt;U$2,$J20&gt;U$2), "&lt;---&gt;",
 TRUE, ""
)</f>
        <v>1.0199</v>
      </c>
      <c r="V20" s="28" t="str" cm="1">
        <f t="array" ref="V20">_xlfn.IFS(
 $I20=V$2, -1,
 $J20=V$2, 1+$L20,
 AND($I20&lt;V$2,$J20&gt;V$2), "&lt;---&gt;",
 TRUE, ""
)</f>
        <v/>
      </c>
    </row>
    <row r="21" spans="8:22" x14ac:dyDescent="0.35">
      <c r="H21" s="37" t="s">
        <v>2</v>
      </c>
      <c r="I21" s="29">
        <v>8</v>
      </c>
      <c r="J21" s="27" t="s">
        <v>29</v>
      </c>
      <c r="K21" s="5">
        <v>0</v>
      </c>
      <c r="L21" s="40">
        <f>_xlfn.XLOOKUP(H21,$X$7:$X$11,$Z$7:$Z$11)</f>
        <v>6.4399999999999999E-2</v>
      </c>
      <c r="M21" s="26" t="str" cm="1">
        <f t="array" ref="M21">_xlfn.IFS(
 $I21=M$2, -1,
 $J21=M$2, 1+$L21,
 AND($I21&lt;M$2,$J21&gt;M$2), "&lt;---&gt;",
 TRUE, ""
)</f>
        <v/>
      </c>
      <c r="N21" s="27" t="str" cm="1">
        <f t="array" ref="N21">_xlfn.IFS(
 $I21=N$2, -1,
 $J21=N$2, 1+$L21,
 AND($I21&lt;N$2,$J21&gt;N$2), "&lt;---&gt;",
 TRUE, ""
)</f>
        <v/>
      </c>
      <c r="O21" s="27" t="str" cm="1">
        <f t="array" ref="O21">_xlfn.IFS(
 $I21=O$2, -1,
 $J21=O$2, 1+$L21,
 AND($I21&lt;O$2,$J21&gt;O$2), "&lt;---&gt;",
 TRUE, ""
)</f>
        <v/>
      </c>
      <c r="P21" s="27" t="str" cm="1">
        <f t="array" ref="P21">_xlfn.IFS(
 $I21=P$2, -1,
 $J21=P$2, 1+$L21,
 AND($I21&lt;P$2,$J21&gt;P$2), "&lt;---&gt;",
 TRUE, ""
)</f>
        <v/>
      </c>
      <c r="Q21" s="27" t="str" cm="1">
        <f t="array" ref="Q21">_xlfn.IFS(
 $I21=Q$2, -1,
 $J21=Q$2, 1+$L21,
 AND($I21&lt;Q$2,$J21&gt;Q$2), "&lt;---&gt;",
 TRUE, ""
)</f>
        <v/>
      </c>
      <c r="R21" s="27" t="str" cm="1">
        <f t="array" ref="R21">_xlfn.IFS(
 $I21=R$2, -1,
 $J21=R$2, 1+$L21,
 AND($I21&lt;R$2,$J21&gt;R$2), "&lt;---&gt;",
 TRUE, ""
)</f>
        <v/>
      </c>
      <c r="S21" s="27" t="str" cm="1">
        <f t="array" ref="S21">_xlfn.IFS(
 $I21=S$2, -1,
 $J21=S$2, 1+$L21,
 AND($I21&lt;S$2,$J21&gt;S$2), "&lt;---&gt;",
 TRUE, ""
)</f>
        <v/>
      </c>
      <c r="T21" s="27" cm="1">
        <f t="array" ref="T21">_xlfn.IFS(
 $I21=T$2, -1,
 $J21=T$2, 1+$L21,
 AND($I21&lt;T$2,$J21&gt;T$2), "&lt;---&gt;",
 TRUE, ""
)</f>
        <v>-1</v>
      </c>
      <c r="U21" s="27" t="str" cm="1">
        <f t="array" ref="U21">_xlfn.IFS(
 $I21=U$2, -1,
 $J21=U$2, 1+$L21,
 AND($I21&lt;U$2,$J21&gt;U$2), "&lt;---&gt;",
 TRUE, ""
)</f>
        <v>&lt;---&gt;</v>
      </c>
      <c r="V21" s="28" t="str" cm="1">
        <f t="array" ref="V21">_xlfn.IFS(
 $I21=V$2, -1,
 $J21=V$2, 1+$L21,
 AND($I21&lt;V$2,$J21&gt;V$2), "&lt;---&gt;",
 TRUE, ""
)</f>
        <v>&lt;---&gt;</v>
      </c>
    </row>
    <row r="22" spans="8:22" ht="15" thickBot="1" x14ac:dyDescent="0.4">
      <c r="H22" s="30" t="s">
        <v>0</v>
      </c>
      <c r="I22" s="31">
        <v>9</v>
      </c>
      <c r="J22" s="31">
        <v>10</v>
      </c>
      <c r="K22" s="20">
        <v>490.24414158250806</v>
      </c>
      <c r="L22" s="41">
        <f>_xlfn.XLOOKUP(H22,$X$7:$X$11,$Z$7:$Z$11)</f>
        <v>1.9900000000000001E-2</v>
      </c>
      <c r="M22" s="18" t="str" cm="1">
        <f t="array" ref="M22">_xlfn.IFS(
 $I22=M$2, -1,
 $J22=M$2, 1+$L22,
 AND($I22&lt;M$2,$J22&gt;M$2), "&lt;---&gt;",
 TRUE, ""
)</f>
        <v/>
      </c>
      <c r="N22" s="19" t="str" cm="1">
        <f t="array" ref="N22">_xlfn.IFS(
 $I22=N$2, -1,
 $J22=N$2, 1+$L22,
 AND($I22&lt;N$2,$J22&gt;N$2), "&lt;---&gt;",
 TRUE, ""
)</f>
        <v/>
      </c>
      <c r="O22" s="19" t="str" cm="1">
        <f t="array" ref="O22">_xlfn.IFS(
 $I22=O$2, -1,
 $J22=O$2, 1+$L22,
 AND($I22&lt;O$2,$J22&gt;O$2), "&lt;---&gt;",
 TRUE, ""
)</f>
        <v/>
      </c>
      <c r="P22" s="19" t="str" cm="1">
        <f t="array" ref="P22">_xlfn.IFS(
 $I22=P$2, -1,
 $J22=P$2, 1+$L22,
 AND($I22&lt;P$2,$J22&gt;P$2), "&lt;---&gt;",
 TRUE, ""
)</f>
        <v/>
      </c>
      <c r="Q22" s="19" t="str" cm="1">
        <f t="array" ref="Q22">_xlfn.IFS(
 $I22=Q$2, -1,
 $J22=Q$2, 1+$L22,
 AND($I22&lt;Q$2,$J22&gt;Q$2), "&lt;---&gt;",
 TRUE, ""
)</f>
        <v/>
      </c>
      <c r="R22" s="19" t="str" cm="1">
        <f t="array" ref="R22">_xlfn.IFS(
 $I22=R$2, -1,
 $J22=R$2, 1+$L22,
 AND($I22&lt;R$2,$J22&gt;R$2), "&lt;---&gt;",
 TRUE, ""
)</f>
        <v/>
      </c>
      <c r="S22" s="19" t="str" cm="1">
        <f t="array" ref="S22">_xlfn.IFS(
 $I22=S$2, -1,
 $J22=S$2, 1+$L22,
 AND($I22&lt;S$2,$J22&gt;S$2), "&lt;---&gt;",
 TRUE, ""
)</f>
        <v/>
      </c>
      <c r="T22" s="19" t="str" cm="1">
        <f t="array" ref="T22">_xlfn.IFS(
 $I22=T$2, -1,
 $J22=T$2, 1+$L22,
 AND($I22&lt;T$2,$J22&gt;T$2), "&lt;---&gt;",
 TRUE, ""
)</f>
        <v/>
      </c>
      <c r="U22" s="19" cm="1">
        <f t="array" ref="U22">_xlfn.IFS(
 $I22=U$2, -1,
 $J22=U$2, 1+$L22,
 AND($I22&lt;U$2,$J22&gt;U$2), "&lt;---&gt;",
 TRUE, ""
)</f>
        <v>-1</v>
      </c>
      <c r="V22" s="21" cm="1">
        <f t="array" ref="V22">_xlfn.IFS(
 $I22=V$2, -1,
 $J22=V$2, 1+$L22,
 AND($I22&lt;V$2,$J22&gt;V$2), "&lt;---&gt;",
 TRUE, ""
)</f>
        <v>1.0199</v>
      </c>
    </row>
    <row r="23" spans="8:22" ht="15" thickBot="1" x14ac:dyDescent="0.4">
      <c r="H23" s="1" t="s">
        <v>22</v>
      </c>
      <c r="I23" s="1"/>
      <c r="J23" s="1"/>
      <c r="K23" s="22">
        <f>SUMIF(I3:I22,1,K3:K22)</f>
        <v>871.39632368949924</v>
      </c>
      <c r="L23" s="1" t="s">
        <v>23</v>
      </c>
      <c r="M23" s="1"/>
      <c r="N23" s="23">
        <f>SUMPRODUCT(N3:N22,$K$3:$K$22)</f>
        <v>0</v>
      </c>
      <c r="O23" s="23">
        <f>SUMPRODUCT(O3:O22,$K$3:$K$22)</f>
        <v>0</v>
      </c>
      <c r="P23" s="23">
        <f>SUMPRODUCT(P3:P22,$K$3:$K$22)</f>
        <v>250</v>
      </c>
      <c r="Q23" s="23">
        <f>SUMPRODUCT(Q3:Q22,$K$3:$K$22)</f>
        <v>0</v>
      </c>
      <c r="R23" s="23">
        <f>SUMPRODUCT(R3:R22,$K$3:$K$22)</f>
        <v>0</v>
      </c>
      <c r="S23" s="23">
        <f>SUMPRODUCT(S3:S22,$K$3:$K$22)</f>
        <v>249.99999999999994</v>
      </c>
      <c r="T23" s="23">
        <f>SUMPRODUCT(T3:T22,$K$3:$K$22)</f>
        <v>0</v>
      </c>
      <c r="U23" s="23">
        <f>SUMPRODUCT(U3:U22,$K$3:$K$22)</f>
        <v>0</v>
      </c>
      <c r="V23" s="23">
        <f>SUMPRODUCT(V3:V22,$K$3:$K$22)</f>
        <v>500</v>
      </c>
    </row>
    <row r="24" spans="8:22" x14ac:dyDescent="0.35">
      <c r="L24" s="25" t="s">
        <v>24</v>
      </c>
      <c r="M24" s="25"/>
      <c r="N24" s="24">
        <v>0</v>
      </c>
      <c r="O24" s="24">
        <v>0</v>
      </c>
      <c r="P24" s="24">
        <v>250</v>
      </c>
      <c r="Q24" s="24">
        <v>0</v>
      </c>
      <c r="R24" s="24">
        <v>0</v>
      </c>
      <c r="S24" s="24">
        <v>250</v>
      </c>
      <c r="T24" s="24">
        <v>0</v>
      </c>
      <c r="U24" s="24">
        <v>0</v>
      </c>
      <c r="V24" s="24">
        <v>500</v>
      </c>
    </row>
  </sheetData>
  <autoFilter ref="H2:J22" xr:uid="{4502100D-8C77-496D-905B-1EB74C1FA360}">
    <sortState xmlns:xlrd2="http://schemas.microsoft.com/office/spreadsheetml/2017/richdata2" ref="H3:J22">
      <sortCondition ref="I3:I22"/>
    </sortState>
  </autoFilter>
  <mergeCells count="7">
    <mergeCell ref="H23:J23"/>
    <mergeCell ref="X4:X6"/>
    <mergeCell ref="Y4:Y6"/>
    <mergeCell ref="Z4:Z6"/>
    <mergeCell ref="M1:S1"/>
    <mergeCell ref="L23:M23"/>
    <mergeCell ref="I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651D-6CA6-4326-BE1A-91202EC488D0}">
  <dimension ref="B2:U25"/>
  <sheetViews>
    <sheetView zoomScale="86" workbookViewId="0">
      <selection activeCell="I24" sqref="I24"/>
    </sheetView>
  </sheetViews>
  <sheetFormatPr defaultRowHeight="14.5" x14ac:dyDescent="0.35"/>
  <cols>
    <col min="2" max="2" width="24.90625" bestFit="1" customWidth="1"/>
    <col min="5" max="5" width="9.08984375" bestFit="1" customWidth="1"/>
    <col min="10" max="10" width="9.08984375" bestFit="1" customWidth="1"/>
    <col min="12" max="12" width="8.7265625" customWidth="1"/>
    <col min="13" max="13" width="9.08984375" bestFit="1" customWidth="1"/>
    <col min="16" max="16" width="10.6328125" bestFit="1" customWidth="1"/>
    <col min="19" max="19" width="24.90625" bestFit="1" customWidth="1"/>
  </cols>
  <sheetData>
    <row r="2" spans="2:21" ht="15" thickBot="1" x14ac:dyDescent="0.4">
      <c r="C2" s="1" t="s">
        <v>10</v>
      </c>
      <c r="D2" s="1"/>
      <c r="G2" s="1" t="s">
        <v>11</v>
      </c>
      <c r="H2" s="1"/>
      <c r="I2" s="1"/>
      <c r="J2" s="1"/>
      <c r="K2" s="1"/>
      <c r="L2" s="1"/>
      <c r="M2" s="1"/>
    </row>
    <row r="3" spans="2:21" ht="15" thickBot="1" x14ac:dyDescent="0.4">
      <c r="B3" s="32" t="s">
        <v>12</v>
      </c>
      <c r="C3" s="33" t="s">
        <v>13</v>
      </c>
      <c r="D3" s="33" t="s">
        <v>14</v>
      </c>
      <c r="E3" s="2" t="s">
        <v>15</v>
      </c>
      <c r="F3" s="47" t="s">
        <v>16</v>
      </c>
      <c r="G3" s="48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4">
        <v>10</v>
      </c>
    </row>
    <row r="4" spans="2:21" x14ac:dyDescent="0.35">
      <c r="B4" s="34" t="s">
        <v>0</v>
      </c>
      <c r="C4" s="35">
        <v>1</v>
      </c>
      <c r="D4" s="35">
        <v>2</v>
      </c>
      <c r="E4" s="36">
        <v>0</v>
      </c>
      <c r="F4" s="39">
        <v>1.9900000000000001E-2</v>
      </c>
      <c r="G4" s="26">
        <v>-1</v>
      </c>
      <c r="H4" s="27">
        <v>1.0199</v>
      </c>
      <c r="I4" s="27" t="s">
        <v>34</v>
      </c>
      <c r="J4" s="27" t="s">
        <v>34</v>
      </c>
      <c r="K4" s="27" t="s">
        <v>34</v>
      </c>
      <c r="L4" s="27" t="s">
        <v>34</v>
      </c>
      <c r="M4" s="27" t="s">
        <v>34</v>
      </c>
      <c r="N4" s="27" t="s">
        <v>34</v>
      </c>
      <c r="O4" s="27" t="s">
        <v>34</v>
      </c>
      <c r="P4" s="28" t="s">
        <v>34</v>
      </c>
    </row>
    <row r="5" spans="2:21" ht="15" thickBot="1" x14ac:dyDescent="0.4">
      <c r="B5" s="37" t="s">
        <v>1</v>
      </c>
      <c r="C5" s="29">
        <v>1</v>
      </c>
      <c r="D5" s="29">
        <v>3</v>
      </c>
      <c r="E5" s="5">
        <v>-8.8619862555876654E-7</v>
      </c>
      <c r="F5" s="40">
        <v>4.2099999999999999E-2</v>
      </c>
      <c r="G5" s="26">
        <v>-1</v>
      </c>
      <c r="H5" s="27" t="s">
        <v>33</v>
      </c>
      <c r="I5" s="27">
        <v>1.0421</v>
      </c>
      <c r="J5" s="27" t="s">
        <v>34</v>
      </c>
      <c r="K5" s="27" t="s">
        <v>34</v>
      </c>
      <c r="L5" s="27" t="s">
        <v>34</v>
      </c>
      <c r="M5" s="27" t="s">
        <v>34</v>
      </c>
      <c r="N5" s="27" t="s">
        <v>34</v>
      </c>
      <c r="O5" s="27" t="s">
        <v>34</v>
      </c>
      <c r="P5" s="28" t="s">
        <v>34</v>
      </c>
    </row>
    <row r="6" spans="2:21" x14ac:dyDescent="0.35">
      <c r="B6" s="37" t="s">
        <v>4</v>
      </c>
      <c r="C6" s="29">
        <v>1</v>
      </c>
      <c r="D6" s="29">
        <v>6</v>
      </c>
      <c r="E6" s="5">
        <v>0</v>
      </c>
      <c r="F6" s="40">
        <v>0.10929999999999999</v>
      </c>
      <c r="G6" s="26">
        <v>-1</v>
      </c>
      <c r="H6" s="27" t="s">
        <v>33</v>
      </c>
      <c r="I6" s="27" t="s">
        <v>33</v>
      </c>
      <c r="J6" s="27" t="s">
        <v>33</v>
      </c>
      <c r="K6" s="27" t="s">
        <v>33</v>
      </c>
      <c r="L6" s="27">
        <v>1.1093</v>
      </c>
      <c r="M6" s="27" t="s">
        <v>34</v>
      </c>
      <c r="N6" s="27" t="s">
        <v>34</v>
      </c>
      <c r="O6" s="27" t="s">
        <v>34</v>
      </c>
      <c r="P6" s="28" t="s">
        <v>34</v>
      </c>
      <c r="S6" s="6" t="s">
        <v>12</v>
      </c>
      <c r="T6" s="7" t="s">
        <v>18</v>
      </c>
      <c r="U6" s="8" t="s">
        <v>16</v>
      </c>
    </row>
    <row r="7" spans="2:21" x14ac:dyDescent="0.35">
      <c r="B7" s="37" t="s">
        <v>0</v>
      </c>
      <c r="C7" s="29">
        <v>2</v>
      </c>
      <c r="D7" s="29">
        <v>3</v>
      </c>
      <c r="E7" s="5">
        <v>0</v>
      </c>
      <c r="F7" s="40">
        <v>1.9900000000000001E-2</v>
      </c>
      <c r="G7" s="26" t="s">
        <v>34</v>
      </c>
      <c r="H7" s="27">
        <v>-1</v>
      </c>
      <c r="I7" s="27">
        <v>1.0199</v>
      </c>
      <c r="J7" s="27" t="s">
        <v>34</v>
      </c>
      <c r="K7" s="27" t="s">
        <v>34</v>
      </c>
      <c r="L7" s="27" t="s">
        <v>34</v>
      </c>
      <c r="M7" s="27" t="s">
        <v>34</v>
      </c>
      <c r="N7" s="27" t="s">
        <v>34</v>
      </c>
      <c r="O7" s="27" t="s">
        <v>34</v>
      </c>
      <c r="P7" s="28" t="s">
        <v>34</v>
      </c>
      <c r="S7" s="9"/>
      <c r="T7" s="10"/>
      <c r="U7" s="11"/>
    </row>
    <row r="8" spans="2:21" ht="15" thickBot="1" x14ac:dyDescent="0.4">
      <c r="B8" s="37" t="s">
        <v>2</v>
      </c>
      <c r="C8" s="29">
        <v>2</v>
      </c>
      <c r="D8" s="29">
        <v>5</v>
      </c>
      <c r="E8" s="5">
        <v>0</v>
      </c>
      <c r="F8" s="40">
        <v>6.4399999999999999E-2</v>
      </c>
      <c r="G8" s="26" t="s">
        <v>34</v>
      </c>
      <c r="H8" s="27">
        <v>-1</v>
      </c>
      <c r="I8" s="27" t="s">
        <v>33</v>
      </c>
      <c r="J8" s="27" t="s">
        <v>33</v>
      </c>
      <c r="K8" s="27">
        <v>1.0644</v>
      </c>
      <c r="L8" s="27" t="s">
        <v>34</v>
      </c>
      <c r="M8" s="27" t="s">
        <v>34</v>
      </c>
      <c r="N8" s="27" t="s">
        <v>34</v>
      </c>
      <c r="O8" s="27" t="s">
        <v>34</v>
      </c>
      <c r="P8" s="28" t="s">
        <v>34</v>
      </c>
      <c r="S8" s="12"/>
      <c r="T8" s="13"/>
      <c r="U8" s="14"/>
    </row>
    <row r="9" spans="2:21" x14ac:dyDescent="0.35">
      <c r="B9" s="37" t="s">
        <v>0</v>
      </c>
      <c r="C9" s="29">
        <v>3</v>
      </c>
      <c r="D9" s="29">
        <v>4</v>
      </c>
      <c r="E9" s="5">
        <v>0</v>
      </c>
      <c r="F9" s="40">
        <v>1.9900000000000001E-2</v>
      </c>
      <c r="G9" s="26" t="s">
        <v>34</v>
      </c>
      <c r="H9" s="27" t="s">
        <v>34</v>
      </c>
      <c r="I9" s="27">
        <v>-1</v>
      </c>
      <c r="J9" s="27">
        <v>1.0199</v>
      </c>
      <c r="K9" s="27" t="s">
        <v>34</v>
      </c>
      <c r="L9" s="27" t="s">
        <v>34</v>
      </c>
      <c r="M9" s="27" t="s">
        <v>34</v>
      </c>
      <c r="N9" s="27" t="s">
        <v>34</v>
      </c>
      <c r="O9" s="27" t="s">
        <v>34</v>
      </c>
      <c r="P9" s="28" t="s">
        <v>34</v>
      </c>
      <c r="S9" s="45" t="s">
        <v>0</v>
      </c>
      <c r="T9" s="46">
        <v>1</v>
      </c>
      <c r="U9" s="15">
        <v>1.9900000000000001E-2</v>
      </c>
    </row>
    <row r="10" spans="2:21" x14ac:dyDescent="0.35">
      <c r="B10" s="37" t="s">
        <v>1</v>
      </c>
      <c r="C10" s="29">
        <v>3</v>
      </c>
      <c r="D10" s="29">
        <v>5</v>
      </c>
      <c r="E10" s="5">
        <v>0</v>
      </c>
      <c r="F10" s="40">
        <v>4.2099999999999999E-2</v>
      </c>
      <c r="G10" s="26" t="s">
        <v>34</v>
      </c>
      <c r="H10" s="27" t="s">
        <v>34</v>
      </c>
      <c r="I10" s="27">
        <v>-1</v>
      </c>
      <c r="J10" s="27" t="s">
        <v>33</v>
      </c>
      <c r="K10" s="27">
        <v>1.0421</v>
      </c>
      <c r="L10" s="27" t="s">
        <v>34</v>
      </c>
      <c r="M10" s="27" t="s">
        <v>34</v>
      </c>
      <c r="N10" s="27" t="s">
        <v>34</v>
      </c>
      <c r="O10" s="27" t="s">
        <v>34</v>
      </c>
      <c r="P10" s="28" t="s">
        <v>34</v>
      </c>
      <c r="S10" s="42" t="s">
        <v>1</v>
      </c>
      <c r="T10" s="38">
        <v>2</v>
      </c>
      <c r="U10" s="16">
        <v>4.2099999999999999E-2</v>
      </c>
    </row>
    <row r="11" spans="2:21" x14ac:dyDescent="0.35">
      <c r="B11" s="37" t="s">
        <v>3</v>
      </c>
      <c r="C11" s="29">
        <v>3</v>
      </c>
      <c r="D11" s="29">
        <v>7</v>
      </c>
      <c r="E11" s="5">
        <v>0</v>
      </c>
      <c r="F11" s="40">
        <v>8.6699999999999999E-2</v>
      </c>
      <c r="G11" s="26" t="s">
        <v>34</v>
      </c>
      <c r="H11" s="27" t="s">
        <v>34</v>
      </c>
      <c r="I11" s="27">
        <v>-1</v>
      </c>
      <c r="J11" s="27" t="s">
        <v>33</v>
      </c>
      <c r="K11" s="27" t="s">
        <v>33</v>
      </c>
      <c r="L11" s="27" t="s">
        <v>33</v>
      </c>
      <c r="M11" s="27">
        <v>1.0867</v>
      </c>
      <c r="N11" s="27" t="s">
        <v>34</v>
      </c>
      <c r="O11" s="27" t="s">
        <v>34</v>
      </c>
      <c r="P11" s="28" t="s">
        <v>34</v>
      </c>
      <c r="S11" s="42" t="s">
        <v>2</v>
      </c>
      <c r="T11" s="38">
        <v>3</v>
      </c>
      <c r="U11" s="16">
        <v>6.4399999999999999E-2</v>
      </c>
    </row>
    <row r="12" spans="2:21" x14ac:dyDescent="0.35">
      <c r="B12" s="37" t="s">
        <v>0</v>
      </c>
      <c r="C12" s="29">
        <v>4</v>
      </c>
      <c r="D12" s="29">
        <v>5</v>
      </c>
      <c r="E12" s="5">
        <v>0</v>
      </c>
      <c r="F12" s="40">
        <v>1.9900000000000001E-2</v>
      </c>
      <c r="G12" s="26" t="s">
        <v>34</v>
      </c>
      <c r="H12" s="27" t="s">
        <v>34</v>
      </c>
      <c r="I12" s="27" t="s">
        <v>34</v>
      </c>
      <c r="J12" s="27">
        <v>-1</v>
      </c>
      <c r="K12" s="27">
        <v>1.0199</v>
      </c>
      <c r="L12" s="27" t="s">
        <v>34</v>
      </c>
      <c r="M12" s="27" t="s">
        <v>34</v>
      </c>
      <c r="N12" s="27" t="s">
        <v>34</v>
      </c>
      <c r="O12" s="27" t="s">
        <v>34</v>
      </c>
      <c r="P12" s="28" t="s">
        <v>34</v>
      </c>
      <c r="S12" s="42" t="s">
        <v>3</v>
      </c>
      <c r="T12" s="38">
        <v>4</v>
      </c>
      <c r="U12" s="16">
        <v>8.6699999999999999E-2</v>
      </c>
    </row>
    <row r="13" spans="2:21" ht="15" thickBot="1" x14ac:dyDescent="0.4">
      <c r="B13" s="37" t="s">
        <v>0</v>
      </c>
      <c r="C13" s="29">
        <v>5</v>
      </c>
      <c r="D13" s="29">
        <v>6</v>
      </c>
      <c r="E13" s="5">
        <v>0</v>
      </c>
      <c r="F13" s="40">
        <v>1.9900000000000001E-2</v>
      </c>
      <c r="G13" s="26" t="s">
        <v>34</v>
      </c>
      <c r="H13" s="27" t="s">
        <v>34</v>
      </c>
      <c r="I13" s="27" t="s">
        <v>34</v>
      </c>
      <c r="J13" s="27" t="s">
        <v>34</v>
      </c>
      <c r="K13" s="27">
        <v>-1</v>
      </c>
      <c r="L13" s="27">
        <v>1.0199</v>
      </c>
      <c r="M13" s="27" t="s">
        <v>34</v>
      </c>
      <c r="N13" s="27" t="s">
        <v>34</v>
      </c>
      <c r="O13" s="27" t="s">
        <v>34</v>
      </c>
      <c r="P13" s="28" t="s">
        <v>34</v>
      </c>
      <c r="S13" s="43" t="s">
        <v>4</v>
      </c>
      <c r="T13" s="44">
        <v>5</v>
      </c>
      <c r="U13" s="17">
        <v>0.10929999999999999</v>
      </c>
    </row>
    <row r="14" spans="2:21" x14ac:dyDescent="0.35">
      <c r="B14" s="37" t="s">
        <v>1</v>
      </c>
      <c r="C14" s="29">
        <v>5</v>
      </c>
      <c r="D14" s="29">
        <v>7</v>
      </c>
      <c r="E14" s="5">
        <v>0</v>
      </c>
      <c r="F14" s="40">
        <v>4.2099999999999999E-2</v>
      </c>
      <c r="G14" s="26" t="s">
        <v>34</v>
      </c>
      <c r="H14" s="27" t="s">
        <v>34</v>
      </c>
      <c r="I14" s="27" t="s">
        <v>34</v>
      </c>
      <c r="J14" s="27" t="s">
        <v>34</v>
      </c>
      <c r="K14" s="27">
        <v>-1</v>
      </c>
      <c r="L14" s="27" t="s">
        <v>33</v>
      </c>
      <c r="M14" s="27">
        <v>1.0421</v>
      </c>
      <c r="N14" s="27" t="s">
        <v>34</v>
      </c>
      <c r="O14" s="27" t="s">
        <v>34</v>
      </c>
      <c r="P14" s="28" t="s">
        <v>34</v>
      </c>
    </row>
    <row r="15" spans="2:21" x14ac:dyDescent="0.35">
      <c r="B15" s="37" t="s">
        <v>2</v>
      </c>
      <c r="C15" s="29">
        <v>5</v>
      </c>
      <c r="D15" s="29">
        <v>8</v>
      </c>
      <c r="E15" s="5">
        <v>0</v>
      </c>
      <c r="F15" s="40">
        <v>6.4399999999999999E-2</v>
      </c>
      <c r="G15" s="26" t="s">
        <v>34</v>
      </c>
      <c r="H15" s="27" t="s">
        <v>34</v>
      </c>
      <c r="I15" s="27" t="s">
        <v>34</v>
      </c>
      <c r="J15" s="27" t="s">
        <v>34</v>
      </c>
      <c r="K15" s="27">
        <v>-1</v>
      </c>
      <c r="L15" s="27" t="s">
        <v>33</v>
      </c>
      <c r="M15" s="27" t="s">
        <v>33</v>
      </c>
      <c r="N15" s="27">
        <v>1.0644</v>
      </c>
      <c r="O15" s="27" t="s">
        <v>34</v>
      </c>
      <c r="P15" s="28" t="s">
        <v>34</v>
      </c>
    </row>
    <row r="16" spans="2:21" x14ac:dyDescent="0.35">
      <c r="B16" s="37" t="s">
        <v>0</v>
      </c>
      <c r="C16" s="29">
        <v>6</v>
      </c>
      <c r="D16" s="29">
        <v>7</v>
      </c>
      <c r="E16" s="5">
        <v>0</v>
      </c>
      <c r="F16" s="40">
        <v>1.9900000000000001E-2</v>
      </c>
      <c r="G16" s="26" t="s">
        <v>34</v>
      </c>
      <c r="H16" s="27" t="s">
        <v>34</v>
      </c>
      <c r="I16" s="27" t="s">
        <v>34</v>
      </c>
      <c r="J16" s="27" t="s">
        <v>34</v>
      </c>
      <c r="K16" s="27" t="s">
        <v>34</v>
      </c>
      <c r="L16" s="27">
        <v>-1</v>
      </c>
      <c r="M16" s="27">
        <v>1.0199</v>
      </c>
      <c r="N16" s="27" t="s">
        <v>34</v>
      </c>
      <c r="O16" s="27" t="s">
        <v>34</v>
      </c>
      <c r="P16" s="28" t="s">
        <v>34</v>
      </c>
    </row>
    <row r="17" spans="2:16" x14ac:dyDescent="0.35">
      <c r="B17" s="37" t="s">
        <v>4</v>
      </c>
      <c r="C17" s="29">
        <v>6</v>
      </c>
      <c r="D17" s="27" t="s">
        <v>29</v>
      </c>
      <c r="E17" s="5">
        <v>0</v>
      </c>
      <c r="F17" s="40">
        <v>0.10929999999999999</v>
      </c>
      <c r="G17" s="26" t="s">
        <v>34</v>
      </c>
      <c r="H17" s="27" t="s">
        <v>34</v>
      </c>
      <c r="I17" s="27" t="s">
        <v>34</v>
      </c>
      <c r="J17" s="27" t="s">
        <v>34</v>
      </c>
      <c r="K17" s="27" t="s">
        <v>34</v>
      </c>
      <c r="L17" s="27">
        <v>-1</v>
      </c>
      <c r="M17" s="27" t="s">
        <v>33</v>
      </c>
      <c r="N17" s="27" t="s">
        <v>33</v>
      </c>
      <c r="O17" s="27" t="s">
        <v>33</v>
      </c>
      <c r="P17" s="28" t="s">
        <v>33</v>
      </c>
    </row>
    <row r="18" spans="2:16" x14ac:dyDescent="0.35">
      <c r="B18" s="37" t="s">
        <v>0</v>
      </c>
      <c r="C18" s="29">
        <v>7</v>
      </c>
      <c r="D18" s="29">
        <v>8</v>
      </c>
      <c r="E18" s="5">
        <v>0</v>
      </c>
      <c r="F18" s="40">
        <v>1.9900000000000001E-2</v>
      </c>
      <c r="G18" s="26" t="s">
        <v>34</v>
      </c>
      <c r="H18" s="27" t="s">
        <v>34</v>
      </c>
      <c r="I18" s="27" t="s">
        <v>34</v>
      </c>
      <c r="J18" s="27" t="s">
        <v>34</v>
      </c>
      <c r="K18" s="27" t="s">
        <v>34</v>
      </c>
      <c r="L18" s="27" t="s">
        <v>34</v>
      </c>
      <c r="M18" s="27">
        <v>-1</v>
      </c>
      <c r="N18" s="27">
        <v>1.0199</v>
      </c>
      <c r="O18" s="27" t="s">
        <v>34</v>
      </c>
      <c r="P18" s="28" t="s">
        <v>34</v>
      </c>
    </row>
    <row r="19" spans="2:16" x14ac:dyDescent="0.35">
      <c r="B19" s="37" t="s">
        <v>1</v>
      </c>
      <c r="C19" s="29">
        <v>7</v>
      </c>
      <c r="D19" s="29">
        <v>9</v>
      </c>
      <c r="E19" s="5">
        <v>470.43867343106041</v>
      </c>
      <c r="F19" s="40">
        <v>4.2099999999999999E-2</v>
      </c>
      <c r="G19" s="26" t="s">
        <v>34</v>
      </c>
      <c r="H19" s="27" t="s">
        <v>34</v>
      </c>
      <c r="I19" s="27" t="s">
        <v>34</v>
      </c>
      <c r="J19" s="27" t="s">
        <v>34</v>
      </c>
      <c r="K19" s="27" t="s">
        <v>34</v>
      </c>
      <c r="L19" s="27" t="s">
        <v>34</v>
      </c>
      <c r="M19" s="27">
        <v>-1</v>
      </c>
      <c r="N19" s="27" t="s">
        <v>33</v>
      </c>
      <c r="O19" s="27">
        <v>1.0421</v>
      </c>
      <c r="P19" s="28" t="s">
        <v>34</v>
      </c>
    </row>
    <row r="20" spans="2:16" x14ac:dyDescent="0.35">
      <c r="B20" s="37" t="s">
        <v>3</v>
      </c>
      <c r="C20" s="29">
        <v>7</v>
      </c>
      <c r="D20" s="27" t="s">
        <v>29</v>
      </c>
      <c r="E20" s="5">
        <v>0</v>
      </c>
      <c r="F20" s="40">
        <v>8.6699999999999999E-2</v>
      </c>
      <c r="G20" s="26" t="s">
        <v>34</v>
      </c>
      <c r="H20" s="27" t="s">
        <v>34</v>
      </c>
      <c r="I20" s="27" t="s">
        <v>34</v>
      </c>
      <c r="J20" s="27" t="s">
        <v>34</v>
      </c>
      <c r="K20" s="27" t="s">
        <v>34</v>
      </c>
      <c r="L20" s="27" t="s">
        <v>34</v>
      </c>
      <c r="M20" s="27">
        <v>-1</v>
      </c>
      <c r="N20" s="27" t="s">
        <v>33</v>
      </c>
      <c r="O20" s="27" t="s">
        <v>33</v>
      </c>
      <c r="P20" s="28" t="s">
        <v>33</v>
      </c>
    </row>
    <row r="21" spans="2:16" x14ac:dyDescent="0.35">
      <c r="B21" s="37" t="s">
        <v>0</v>
      </c>
      <c r="C21" s="29">
        <v>8</v>
      </c>
      <c r="D21" s="29">
        <v>9</v>
      </c>
      <c r="E21" s="5">
        <v>0</v>
      </c>
      <c r="F21" s="40">
        <v>1.9900000000000001E-2</v>
      </c>
      <c r="G21" s="26" t="s">
        <v>34</v>
      </c>
      <c r="H21" s="27" t="s">
        <v>34</v>
      </c>
      <c r="I21" s="27" t="s">
        <v>34</v>
      </c>
      <c r="J21" s="27" t="s">
        <v>34</v>
      </c>
      <c r="K21" s="27" t="s">
        <v>34</v>
      </c>
      <c r="L21" s="27" t="s">
        <v>34</v>
      </c>
      <c r="M21" s="27" t="s">
        <v>34</v>
      </c>
      <c r="N21" s="27">
        <v>-1</v>
      </c>
      <c r="O21" s="27">
        <v>1.0199</v>
      </c>
      <c r="P21" s="28" t="s">
        <v>34</v>
      </c>
    </row>
    <row r="22" spans="2:16" x14ac:dyDescent="0.35">
      <c r="B22" s="37" t="s">
        <v>2</v>
      </c>
      <c r="C22" s="29">
        <v>8</v>
      </c>
      <c r="D22" s="27" t="s">
        <v>29</v>
      </c>
      <c r="E22" s="5">
        <v>0</v>
      </c>
      <c r="F22" s="40">
        <v>6.4399999999999999E-2</v>
      </c>
      <c r="G22" s="26" t="s">
        <v>34</v>
      </c>
      <c r="H22" s="27" t="s">
        <v>34</v>
      </c>
      <c r="I22" s="27" t="s">
        <v>34</v>
      </c>
      <c r="J22" s="27" t="s">
        <v>34</v>
      </c>
      <c r="K22" s="27" t="s">
        <v>34</v>
      </c>
      <c r="L22" s="27" t="s">
        <v>34</v>
      </c>
      <c r="M22" s="27" t="s">
        <v>34</v>
      </c>
      <c r="N22" s="27">
        <v>-1</v>
      </c>
      <c r="O22" s="27" t="s">
        <v>33</v>
      </c>
      <c r="P22" s="28" t="s">
        <v>33</v>
      </c>
    </row>
    <row r="23" spans="2:16" ht="15" thickBot="1" x14ac:dyDescent="0.4">
      <c r="B23" s="30" t="s">
        <v>0</v>
      </c>
      <c r="C23" s="31">
        <v>9</v>
      </c>
      <c r="D23" s="31">
        <v>10</v>
      </c>
      <c r="E23" s="20">
        <v>490.24414158250806</v>
      </c>
      <c r="F23" s="41">
        <v>1.9900000000000001E-2</v>
      </c>
      <c r="G23" s="18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>
        <v>-1</v>
      </c>
      <c r="P23" s="21">
        <v>1.0199</v>
      </c>
    </row>
    <row r="24" spans="2:16" ht="15" thickBot="1" x14ac:dyDescent="0.4">
      <c r="B24" s="1" t="s">
        <v>22</v>
      </c>
      <c r="C24" s="1"/>
      <c r="D24" s="1"/>
      <c r="E24" s="22">
        <f>SUMIF(C4:C23,1,E4:E23)</f>
        <v>-8.8619862555876654E-7</v>
      </c>
      <c r="F24" s="1" t="s">
        <v>23</v>
      </c>
      <c r="G24" s="1"/>
      <c r="H24" s="23">
        <f>SUMPRODUCT(H4:H23,$E$4:$E$23)</f>
        <v>0</v>
      </c>
      <c r="I24" s="23">
        <f>SUMPRODUCT(I4:I23,$E$4:$E$23)</f>
        <v>-9.2350758769479066E-7</v>
      </c>
      <c r="J24" s="23">
        <v>0</v>
      </c>
      <c r="K24" s="23">
        <f t="shared" ref="I24:P24" si="0">SUMPRODUCT(K4:K23,$E$4:$E$23)</f>
        <v>0</v>
      </c>
      <c r="L24" s="23">
        <f t="shared" si="0"/>
        <v>0</v>
      </c>
      <c r="M24" s="23">
        <v>0</v>
      </c>
      <c r="N24" s="23">
        <f t="shared" si="0"/>
        <v>0</v>
      </c>
      <c r="O24" s="23">
        <f t="shared" si="0"/>
        <v>0</v>
      </c>
      <c r="P24" s="23">
        <v>1000</v>
      </c>
    </row>
    <row r="25" spans="2:16" x14ac:dyDescent="0.35">
      <c r="F25" s="25" t="s">
        <v>24</v>
      </c>
      <c r="G25" s="25"/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1000</v>
      </c>
    </row>
  </sheetData>
  <mergeCells count="7">
    <mergeCell ref="S6:S8"/>
    <mergeCell ref="T6:T8"/>
    <mergeCell ref="U6:U8"/>
    <mergeCell ref="C2:D2"/>
    <mergeCell ref="G2:M2"/>
    <mergeCell ref="B24:D24"/>
    <mergeCell ref="F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</vt:lpstr>
      <vt:lpstr>Model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Gabe Corriveau</cp:lastModifiedBy>
  <dcterms:created xsi:type="dcterms:W3CDTF">2025-02-27T00:13:25Z</dcterms:created>
  <dcterms:modified xsi:type="dcterms:W3CDTF">2025-02-27T18:24:38Z</dcterms:modified>
</cp:coreProperties>
</file>