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Module 2\"/>
    </mc:Choice>
  </mc:AlternateContent>
  <xr:revisionPtr revIDLastSave="0" documentId="8_{A07C739F-2753-4404-AACB-CB4823AF2CDB}" xr6:coauthVersionLast="47" xr6:coauthVersionMax="47" xr10:uidLastSave="{00000000-0000-0000-0000-000000000000}"/>
  <bookViews>
    <workbookView xWindow="-110" yWindow="-110" windowWidth="19420" windowHeight="11500" activeTab="5" xr2:uid="{E5E0FA24-EA03-4565-BF34-339B07DEF810}"/>
  </bookViews>
  <sheets>
    <sheet name="Past Demand" sheetId="1" r:id="rId1"/>
    <sheet name="Constraints" sheetId="2" r:id="rId2"/>
    <sheet name="Quarterly Data" sheetId="3" r:id="rId3"/>
    <sheet name="Yearly Data" sheetId="5" r:id="rId4"/>
    <sheet name="Model" sheetId="6" r:id="rId5"/>
    <sheet name="Model 2.0" sheetId="7" r:id="rId6"/>
  </sheets>
  <definedNames>
    <definedName name="solver_adj" localSheetId="4" hidden="1">Model!$F$14:$I$14</definedName>
    <definedName name="solver_adj" localSheetId="5" hidden="1">'Model 2.0'!$C$3:$F$3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2</definedName>
    <definedName name="solver_eng" localSheetId="4" hidden="1">2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Model!$F$14:$I$14</definedName>
    <definedName name="solver_lhs1" localSheetId="5" hidden="1">'Model 2.0'!$C$5:$F$5</definedName>
    <definedName name="solver_lhs2" localSheetId="4" hidden="1">Model!$F$16:$I$16</definedName>
    <definedName name="solver_lhs2" localSheetId="5" hidden="1">'Model 2.0'!$C$5:$F$5</definedName>
    <definedName name="solver_lhs3" localSheetId="4" hidden="1">Model!$F$16:$I$16</definedName>
    <definedName name="solver_lhs3" localSheetId="5" hidden="1">'Model 2.0'!$C$5:$F$5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3</definedName>
    <definedName name="solver_num" localSheetId="5" hidden="1">1</definedName>
    <definedName name="solver_nwt" localSheetId="4" hidden="1">1</definedName>
    <definedName name="solver_nwt" localSheetId="5" hidden="1">1</definedName>
    <definedName name="solver_opt" localSheetId="4" hidden="1">Model!$I$30</definedName>
    <definedName name="solver_opt" localSheetId="5" hidden="1">'Model 2.0'!$F$19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2</definedName>
    <definedName name="solver_rel1" localSheetId="4" hidden="1">1</definedName>
    <definedName name="solver_rel1" localSheetId="5" hidden="1">3</definedName>
    <definedName name="solver_rel2" localSheetId="4" hidden="1">1</definedName>
    <definedName name="solver_rel2" localSheetId="5" hidden="1">3</definedName>
    <definedName name="solver_rel3" localSheetId="4" hidden="1">3</definedName>
    <definedName name="solver_rel3" localSheetId="5" hidden="1">3</definedName>
    <definedName name="solver_rhs1" localSheetId="4" hidden="1">Model!$F$18:$I$18</definedName>
    <definedName name="solver_rhs1" localSheetId="5" hidden="1">'Model 2.0'!$C$9:$F$9</definedName>
    <definedName name="solver_rhs2" localSheetId="4" hidden="1">Model!$F$18:$I$18</definedName>
    <definedName name="solver_rhs2" localSheetId="5" hidden="1">'Model 2.0'!$C$9:$F$9</definedName>
    <definedName name="solver_rhs3" localSheetId="4" hidden="1">Model!$F$20:$I$20</definedName>
    <definedName name="solver_rhs3" localSheetId="5" hidden="1">'Model 2.0'!$C$9:$F$9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2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0"/>
  <pivotCaches>
    <pivotCache cacheId="9" r:id="rId7"/>
    <pivotCache cacheId="23" r:id="rId8"/>
  </pivotCaches>
</workbook>
</file>

<file path=xl/calcChain.xml><?xml version="1.0" encoding="utf-8"?>
<calcChain xmlns="http://schemas.openxmlformats.org/spreadsheetml/2006/main">
  <c r="C5" i="7" l="1"/>
  <c r="D2" i="7" s="1"/>
  <c r="D5" i="7" s="1"/>
  <c r="C16" i="7"/>
  <c r="C14" i="7"/>
  <c r="D14" i="7" s="1"/>
  <c r="E14" i="7" s="1"/>
  <c r="F14" i="7" s="1"/>
  <c r="F16" i="7"/>
  <c r="E16" i="7"/>
  <c r="D16" i="7"/>
  <c r="G27" i="6"/>
  <c r="H27" i="6"/>
  <c r="I27" i="6"/>
  <c r="F27" i="6"/>
  <c r="F25" i="6"/>
  <c r="G25" i="6" s="1"/>
  <c r="H25" i="6" s="1"/>
  <c r="I25" i="6" s="1"/>
  <c r="F16" i="6"/>
  <c r="G13" i="6" s="1"/>
  <c r="H9" i="6"/>
  <c r="H8" i="6"/>
  <c r="H7" i="6"/>
  <c r="E14" i="3"/>
  <c r="E15" i="3"/>
  <c r="E16" i="3"/>
  <c r="E13" i="3"/>
  <c r="C11" i="7" l="1"/>
  <c r="C17" i="7" s="1"/>
  <c r="D11" i="7"/>
  <c r="D17" i="7" s="1"/>
  <c r="E2" i="7"/>
  <c r="F22" i="6"/>
  <c r="F28" i="6" s="1"/>
  <c r="G16" i="6"/>
  <c r="H13" i="6" s="1"/>
  <c r="E5" i="7" l="1"/>
  <c r="F2" i="7" s="1"/>
  <c r="H16" i="6"/>
  <c r="I13" i="6" s="1"/>
  <c r="I16" i="6" s="1"/>
  <c r="G22" i="6"/>
  <c r="G28" i="6" s="1"/>
  <c r="F5" i="7" l="1"/>
  <c r="F11" i="7" s="1"/>
  <c r="F17" i="7" s="1"/>
  <c r="E11" i="7"/>
  <c r="E17" i="7" s="1"/>
  <c r="F19" i="7" s="1"/>
  <c r="H22" i="6"/>
  <c r="H28" i="6" s="1"/>
  <c r="I22" i="6" l="1"/>
  <c r="I28" i="6" s="1"/>
  <c r="I30" i="6" s="1"/>
  <c r="H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tc={6118AE92-A78A-4C09-8166-12145CE84C20}</author>
  </authors>
  <commentList>
    <comment ref="E12" authorId="0" shapeId="0" xr:uid="{6118AE92-A78A-4C09-8166-12145CE84C20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Inventory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tc={97ACFCCF-F22C-49B2-AF39-9E6742F2D1DB}</author>
  </authors>
  <commentList>
    <comment ref="H5" authorId="0" shapeId="0" xr:uid="{97ACFCCF-F22C-49B2-AF39-9E6742F2D1DB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Inventory</t>
      </text>
    </comment>
  </commentList>
</comments>
</file>

<file path=xl/sharedStrings.xml><?xml version="1.0" encoding="utf-8"?>
<sst xmlns="http://schemas.openxmlformats.org/spreadsheetml/2006/main" count="53" uniqueCount="27">
  <si>
    <t>Year</t>
  </si>
  <si>
    <t>Quarter</t>
  </si>
  <si>
    <t>Capacity</t>
  </si>
  <si>
    <t>Demand</t>
  </si>
  <si>
    <t>Production_cost</t>
  </si>
  <si>
    <t>Starting_inventory</t>
  </si>
  <si>
    <t>Carry_cost</t>
  </si>
  <si>
    <t>Row Labels</t>
  </si>
  <si>
    <t>Grand Total</t>
  </si>
  <si>
    <t>Average of Capacity</t>
  </si>
  <si>
    <t>Average of Demand</t>
  </si>
  <si>
    <t>Average of Production_cost</t>
  </si>
  <si>
    <t>(blank)</t>
  </si>
  <si>
    <t>Average Safety Stock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</si>
  <si>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</si>
  <si>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</si>
  <si>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</si>
  <si>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</si>
  <si>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</si>
  <si>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</si>
  <si>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</si>
  <si>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</si>
  <si>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</si>
  <si>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</si>
  <si>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</si>
  <si>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</si>
  <si>
    <t>Safety_stock_%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</si>
</sst>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&quot;$&quot;#,##0"/>
    <numFmt numFmtId="170" formatCode="&quot;$&quot;#,#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9" fontId="0" fillId="0" borderId="0" xfId="2" applyFont="1"/>
    <xf numFmtId="0" fontId="18" fillId="0" borderId="0" xfId="44"/>
    <xf numFmtId="0" fontId="19" fillId="0" borderId="0" xfId="44" applyFont="1" applyAlignment="1">
      <alignment horizontal="center"/>
    </xf>
    <xf numFmtId="0" fontId="19" fillId="0" borderId="0" xfId="44" applyFont="1" applyAlignment="1">
      <alignment horizontal="left"/>
    </xf>
    <xf numFmtId="3" fontId="19" fillId="0" borderId="0" xfId="45" applyNumberFormat="1" applyFont="1" applyBorder="1" applyAlignment="1">
      <alignment horizontal="center"/>
    </xf>
    <xf numFmtId="3" fontId="18" fillId="0" borderId="0" xfId="45" applyNumberFormat="1" applyFont="1" applyBorder="1" applyAlignment="1">
      <alignment horizontal="center"/>
    </xf>
    <xf numFmtId="3" fontId="20" fillId="33" borderId="10" xfId="45" applyNumberFormat="1" applyFont="1" applyFill="1" applyBorder="1" applyAlignment="1">
      <alignment horizontal="center"/>
    </xf>
    <xf numFmtId="3" fontId="21" fillId="33" borderId="11" xfId="45" applyNumberFormat="1" applyFont="1" applyFill="1" applyBorder="1" applyAlignment="1">
      <alignment horizontal="center"/>
    </xf>
    <xf numFmtId="0" fontId="18" fillId="0" borderId="0" xfId="44" applyAlignment="1">
      <alignment horizontal="right"/>
    </xf>
    <xf numFmtId="170" fontId="18" fillId="0" borderId="0" xfId="45" applyNumberFormat="1" applyFont="1" applyBorder="1" applyAlignment="1">
      <alignment horizontal="center"/>
    </xf>
    <xf numFmtId="0" fontId="19" fillId="0" borderId="0" xfId="44" applyFont="1"/>
    <xf numFmtId="169" fontId="18" fillId="0" borderId="0" xfId="44" applyNumberFormat="1" applyAlignment="1">
      <alignment horizontal="center"/>
    </xf>
    <xf numFmtId="169" fontId="22" fillId="33" borderId="12" xfId="44" applyNumberFormat="1" applyFont="1" applyFill="1" applyBorder="1" applyAlignment="1">
      <alignment horizontal="center"/>
    </xf>
    <xf numFmtId="4" fontId="18" fillId="0" borderId="0" xfId="45" applyNumberFormat="1" applyFont="1" applyBorder="1" applyAlignment="1">
      <alignment horizontal="center"/>
    </xf>
    <xf numFmtId="44" fontId="19" fillId="34" borderId="0" xfId="1" applyFont="1" applyFill="1" applyAlignment="1">
      <alignment horizontal="left"/>
    </xf>
    <xf numFmtId="170" fontId="19" fillId="0" borderId="0" xfId="44" applyNumberFormat="1" applyFont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45" xr:uid="{33D4FF00-EBD7-4C02-B0FE-C862B21B6863}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C4C7C391-2CA3-4604-8017-1F664DAADDA2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[Zebs_Book#3.xlsx]Quarterly Data!PivotTable6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Data'!$B$3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Data'!$A$4:$A$8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'Quarterly Data'!$B$4:$B$8</c:f>
              <c:numCache>
                <c:formatCode>0.00</c:formatCode>
                <c:ptCount val="4"/>
                <c:pt idx="0">
                  <c:v>495.99874999999997</c:v>
                </c:pt>
                <c:pt idx="1">
                  <c:v>480.00041666666669</c:v>
                </c:pt>
                <c:pt idx="2">
                  <c:v>518.99958333333336</c:v>
                </c:pt>
                <c:pt idx="3">
                  <c:v>469.00041666666658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6-4D8D-8202-86269CB394DC}"/>
            </c:ext>
          </c:extLst>
        </c:ser>
        <c:ser>
          <c:idx val="1"/>
          <c:order val="1"/>
          <c:tx>
            <c:strRef>
              <c:f>'Quarterly Data'!$C$3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Data'!$A$4:$A$8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'Quarterly Data'!$C$4:$C$8</c:f>
              <c:numCache>
                <c:formatCode>0.00</c:formatCode>
                <c:ptCount val="4"/>
                <c:pt idx="0">
                  <c:v>604.99916666666661</c:v>
                </c:pt>
                <c:pt idx="1">
                  <c:v>464.99874999999992</c:v>
                </c:pt>
                <c:pt idx="2">
                  <c:v>351.99958333333331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6-4D8D-8202-86269CB394DC}"/>
            </c:ext>
          </c:extLst>
        </c:ser>
        <c:ser>
          <c:idx val="2"/>
          <c:order val="2"/>
          <c:tx>
            <c:strRef>
              <c:f>'Quarterly Data'!$D$3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Data'!$A$4:$A$8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'Quarterly Data'!$D$4:$D$8</c:f>
              <c:numCache>
                <c:formatCode>0.00</c:formatCode>
                <c:ptCount val="4"/>
                <c:pt idx="0">
                  <c:v>50.02</c:v>
                </c:pt>
                <c:pt idx="1">
                  <c:v>51.060833333333328</c:v>
                </c:pt>
                <c:pt idx="2">
                  <c:v>48.560416666666676</c:v>
                </c:pt>
                <c:pt idx="3">
                  <c:v>50.550416666666671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6-4D8D-8202-86269CB3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320591"/>
        <c:axId val="1263319151"/>
      </c:barChart>
      <c:catAx>
        <c:axId val="12633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19151"/>
        <c:crosses val="autoZero"/>
        <c:auto val="1"/>
        <c:lblAlgn val="ctr"/>
        <c:lblOffset val="100"/>
        <c:noMultiLvlLbl val="0"/>
      </c:catAx>
      <c:valAx>
        <c:axId val="12633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[Zebs_Book#3.xlsx]Yearly Data!PivotTable10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Data'!$B$3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Data'!$A$4:$A$29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'Yearly Data'!$B$4:$B$29</c:f>
              <c:numCache>
                <c:formatCode>General</c:formatCode>
                <c:ptCount val="25"/>
                <c:pt idx="0">
                  <c:v>503.18</c:v>
                </c:pt>
                <c:pt idx="1">
                  <c:v>508.745</c:v>
                </c:pt>
                <c:pt idx="2">
                  <c:v>457.04999999999995</c:v>
                </c:pt>
                <c:pt idx="3">
                  <c:v>459.86750000000001</c:v>
                </c:pt>
                <c:pt idx="4">
                  <c:v>516.58000000000004</c:v>
                </c:pt>
                <c:pt idx="5">
                  <c:v>458.45000000000005</c:v>
                </c:pt>
                <c:pt idx="6">
                  <c:v>477.37750000000005</c:v>
                </c:pt>
                <c:pt idx="7">
                  <c:v>456.8175</c:v>
                </c:pt>
                <c:pt idx="8">
                  <c:v>491.02250000000004</c:v>
                </c:pt>
                <c:pt idx="9">
                  <c:v>499.0625</c:v>
                </c:pt>
                <c:pt idx="10">
                  <c:v>467.94749999999999</c:v>
                </c:pt>
                <c:pt idx="11">
                  <c:v>481.03999999999996</c:v>
                </c:pt>
                <c:pt idx="12">
                  <c:v>513.97499999999991</c:v>
                </c:pt>
                <c:pt idx="13">
                  <c:v>531.69999999999993</c:v>
                </c:pt>
                <c:pt idx="14">
                  <c:v>495.81499999999994</c:v>
                </c:pt>
                <c:pt idx="15">
                  <c:v>504.39750000000004</c:v>
                </c:pt>
                <c:pt idx="16">
                  <c:v>418.79999999999995</c:v>
                </c:pt>
                <c:pt idx="17">
                  <c:v>451.07749999999999</c:v>
                </c:pt>
                <c:pt idx="18">
                  <c:v>482.40750000000003</c:v>
                </c:pt>
                <c:pt idx="19">
                  <c:v>504.51250000000005</c:v>
                </c:pt>
                <c:pt idx="20">
                  <c:v>503.99</c:v>
                </c:pt>
                <c:pt idx="21">
                  <c:v>625.86750000000006</c:v>
                </c:pt>
                <c:pt idx="22">
                  <c:v>485.70749999999998</c:v>
                </c:pt>
                <c:pt idx="23">
                  <c:v>536.59500000000003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A-435C-84BB-A75ED5DB6F7E}"/>
            </c:ext>
          </c:extLst>
        </c:ser>
        <c:ser>
          <c:idx val="1"/>
          <c:order val="1"/>
          <c:tx>
            <c:strRef>
              <c:f>'Yearly Data'!$C$3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Data'!$A$4:$A$29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'Yearly Data'!$C$4:$C$29</c:f>
              <c:numCache>
                <c:formatCode>General</c:formatCode>
                <c:ptCount val="25"/>
                <c:pt idx="0">
                  <c:v>454.60250000000002</c:v>
                </c:pt>
                <c:pt idx="1">
                  <c:v>460.70499999999998</c:v>
                </c:pt>
                <c:pt idx="2">
                  <c:v>494.48250000000002</c:v>
                </c:pt>
                <c:pt idx="3">
                  <c:v>471.29</c:v>
                </c:pt>
                <c:pt idx="4">
                  <c:v>490.5</c:v>
                </c:pt>
                <c:pt idx="5">
                  <c:v>472.10499999999996</c:v>
                </c:pt>
                <c:pt idx="6">
                  <c:v>485.73500000000001</c:v>
                </c:pt>
                <c:pt idx="7">
                  <c:v>470.95000000000005</c:v>
                </c:pt>
                <c:pt idx="8">
                  <c:v>524.58500000000004</c:v>
                </c:pt>
                <c:pt idx="9">
                  <c:v>492.61250000000001</c:v>
                </c:pt>
                <c:pt idx="10">
                  <c:v>493.24</c:v>
                </c:pt>
                <c:pt idx="11">
                  <c:v>523.29750000000001</c:v>
                </c:pt>
                <c:pt idx="12">
                  <c:v>467.98750000000007</c:v>
                </c:pt>
                <c:pt idx="13">
                  <c:v>516.77250000000004</c:v>
                </c:pt>
                <c:pt idx="14">
                  <c:v>508.60999999999996</c:v>
                </c:pt>
                <c:pt idx="15">
                  <c:v>510.54250000000002</c:v>
                </c:pt>
                <c:pt idx="16">
                  <c:v>500.09249999999997</c:v>
                </c:pt>
                <c:pt idx="17">
                  <c:v>531.5775000000001</c:v>
                </c:pt>
                <c:pt idx="18">
                  <c:v>486.72499999999997</c:v>
                </c:pt>
                <c:pt idx="19">
                  <c:v>479.72999999999996</c:v>
                </c:pt>
                <c:pt idx="20">
                  <c:v>500.14499999999998</c:v>
                </c:pt>
                <c:pt idx="21">
                  <c:v>488.63499999999999</c:v>
                </c:pt>
                <c:pt idx="22">
                  <c:v>477.9425</c:v>
                </c:pt>
                <c:pt idx="23">
                  <c:v>481.13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A-435C-84BB-A75ED5DB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134767"/>
        <c:axId val="1719135727"/>
      </c:barChart>
      <c:lineChart>
        <c:grouping val="standard"/>
        <c:varyColors val="0"/>
        <c:ser>
          <c:idx val="2"/>
          <c:order val="2"/>
          <c:tx>
            <c:strRef>
              <c:f>'Yearly Data'!$D$3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'Yearly Data'!$A$4:$A$29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'Yearly Data'!$D$4:$D$29</c:f>
              <c:numCache>
                <c:formatCode>General</c:formatCode>
                <c:ptCount val="25"/>
                <c:pt idx="0">
                  <c:v>50.287500000000001</c:v>
                </c:pt>
                <c:pt idx="1">
                  <c:v>51.152500000000003</c:v>
                </c:pt>
                <c:pt idx="2">
                  <c:v>52.2575</c:v>
                </c:pt>
                <c:pt idx="3">
                  <c:v>53.072500000000005</c:v>
                </c:pt>
                <c:pt idx="4">
                  <c:v>45.204999999999998</c:v>
                </c:pt>
                <c:pt idx="5">
                  <c:v>53.730000000000004</c:v>
                </c:pt>
                <c:pt idx="6">
                  <c:v>52.877499999999998</c:v>
                </c:pt>
                <c:pt idx="7">
                  <c:v>51.967500000000001</c:v>
                </c:pt>
                <c:pt idx="8">
                  <c:v>50.6175</c:v>
                </c:pt>
                <c:pt idx="9">
                  <c:v>52.179999999999993</c:v>
                </c:pt>
                <c:pt idx="10">
                  <c:v>45.305</c:v>
                </c:pt>
                <c:pt idx="11">
                  <c:v>47.347499999999997</c:v>
                </c:pt>
                <c:pt idx="12">
                  <c:v>52.629999999999995</c:v>
                </c:pt>
                <c:pt idx="13">
                  <c:v>50.569999999999993</c:v>
                </c:pt>
                <c:pt idx="14">
                  <c:v>48.980000000000004</c:v>
                </c:pt>
                <c:pt idx="15">
                  <c:v>45.487499999999997</c:v>
                </c:pt>
                <c:pt idx="16">
                  <c:v>50.392499999999998</c:v>
                </c:pt>
                <c:pt idx="17">
                  <c:v>50.447500000000005</c:v>
                </c:pt>
                <c:pt idx="18">
                  <c:v>48</c:v>
                </c:pt>
                <c:pt idx="19">
                  <c:v>50.86</c:v>
                </c:pt>
                <c:pt idx="20">
                  <c:v>52.04</c:v>
                </c:pt>
                <c:pt idx="21">
                  <c:v>50.86</c:v>
                </c:pt>
                <c:pt idx="22">
                  <c:v>48.282499999999999</c:v>
                </c:pt>
                <c:pt idx="23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A-435C-84BB-A75ED5DB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134767"/>
        <c:axId val="1719135727"/>
      </c:lineChart>
      <c:catAx>
        <c:axId val="17191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5727"/>
        <c:auto val="1"/>
        <c:lblAlgn val="ctr"/>
        <c:lblOffset val="100"/>
        <c:noMultiLvlLbl val="0"/>
      </c:catAx>
      <c:valAx>
        <c:axId val="17191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4767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25400</xdr:rowOff>
    </xdr:from>
    <xdr:to>
      <xdr:col>12</xdr:col>
      <xdr:colOff>447675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E8AFF-9B4E-BF73-0EBC-CD554D051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784224</xdr:colOff>
      <xdr:row>2</xdr:row>
      <xdr:rowOff>76200</xdr:rowOff>
    </xdr:from>
    <xdr:to>
      <xdr:col>9</xdr:col>
      <xdr:colOff>952499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FE2D4-5410-A87D-C905-2583C6E0A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e Corriveau" id="{BF091E82-1D5B-4B91-A1FE-2973714A7676}" userId="S::gcorriveau@bryant.edu::37c98cd4-cd36-42cd-8c5f-7a476466606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7.813820370371" createdVersion="8" refreshedVersion="8" minRefreshableVersion="3" recordCount="96" xr:uid="{3669A739-9364-4F9D-A951-F70F83D3BD90}">
  <cacheSource type="worksheet">
    <worksheetSource ref="A1:E97" sheet="Past Demand"/>
  </cacheSource>
  <cacheFields count="5">
    <cacheField name="Year" numFmtId="0">
      <sharedItems containsSemiMixedTypes="0" containsString="0" containsNumber="1" containsInteger="1" minValue="2000" maxValue="2023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309.70999999999998" maxValue="640.6"/>
    </cacheField>
    <cacheField name="Demand" numFmtId="0">
      <sharedItems containsSemiMixedTypes="0" containsString="0" containsNumber="1" minValue="202.53" maxValue="957.24"/>
    </cacheField>
    <cacheField name="Production_cost" numFmtId="0">
      <sharedItems containsSemiMixedTypes="0" containsString="0" containsNumber="1" minValue="32.49" maxValue="73.73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7.820368749999" createdVersion="8" refreshedVersion="8" minRefreshableVersion="3" recordCount="97" xr:uid="{C8CCC148-8E88-4CFE-BA3D-C7F981D830D4}">
  <cacheSource type="worksheet">
    <worksheetSource ref="A1:E1048576" sheet="Past Demand"/>
  </cacheSource>
  <cacheFields count="5">
    <cacheField name="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Quarter" numFmtId="0">
      <sharedItems containsString="0" containsBlank="1" containsNumber="1" containsInteger="1" minValue="1" maxValue="4"/>
    </cacheField>
    <cacheField name="Capacity" numFmtId="0">
      <sharedItems containsString="0" containsBlank="1" containsNumber="1" minValue="309.70999999999998" maxValue="640.6" count="97">
        <n v="392.99"/>
        <n v="500.51"/>
        <n v="615.20000000000005"/>
        <n v="309.70999999999998"/>
        <n v="368.8"/>
        <n v="505.46"/>
        <n v="626.30999999999995"/>
        <n v="342.25"/>
        <n v="349.78"/>
        <n v="583.86"/>
        <n v="640.6"/>
        <n v="403.69"/>
        <n v="412.79"/>
        <n v="546.22"/>
        <n v="505.74"/>
        <n v="420.41"/>
        <n v="407.43"/>
        <n v="520.66"/>
        <n v="600.24"/>
        <n v="433.67"/>
        <n v="404.57"/>
        <n v="536.04"/>
        <n v="543.11"/>
        <n v="404.7"/>
        <n v="448.61"/>
        <n v="556.52"/>
        <n v="589.33000000000004"/>
        <n v="348.48"/>
        <n v="414.77"/>
        <n v="449.68"/>
        <n v="585.71"/>
        <n v="433.64"/>
        <n v="453.55"/>
        <n v="529.91999999999996"/>
        <n v="622.16"/>
        <n v="492.71"/>
        <n v="483.82"/>
        <n v="483.98"/>
        <n v="548.16"/>
        <n v="454.49"/>
        <n v="447.17"/>
        <n v="509.05"/>
        <n v="505.48"/>
        <n v="511.26"/>
        <n v="496.41"/>
        <n v="519.6"/>
        <n v="589.11"/>
        <n v="488.07"/>
        <n v="430.48"/>
        <n v="519.86"/>
        <n v="422.5"/>
        <n v="499.11"/>
        <n v="537.19000000000005"/>
        <n v="500.26"/>
        <n v="580.22"/>
        <n v="449.42"/>
        <n v="581.78"/>
        <n v="504.97"/>
        <n v="553.85"/>
        <n v="393.84"/>
        <n v="608.51"/>
        <n v="410.03"/>
        <n v="537.97"/>
        <n v="485.66"/>
        <n v="549.39"/>
        <n v="486.89"/>
        <n v="374.3"/>
        <n v="589.79"/>
        <n v="610.58000000000004"/>
        <n v="437.36"/>
        <n v="518.59"/>
        <n v="559.78"/>
        <n v="603.73"/>
        <n v="385.21"/>
        <n v="449.62"/>
        <n v="508.34"/>
        <n v="539.66999999999996"/>
        <n v="451.86"/>
        <n v="409.58"/>
        <n v="517.80999999999995"/>
        <n v="626.03"/>
        <n v="415.33"/>
        <n v="404.54"/>
        <n v="554.67999999999995"/>
        <n v="574.39"/>
        <n v="442.15"/>
        <n v="417.27"/>
        <n v="520.73"/>
        <n v="602.47"/>
        <n v="348.53"/>
        <n v="401.77"/>
        <n v="559"/>
        <n v="559.05999999999995"/>
        <n v="376.06"/>
        <n v="414.63"/>
        <n v="574.77"/>
        <m/>
      </sharedItems>
    </cacheField>
    <cacheField name="Demand" numFmtId="0">
      <sharedItems containsString="0" containsBlank="1" containsNumber="1" minValue="202.53" maxValue="957.24" count="97">
        <n v="581.94000000000005"/>
        <n v="567.95000000000005"/>
        <n v="202.53"/>
        <n v="660.3"/>
        <n v="485.85"/>
        <n v="545.91"/>
        <n v="388.59"/>
        <n v="614.63"/>
        <n v="464.71"/>
        <n v="547.92999999999995"/>
        <n v="290.58999999999997"/>
        <n v="524.97"/>
        <n v="458"/>
        <n v="804.07"/>
        <n v="274.08"/>
        <n v="303.32"/>
        <n v="317.77"/>
        <n v="583.04"/>
        <n v="373.41"/>
        <n v="792.1"/>
        <n v="476.51"/>
        <n v="390.99"/>
        <n v="231.13"/>
        <n v="735.17"/>
        <n v="382.55"/>
        <n v="522.83000000000004"/>
        <n v="296.99"/>
        <n v="707.14"/>
        <n v="523.9"/>
        <n v="547.70000000000005"/>
        <n v="356.2"/>
        <n v="399.47"/>
        <n v="516.70000000000005"/>
        <n v="548.91"/>
        <n v="298.93"/>
        <n v="599.54999999999995"/>
        <n v="755.74"/>
        <n v="480.21"/>
        <n v="216.44"/>
        <n v="543.86"/>
        <n v="362.25"/>
        <n v="575.53"/>
        <n v="394.62"/>
        <n v="539.39"/>
        <n v="520.53"/>
        <n v="421.83"/>
        <n v="427.59"/>
        <n v="554.21"/>
        <n v="718.88"/>
        <n v="298.69"/>
        <n v="380.11"/>
        <n v="658.22"/>
        <n v="745.79"/>
        <n v="500.89"/>
        <n v="292.73"/>
        <n v="587.39"/>
        <n v="740.67"/>
        <n v="488.17"/>
        <n v="231.38"/>
        <n v="523.04"/>
        <n v="674.84"/>
        <n v="420.48"/>
        <n v="319.7"/>
        <n v="602.57000000000005"/>
        <n v="536.17999999999995"/>
        <n v="365.95"/>
        <n v="280.25"/>
        <n v="492.82"/>
        <n v="464.33"/>
        <n v="464.13"/>
        <n v="379.39"/>
        <n v="496.46"/>
        <n v="826.16"/>
        <n v="291.24"/>
        <n v="405.73"/>
        <n v="406.5"/>
        <n v="738.22"/>
        <n v="424.91"/>
        <n v="351.27"/>
        <n v="503.65"/>
        <n v="709.93"/>
        <n v="387.08"/>
        <n v="437.41"/>
        <n v="481.54"/>
        <n v="957.24"/>
        <n v="381.94"/>
        <n v="615.62"/>
        <n v="548.66999999999996"/>
        <n v="612.07000000000005"/>
        <n v="268.70999999999998"/>
        <n v="539.07000000000005"/>
        <n v="522.98"/>
        <n v="949.22"/>
        <n v="330.88"/>
        <n v="464.23"/>
        <n v="402.05"/>
        <m/>
      </sharedItems>
    </cacheField>
    <cacheField name="Production_cost" numFmtId="0">
      <sharedItems containsString="0" containsBlank="1" containsNumber="1" minValue="32.49" maxValue="73.739999999999995" count="97">
        <n v="65.03"/>
        <n v="62"/>
        <n v="35.21"/>
        <n v="38.909999999999997"/>
        <n v="59.24"/>
        <n v="67.92"/>
        <n v="40.49"/>
        <n v="36.96"/>
        <n v="66.23"/>
        <n v="56.78"/>
        <n v="41.65"/>
        <n v="44.37"/>
        <n v="68.040000000000006"/>
        <n v="73.739999999999995"/>
        <n v="32.49"/>
        <n v="38.020000000000003"/>
        <n v="53.95"/>
        <n v="51.21"/>
        <n v="37.869999999999997"/>
        <n v="37.79"/>
        <n v="58.35"/>
        <n v="60.41"/>
        <n v="43.67"/>
        <n v="52.49"/>
        <n v="61.73"/>
        <n v="59.56"/>
        <n v="47.18"/>
        <n v="43.04"/>
        <n v="51.99"/>
        <n v="62.41"/>
        <n v="50.26"/>
        <n v="43.21"/>
        <n v="52.28"/>
        <n v="50.9"/>
        <n v="47.41"/>
        <n v="51.88"/>
        <n v="62.95"/>
        <n v="59.62"/>
        <n v="40.14"/>
        <n v="46.01"/>
        <n v="44.93"/>
        <n v="45.36"/>
        <n v="38.090000000000003"/>
        <n v="52.84"/>
        <n v="41.58"/>
        <n v="52.38"/>
        <n v="43.6"/>
        <n v="51.83"/>
        <n v="54.19"/>
        <n v="56.22"/>
        <n v="50.29"/>
        <n v="49.82"/>
        <n v="47.55"/>
        <n v="51.77"/>
        <n v="50.08"/>
        <n v="52.88"/>
        <n v="40.880000000000003"/>
        <n v="46.6"/>
        <n v="53.25"/>
        <n v="55.19"/>
        <n v="39.770000000000003"/>
        <n v="46.28"/>
        <n v="45.57"/>
        <n v="50.33"/>
        <n v="44.85"/>
        <n v="50.79"/>
        <n v="55.12"/>
        <n v="50.81"/>
        <n v="43.78"/>
        <n v="41.47"/>
        <n v="58.65"/>
        <n v="57.89"/>
        <n v="43.37"/>
        <n v="40.82"/>
        <n v="52.93"/>
        <n v="54.88"/>
        <n v="40.79"/>
        <n v="33.68"/>
        <n v="64.77"/>
        <n v="64.2"/>
        <n v="45.02"/>
        <n v="41.62"/>
        <n v="56.96"/>
        <n v="64.56"/>
        <n v="47.29"/>
        <n v="42.22"/>
        <n v="54.63"/>
        <n v="59.3"/>
        <n v="32.79"/>
        <n v="33.58"/>
        <n v="68.010000000000005"/>
        <n v="58.75"/>
        <n v="33.9"/>
        <n v="38.119999999999997"/>
        <n v="57.13"/>
        <n v="57.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000"/>
    <x v="0"/>
    <n v="392.99"/>
    <n v="581.94000000000005"/>
    <n v="65.03"/>
  </r>
  <r>
    <n v="2000"/>
    <x v="1"/>
    <n v="500.51"/>
    <n v="567.95000000000005"/>
    <n v="62"/>
  </r>
  <r>
    <n v="2000"/>
    <x v="2"/>
    <n v="615.20000000000005"/>
    <n v="202.53"/>
    <n v="35.21"/>
  </r>
  <r>
    <n v="2000"/>
    <x v="3"/>
    <n v="309.70999999999998"/>
    <n v="660.3"/>
    <n v="38.909999999999997"/>
  </r>
  <r>
    <n v="2001"/>
    <x v="0"/>
    <n v="368.8"/>
    <n v="485.85"/>
    <n v="59.24"/>
  </r>
  <r>
    <n v="2001"/>
    <x v="1"/>
    <n v="505.46"/>
    <n v="545.91"/>
    <n v="67.92"/>
  </r>
  <r>
    <n v="2001"/>
    <x v="2"/>
    <n v="626.30999999999995"/>
    <n v="388.59"/>
    <n v="40.49"/>
  </r>
  <r>
    <n v="2001"/>
    <x v="3"/>
    <n v="342.25"/>
    <n v="614.63"/>
    <n v="36.96"/>
  </r>
  <r>
    <n v="2002"/>
    <x v="0"/>
    <n v="349.78"/>
    <n v="464.71"/>
    <n v="66.23"/>
  </r>
  <r>
    <n v="2002"/>
    <x v="1"/>
    <n v="583.86"/>
    <n v="547.92999999999995"/>
    <n v="56.78"/>
  </r>
  <r>
    <n v="2002"/>
    <x v="2"/>
    <n v="640.6"/>
    <n v="290.58999999999997"/>
    <n v="41.65"/>
  </r>
  <r>
    <n v="2002"/>
    <x v="3"/>
    <n v="403.69"/>
    <n v="524.97"/>
    <n v="44.37"/>
  </r>
  <r>
    <n v="2003"/>
    <x v="0"/>
    <n v="412.79"/>
    <n v="458"/>
    <n v="68.040000000000006"/>
  </r>
  <r>
    <n v="2003"/>
    <x v="1"/>
    <n v="546.22"/>
    <n v="804.07"/>
    <n v="73.739999999999995"/>
  </r>
  <r>
    <n v="2003"/>
    <x v="2"/>
    <n v="505.74"/>
    <n v="274.08"/>
    <n v="32.49"/>
  </r>
  <r>
    <n v="2003"/>
    <x v="3"/>
    <n v="420.41"/>
    <n v="303.32"/>
    <n v="38.020000000000003"/>
  </r>
  <r>
    <n v="2004"/>
    <x v="0"/>
    <n v="407.43"/>
    <n v="317.77"/>
    <n v="53.95"/>
  </r>
  <r>
    <n v="2004"/>
    <x v="1"/>
    <n v="520.66"/>
    <n v="583.04"/>
    <n v="51.21"/>
  </r>
  <r>
    <n v="2004"/>
    <x v="2"/>
    <n v="600.24"/>
    <n v="373.41"/>
    <n v="37.869999999999997"/>
  </r>
  <r>
    <n v="2004"/>
    <x v="3"/>
    <n v="433.67"/>
    <n v="792.1"/>
    <n v="37.79"/>
  </r>
  <r>
    <n v="2005"/>
    <x v="0"/>
    <n v="404.57"/>
    <n v="476.51"/>
    <n v="58.35"/>
  </r>
  <r>
    <n v="2005"/>
    <x v="1"/>
    <n v="536.04"/>
    <n v="390.99"/>
    <n v="60.41"/>
  </r>
  <r>
    <n v="2005"/>
    <x v="2"/>
    <n v="543.11"/>
    <n v="231.13"/>
    <n v="43.67"/>
  </r>
  <r>
    <n v="2005"/>
    <x v="3"/>
    <n v="404.7"/>
    <n v="735.17"/>
    <n v="52.49"/>
  </r>
  <r>
    <n v="2006"/>
    <x v="0"/>
    <n v="448.61"/>
    <n v="382.55"/>
    <n v="61.73"/>
  </r>
  <r>
    <n v="2006"/>
    <x v="1"/>
    <n v="556.52"/>
    <n v="522.83000000000004"/>
    <n v="59.56"/>
  </r>
  <r>
    <n v="2006"/>
    <x v="2"/>
    <n v="589.33000000000004"/>
    <n v="296.99"/>
    <n v="47.18"/>
  </r>
  <r>
    <n v="2006"/>
    <x v="3"/>
    <n v="348.48"/>
    <n v="707.14"/>
    <n v="43.04"/>
  </r>
  <r>
    <n v="2007"/>
    <x v="0"/>
    <n v="414.77"/>
    <n v="523.9"/>
    <n v="51.99"/>
  </r>
  <r>
    <n v="2007"/>
    <x v="1"/>
    <n v="449.68"/>
    <n v="547.70000000000005"/>
    <n v="62.41"/>
  </r>
  <r>
    <n v="2007"/>
    <x v="2"/>
    <n v="585.71"/>
    <n v="356.2"/>
    <n v="50.26"/>
  </r>
  <r>
    <n v="2007"/>
    <x v="3"/>
    <n v="433.64"/>
    <n v="399.47"/>
    <n v="43.21"/>
  </r>
  <r>
    <n v="2008"/>
    <x v="0"/>
    <n v="453.55"/>
    <n v="516.70000000000005"/>
    <n v="52.28"/>
  </r>
  <r>
    <n v="2008"/>
    <x v="1"/>
    <n v="529.91999999999996"/>
    <n v="548.91"/>
    <n v="50.9"/>
  </r>
  <r>
    <n v="2008"/>
    <x v="2"/>
    <n v="622.16"/>
    <n v="298.93"/>
    <n v="47.41"/>
  </r>
  <r>
    <n v="2008"/>
    <x v="3"/>
    <n v="492.71"/>
    <n v="599.54999999999995"/>
    <n v="51.88"/>
  </r>
  <r>
    <n v="2009"/>
    <x v="0"/>
    <n v="483.82"/>
    <n v="755.74"/>
    <n v="62.95"/>
  </r>
  <r>
    <n v="2009"/>
    <x v="1"/>
    <n v="483.98"/>
    <n v="480.21"/>
    <n v="59.62"/>
  </r>
  <r>
    <n v="2009"/>
    <x v="2"/>
    <n v="548.16"/>
    <n v="216.44"/>
    <n v="40.14"/>
  </r>
  <r>
    <n v="2009"/>
    <x v="3"/>
    <n v="454.49"/>
    <n v="543.86"/>
    <n v="46.01"/>
  </r>
  <r>
    <n v="2010"/>
    <x v="0"/>
    <n v="447.17"/>
    <n v="362.25"/>
    <n v="44.93"/>
  </r>
  <r>
    <n v="2010"/>
    <x v="1"/>
    <n v="509.05"/>
    <n v="575.53"/>
    <n v="45.36"/>
  </r>
  <r>
    <n v="2010"/>
    <x v="2"/>
    <n v="505.48"/>
    <n v="394.62"/>
    <n v="38.090000000000003"/>
  </r>
  <r>
    <n v="2010"/>
    <x v="3"/>
    <n v="511.26"/>
    <n v="539.39"/>
    <n v="52.84"/>
  </r>
  <r>
    <n v="2011"/>
    <x v="0"/>
    <n v="496.41"/>
    <n v="520.53"/>
    <n v="41.58"/>
  </r>
  <r>
    <n v="2011"/>
    <x v="1"/>
    <n v="519.6"/>
    <n v="421.83"/>
    <n v="52.38"/>
  </r>
  <r>
    <n v="2011"/>
    <x v="2"/>
    <n v="589.11"/>
    <n v="427.59"/>
    <n v="43.6"/>
  </r>
  <r>
    <n v="2011"/>
    <x v="3"/>
    <n v="488.07"/>
    <n v="554.21"/>
    <n v="51.83"/>
  </r>
  <r>
    <n v="2012"/>
    <x v="0"/>
    <n v="430.48"/>
    <n v="718.88"/>
    <n v="54.19"/>
  </r>
  <r>
    <n v="2012"/>
    <x v="1"/>
    <n v="519.86"/>
    <n v="298.69"/>
    <n v="56.22"/>
  </r>
  <r>
    <n v="2012"/>
    <x v="2"/>
    <n v="422.5"/>
    <n v="380.11"/>
    <n v="50.29"/>
  </r>
  <r>
    <n v="2012"/>
    <x v="3"/>
    <n v="499.11"/>
    <n v="658.22"/>
    <n v="49.82"/>
  </r>
  <r>
    <n v="2013"/>
    <x v="0"/>
    <n v="537.19000000000005"/>
    <n v="745.79"/>
    <n v="47.55"/>
  </r>
  <r>
    <n v="2013"/>
    <x v="1"/>
    <n v="500.26"/>
    <n v="500.89"/>
    <n v="51.77"/>
  </r>
  <r>
    <n v="2013"/>
    <x v="2"/>
    <n v="580.22"/>
    <n v="292.73"/>
    <n v="50.08"/>
  </r>
  <r>
    <n v="2013"/>
    <x v="3"/>
    <n v="449.42"/>
    <n v="587.39"/>
    <n v="52.88"/>
  </r>
  <r>
    <n v="2014"/>
    <x v="0"/>
    <n v="581.78"/>
    <n v="740.67"/>
    <n v="40.880000000000003"/>
  </r>
  <r>
    <n v="2014"/>
    <x v="1"/>
    <n v="504.97"/>
    <n v="488.17"/>
    <n v="46.6"/>
  </r>
  <r>
    <n v="2014"/>
    <x v="2"/>
    <n v="553.85"/>
    <n v="231.38"/>
    <n v="53.25"/>
  </r>
  <r>
    <n v="2014"/>
    <x v="3"/>
    <n v="393.84"/>
    <n v="523.04"/>
    <n v="55.19"/>
  </r>
  <r>
    <n v="2015"/>
    <x v="0"/>
    <n v="608.51"/>
    <n v="674.84"/>
    <n v="39.770000000000003"/>
  </r>
  <r>
    <n v="2015"/>
    <x v="1"/>
    <n v="410.03"/>
    <n v="420.48"/>
    <n v="46.28"/>
  </r>
  <r>
    <n v="2015"/>
    <x v="2"/>
    <n v="537.97"/>
    <n v="319.7"/>
    <n v="45.57"/>
  </r>
  <r>
    <n v="2015"/>
    <x v="3"/>
    <n v="485.66"/>
    <n v="602.57000000000005"/>
    <n v="50.33"/>
  </r>
  <r>
    <n v="2016"/>
    <x v="0"/>
    <n v="549.39"/>
    <n v="536.17999999999995"/>
    <n v="44.85"/>
  </r>
  <r>
    <n v="2016"/>
    <x v="1"/>
    <n v="486.89"/>
    <n v="365.95"/>
    <n v="50.79"/>
  </r>
  <r>
    <n v="2016"/>
    <x v="2"/>
    <n v="374.3"/>
    <n v="280.25"/>
    <n v="55.12"/>
  </r>
  <r>
    <n v="2016"/>
    <x v="3"/>
    <n v="589.79"/>
    <n v="492.82"/>
    <n v="50.81"/>
  </r>
  <r>
    <n v="2017"/>
    <x v="0"/>
    <n v="610.58000000000004"/>
    <n v="464.33"/>
    <n v="43.78"/>
  </r>
  <r>
    <n v="2017"/>
    <x v="1"/>
    <n v="437.36"/>
    <n v="464.13"/>
    <n v="41.47"/>
  </r>
  <r>
    <n v="2017"/>
    <x v="2"/>
    <n v="518.59"/>
    <n v="379.39"/>
    <n v="58.65"/>
  </r>
  <r>
    <n v="2017"/>
    <x v="3"/>
    <n v="559.78"/>
    <n v="496.46"/>
    <n v="57.89"/>
  </r>
  <r>
    <n v="2018"/>
    <x v="0"/>
    <n v="603.73"/>
    <n v="826.16"/>
    <n v="43.37"/>
  </r>
  <r>
    <n v="2018"/>
    <x v="1"/>
    <n v="385.21"/>
    <n v="291.24"/>
    <n v="40.82"/>
  </r>
  <r>
    <n v="2018"/>
    <x v="2"/>
    <n v="449.62"/>
    <n v="405.73"/>
    <n v="52.93"/>
  </r>
  <r>
    <n v="2018"/>
    <x v="3"/>
    <n v="508.34"/>
    <n v="406.5"/>
    <n v="54.88"/>
  </r>
  <r>
    <n v="2019"/>
    <x v="0"/>
    <n v="539.66999999999996"/>
    <n v="738.22"/>
    <n v="40.79"/>
  </r>
  <r>
    <n v="2019"/>
    <x v="1"/>
    <n v="451.86"/>
    <n v="424.91"/>
    <n v="33.68"/>
  </r>
  <r>
    <n v="2019"/>
    <x v="2"/>
    <n v="409.58"/>
    <n v="351.27"/>
    <n v="64.77"/>
  </r>
  <r>
    <n v="2019"/>
    <x v="3"/>
    <n v="517.80999999999995"/>
    <n v="503.65"/>
    <n v="64.2"/>
  </r>
  <r>
    <n v="2020"/>
    <x v="0"/>
    <n v="626.03"/>
    <n v="709.93"/>
    <n v="45.02"/>
  </r>
  <r>
    <n v="2020"/>
    <x v="1"/>
    <n v="415.33"/>
    <n v="387.08"/>
    <n v="41.62"/>
  </r>
  <r>
    <n v="2020"/>
    <x v="2"/>
    <n v="404.54"/>
    <n v="437.41"/>
    <n v="56.96"/>
  </r>
  <r>
    <n v="2020"/>
    <x v="3"/>
    <n v="554.67999999999995"/>
    <n v="481.54"/>
    <n v="64.56"/>
  </r>
  <r>
    <n v="2021"/>
    <x v="0"/>
    <n v="574.39"/>
    <n v="957.24"/>
    <n v="47.29"/>
  </r>
  <r>
    <n v="2021"/>
    <x v="1"/>
    <n v="442.15"/>
    <n v="381.94"/>
    <n v="42.22"/>
  </r>
  <r>
    <n v="2021"/>
    <x v="2"/>
    <n v="417.27"/>
    <n v="615.62"/>
    <n v="54.63"/>
  </r>
  <r>
    <n v="2021"/>
    <x v="3"/>
    <n v="520.73"/>
    <n v="548.66999999999996"/>
    <n v="59.3"/>
  </r>
  <r>
    <n v="2022"/>
    <x v="0"/>
    <n v="602.47"/>
    <n v="612.07000000000005"/>
    <n v="32.79"/>
  </r>
  <r>
    <n v="2022"/>
    <x v="1"/>
    <n v="348.53"/>
    <n v="268.70999999999998"/>
    <n v="33.58"/>
  </r>
  <r>
    <n v="2022"/>
    <x v="2"/>
    <n v="401.77"/>
    <n v="539.07000000000005"/>
    <n v="68.010000000000005"/>
  </r>
  <r>
    <n v="2022"/>
    <x v="3"/>
    <n v="559"/>
    <n v="522.98"/>
    <n v="58.75"/>
  </r>
  <r>
    <n v="2023"/>
    <x v="0"/>
    <n v="559.05999999999995"/>
    <n v="949.22"/>
    <n v="33.9"/>
  </r>
  <r>
    <n v="2023"/>
    <x v="1"/>
    <n v="376.06"/>
    <n v="330.88"/>
    <n v="38.119999999999997"/>
  </r>
  <r>
    <n v="2023"/>
    <x v="2"/>
    <n v="414.63"/>
    <n v="464.23"/>
    <n v="57.13"/>
  </r>
  <r>
    <n v="2023"/>
    <x v="3"/>
    <n v="574.77"/>
    <n v="402.05"/>
    <n v="57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n v="1"/>
    <x v="0"/>
    <x v="0"/>
    <x v="0"/>
  </r>
  <r>
    <x v="0"/>
    <n v="2"/>
    <x v="1"/>
    <x v="1"/>
    <x v="1"/>
  </r>
  <r>
    <x v="0"/>
    <n v="3"/>
    <x v="2"/>
    <x v="2"/>
    <x v="2"/>
  </r>
  <r>
    <x v="0"/>
    <n v="4"/>
    <x v="3"/>
    <x v="3"/>
    <x v="3"/>
  </r>
  <r>
    <x v="1"/>
    <n v="1"/>
    <x v="4"/>
    <x v="4"/>
    <x v="4"/>
  </r>
  <r>
    <x v="1"/>
    <n v="2"/>
    <x v="5"/>
    <x v="5"/>
    <x v="5"/>
  </r>
  <r>
    <x v="1"/>
    <n v="3"/>
    <x v="6"/>
    <x v="6"/>
    <x v="6"/>
  </r>
  <r>
    <x v="1"/>
    <n v="4"/>
    <x v="7"/>
    <x v="7"/>
    <x v="7"/>
  </r>
  <r>
    <x v="2"/>
    <n v="1"/>
    <x v="8"/>
    <x v="8"/>
    <x v="8"/>
  </r>
  <r>
    <x v="2"/>
    <n v="2"/>
    <x v="9"/>
    <x v="9"/>
    <x v="9"/>
  </r>
  <r>
    <x v="2"/>
    <n v="3"/>
    <x v="10"/>
    <x v="10"/>
    <x v="10"/>
  </r>
  <r>
    <x v="2"/>
    <n v="4"/>
    <x v="11"/>
    <x v="11"/>
    <x v="11"/>
  </r>
  <r>
    <x v="3"/>
    <n v="1"/>
    <x v="12"/>
    <x v="12"/>
    <x v="12"/>
  </r>
  <r>
    <x v="3"/>
    <n v="2"/>
    <x v="13"/>
    <x v="13"/>
    <x v="13"/>
  </r>
  <r>
    <x v="3"/>
    <n v="3"/>
    <x v="14"/>
    <x v="14"/>
    <x v="14"/>
  </r>
  <r>
    <x v="3"/>
    <n v="4"/>
    <x v="15"/>
    <x v="15"/>
    <x v="15"/>
  </r>
  <r>
    <x v="4"/>
    <n v="1"/>
    <x v="16"/>
    <x v="16"/>
    <x v="16"/>
  </r>
  <r>
    <x v="4"/>
    <n v="2"/>
    <x v="17"/>
    <x v="17"/>
    <x v="17"/>
  </r>
  <r>
    <x v="4"/>
    <n v="3"/>
    <x v="18"/>
    <x v="18"/>
    <x v="18"/>
  </r>
  <r>
    <x v="4"/>
    <n v="4"/>
    <x v="19"/>
    <x v="19"/>
    <x v="19"/>
  </r>
  <r>
    <x v="5"/>
    <n v="1"/>
    <x v="20"/>
    <x v="20"/>
    <x v="20"/>
  </r>
  <r>
    <x v="5"/>
    <n v="2"/>
    <x v="21"/>
    <x v="21"/>
    <x v="21"/>
  </r>
  <r>
    <x v="5"/>
    <n v="3"/>
    <x v="22"/>
    <x v="22"/>
    <x v="22"/>
  </r>
  <r>
    <x v="5"/>
    <n v="4"/>
    <x v="23"/>
    <x v="23"/>
    <x v="23"/>
  </r>
  <r>
    <x v="6"/>
    <n v="1"/>
    <x v="24"/>
    <x v="24"/>
    <x v="24"/>
  </r>
  <r>
    <x v="6"/>
    <n v="2"/>
    <x v="25"/>
    <x v="25"/>
    <x v="25"/>
  </r>
  <r>
    <x v="6"/>
    <n v="3"/>
    <x v="26"/>
    <x v="26"/>
    <x v="26"/>
  </r>
  <r>
    <x v="6"/>
    <n v="4"/>
    <x v="27"/>
    <x v="27"/>
    <x v="27"/>
  </r>
  <r>
    <x v="7"/>
    <n v="1"/>
    <x v="28"/>
    <x v="28"/>
    <x v="28"/>
  </r>
  <r>
    <x v="7"/>
    <n v="2"/>
    <x v="29"/>
    <x v="29"/>
    <x v="29"/>
  </r>
  <r>
    <x v="7"/>
    <n v="3"/>
    <x v="30"/>
    <x v="30"/>
    <x v="30"/>
  </r>
  <r>
    <x v="7"/>
    <n v="4"/>
    <x v="31"/>
    <x v="31"/>
    <x v="31"/>
  </r>
  <r>
    <x v="8"/>
    <n v="1"/>
    <x v="32"/>
    <x v="32"/>
    <x v="32"/>
  </r>
  <r>
    <x v="8"/>
    <n v="2"/>
    <x v="33"/>
    <x v="33"/>
    <x v="33"/>
  </r>
  <r>
    <x v="8"/>
    <n v="3"/>
    <x v="34"/>
    <x v="34"/>
    <x v="34"/>
  </r>
  <r>
    <x v="8"/>
    <n v="4"/>
    <x v="35"/>
    <x v="35"/>
    <x v="35"/>
  </r>
  <r>
    <x v="9"/>
    <n v="1"/>
    <x v="36"/>
    <x v="36"/>
    <x v="36"/>
  </r>
  <r>
    <x v="9"/>
    <n v="2"/>
    <x v="37"/>
    <x v="37"/>
    <x v="37"/>
  </r>
  <r>
    <x v="9"/>
    <n v="3"/>
    <x v="38"/>
    <x v="38"/>
    <x v="38"/>
  </r>
  <r>
    <x v="9"/>
    <n v="4"/>
    <x v="39"/>
    <x v="39"/>
    <x v="39"/>
  </r>
  <r>
    <x v="10"/>
    <n v="1"/>
    <x v="40"/>
    <x v="40"/>
    <x v="40"/>
  </r>
  <r>
    <x v="10"/>
    <n v="2"/>
    <x v="41"/>
    <x v="41"/>
    <x v="41"/>
  </r>
  <r>
    <x v="10"/>
    <n v="3"/>
    <x v="42"/>
    <x v="42"/>
    <x v="42"/>
  </r>
  <r>
    <x v="10"/>
    <n v="4"/>
    <x v="43"/>
    <x v="43"/>
    <x v="43"/>
  </r>
  <r>
    <x v="11"/>
    <n v="1"/>
    <x v="44"/>
    <x v="44"/>
    <x v="44"/>
  </r>
  <r>
    <x v="11"/>
    <n v="2"/>
    <x v="45"/>
    <x v="45"/>
    <x v="45"/>
  </r>
  <r>
    <x v="11"/>
    <n v="3"/>
    <x v="46"/>
    <x v="46"/>
    <x v="46"/>
  </r>
  <r>
    <x v="11"/>
    <n v="4"/>
    <x v="47"/>
    <x v="47"/>
    <x v="47"/>
  </r>
  <r>
    <x v="12"/>
    <n v="1"/>
    <x v="48"/>
    <x v="48"/>
    <x v="48"/>
  </r>
  <r>
    <x v="12"/>
    <n v="2"/>
    <x v="49"/>
    <x v="49"/>
    <x v="49"/>
  </r>
  <r>
    <x v="12"/>
    <n v="3"/>
    <x v="50"/>
    <x v="50"/>
    <x v="50"/>
  </r>
  <r>
    <x v="12"/>
    <n v="4"/>
    <x v="51"/>
    <x v="51"/>
    <x v="51"/>
  </r>
  <r>
    <x v="13"/>
    <n v="1"/>
    <x v="52"/>
    <x v="52"/>
    <x v="52"/>
  </r>
  <r>
    <x v="13"/>
    <n v="2"/>
    <x v="53"/>
    <x v="53"/>
    <x v="53"/>
  </r>
  <r>
    <x v="13"/>
    <n v="3"/>
    <x v="54"/>
    <x v="54"/>
    <x v="54"/>
  </r>
  <r>
    <x v="13"/>
    <n v="4"/>
    <x v="55"/>
    <x v="55"/>
    <x v="55"/>
  </r>
  <r>
    <x v="14"/>
    <n v="1"/>
    <x v="56"/>
    <x v="56"/>
    <x v="56"/>
  </r>
  <r>
    <x v="14"/>
    <n v="2"/>
    <x v="57"/>
    <x v="57"/>
    <x v="57"/>
  </r>
  <r>
    <x v="14"/>
    <n v="3"/>
    <x v="58"/>
    <x v="58"/>
    <x v="58"/>
  </r>
  <r>
    <x v="14"/>
    <n v="4"/>
    <x v="59"/>
    <x v="59"/>
    <x v="59"/>
  </r>
  <r>
    <x v="15"/>
    <n v="1"/>
    <x v="60"/>
    <x v="60"/>
    <x v="60"/>
  </r>
  <r>
    <x v="15"/>
    <n v="2"/>
    <x v="61"/>
    <x v="61"/>
    <x v="61"/>
  </r>
  <r>
    <x v="15"/>
    <n v="3"/>
    <x v="62"/>
    <x v="62"/>
    <x v="62"/>
  </r>
  <r>
    <x v="15"/>
    <n v="4"/>
    <x v="63"/>
    <x v="63"/>
    <x v="63"/>
  </r>
  <r>
    <x v="16"/>
    <n v="1"/>
    <x v="64"/>
    <x v="64"/>
    <x v="64"/>
  </r>
  <r>
    <x v="16"/>
    <n v="2"/>
    <x v="65"/>
    <x v="65"/>
    <x v="65"/>
  </r>
  <r>
    <x v="16"/>
    <n v="3"/>
    <x v="66"/>
    <x v="66"/>
    <x v="66"/>
  </r>
  <r>
    <x v="16"/>
    <n v="4"/>
    <x v="67"/>
    <x v="67"/>
    <x v="67"/>
  </r>
  <r>
    <x v="17"/>
    <n v="1"/>
    <x v="68"/>
    <x v="68"/>
    <x v="68"/>
  </r>
  <r>
    <x v="17"/>
    <n v="2"/>
    <x v="69"/>
    <x v="69"/>
    <x v="69"/>
  </r>
  <r>
    <x v="17"/>
    <n v="3"/>
    <x v="70"/>
    <x v="70"/>
    <x v="70"/>
  </r>
  <r>
    <x v="17"/>
    <n v="4"/>
    <x v="71"/>
    <x v="71"/>
    <x v="71"/>
  </r>
  <r>
    <x v="18"/>
    <n v="1"/>
    <x v="72"/>
    <x v="72"/>
    <x v="72"/>
  </r>
  <r>
    <x v="18"/>
    <n v="2"/>
    <x v="73"/>
    <x v="73"/>
    <x v="73"/>
  </r>
  <r>
    <x v="18"/>
    <n v="3"/>
    <x v="74"/>
    <x v="74"/>
    <x v="74"/>
  </r>
  <r>
    <x v="18"/>
    <n v="4"/>
    <x v="75"/>
    <x v="75"/>
    <x v="75"/>
  </r>
  <r>
    <x v="19"/>
    <n v="1"/>
    <x v="76"/>
    <x v="76"/>
    <x v="76"/>
  </r>
  <r>
    <x v="19"/>
    <n v="2"/>
    <x v="77"/>
    <x v="77"/>
    <x v="77"/>
  </r>
  <r>
    <x v="19"/>
    <n v="3"/>
    <x v="78"/>
    <x v="78"/>
    <x v="78"/>
  </r>
  <r>
    <x v="19"/>
    <n v="4"/>
    <x v="79"/>
    <x v="79"/>
    <x v="79"/>
  </r>
  <r>
    <x v="20"/>
    <n v="1"/>
    <x v="80"/>
    <x v="80"/>
    <x v="80"/>
  </r>
  <r>
    <x v="20"/>
    <n v="2"/>
    <x v="81"/>
    <x v="81"/>
    <x v="81"/>
  </r>
  <r>
    <x v="20"/>
    <n v="3"/>
    <x v="82"/>
    <x v="82"/>
    <x v="82"/>
  </r>
  <r>
    <x v="20"/>
    <n v="4"/>
    <x v="83"/>
    <x v="83"/>
    <x v="83"/>
  </r>
  <r>
    <x v="21"/>
    <n v="1"/>
    <x v="84"/>
    <x v="84"/>
    <x v="84"/>
  </r>
  <r>
    <x v="21"/>
    <n v="2"/>
    <x v="85"/>
    <x v="85"/>
    <x v="85"/>
  </r>
  <r>
    <x v="21"/>
    <n v="3"/>
    <x v="86"/>
    <x v="86"/>
    <x v="86"/>
  </r>
  <r>
    <x v="21"/>
    <n v="4"/>
    <x v="87"/>
    <x v="87"/>
    <x v="87"/>
  </r>
  <r>
    <x v="22"/>
    <n v="1"/>
    <x v="88"/>
    <x v="88"/>
    <x v="88"/>
  </r>
  <r>
    <x v="22"/>
    <n v="2"/>
    <x v="89"/>
    <x v="89"/>
    <x v="89"/>
  </r>
  <r>
    <x v="22"/>
    <n v="3"/>
    <x v="90"/>
    <x v="90"/>
    <x v="90"/>
  </r>
  <r>
    <x v="22"/>
    <n v="4"/>
    <x v="91"/>
    <x v="91"/>
    <x v="91"/>
  </r>
  <r>
    <x v="23"/>
    <n v="1"/>
    <x v="92"/>
    <x v="92"/>
    <x v="92"/>
  </r>
  <r>
    <x v="23"/>
    <n v="2"/>
    <x v="93"/>
    <x v="93"/>
    <x v="93"/>
  </r>
  <r>
    <x v="23"/>
    <n v="3"/>
    <x v="94"/>
    <x v="94"/>
    <x v="94"/>
  </r>
  <r>
    <x v="23"/>
    <n v="4"/>
    <x v="95"/>
    <x v="95"/>
    <x v="95"/>
  </r>
  <r>
    <x v="24"/>
    <m/>
    <x v="96"/>
    <x v="96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1D78E-1805-481C-888B-EF07A4BE5091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8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formats count="1">
    <format dxfId="2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D058-9A5A-49AC-AFC3-EBE8C8EA8454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29" firstHeaderRow="0" firstDataRow="1" firstDataCol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 avgSubtotal="1">
      <items count="98">
        <item x="3"/>
        <item x="7"/>
        <item x="27"/>
        <item x="89"/>
        <item x="8"/>
        <item x="4"/>
        <item x="66"/>
        <item x="93"/>
        <item x="73"/>
        <item x="0"/>
        <item x="59"/>
        <item x="90"/>
        <item x="11"/>
        <item x="82"/>
        <item x="20"/>
        <item x="23"/>
        <item x="16"/>
        <item x="78"/>
        <item x="61"/>
        <item x="12"/>
        <item x="94"/>
        <item x="28"/>
        <item x="81"/>
        <item x="86"/>
        <item x="15"/>
        <item x="50"/>
        <item x="48"/>
        <item x="31"/>
        <item x="19"/>
        <item x="69"/>
        <item x="85"/>
        <item x="40"/>
        <item x="24"/>
        <item x="55"/>
        <item x="74"/>
        <item x="29"/>
        <item x="77"/>
        <item x="32"/>
        <item x="39"/>
        <item x="36"/>
        <item x="37"/>
        <item x="63"/>
        <item x="65"/>
        <item x="47"/>
        <item x="35"/>
        <item x="44"/>
        <item x="51"/>
        <item x="53"/>
        <item x="1"/>
        <item x="57"/>
        <item x="5"/>
        <item x="42"/>
        <item x="14"/>
        <item x="75"/>
        <item x="41"/>
        <item x="43"/>
        <item x="79"/>
        <item x="70"/>
        <item x="45"/>
        <item x="49"/>
        <item x="17"/>
        <item x="87"/>
        <item x="33"/>
        <item x="21"/>
        <item x="52"/>
        <item x="62"/>
        <item x="76"/>
        <item x="22"/>
        <item x="13"/>
        <item x="38"/>
        <item x="64"/>
        <item x="58"/>
        <item x="83"/>
        <item x="25"/>
        <item x="91"/>
        <item x="92"/>
        <item x="71"/>
        <item x="84"/>
        <item x="95"/>
        <item x="54"/>
        <item x="56"/>
        <item x="9"/>
        <item x="30"/>
        <item x="46"/>
        <item x="26"/>
        <item x="67"/>
        <item x="18"/>
        <item x="88"/>
        <item x="72"/>
        <item x="60"/>
        <item x="68"/>
        <item x="2"/>
        <item x="34"/>
        <item x="80"/>
        <item x="6"/>
        <item x="10"/>
        <item x="96"/>
        <item t="avg"/>
      </items>
    </pivotField>
    <pivotField dataField="1" showAll="0" avgSubtotal="1">
      <items count="98">
        <item x="2"/>
        <item x="38"/>
        <item x="22"/>
        <item x="58"/>
        <item x="89"/>
        <item x="14"/>
        <item x="66"/>
        <item x="10"/>
        <item x="73"/>
        <item x="54"/>
        <item x="26"/>
        <item x="49"/>
        <item x="34"/>
        <item x="15"/>
        <item x="16"/>
        <item x="62"/>
        <item x="93"/>
        <item x="78"/>
        <item x="30"/>
        <item x="40"/>
        <item x="65"/>
        <item x="18"/>
        <item x="70"/>
        <item x="50"/>
        <item x="85"/>
        <item x="24"/>
        <item x="81"/>
        <item x="6"/>
        <item x="21"/>
        <item x="42"/>
        <item x="31"/>
        <item x="95"/>
        <item x="74"/>
        <item x="75"/>
        <item x="61"/>
        <item x="45"/>
        <item x="77"/>
        <item x="46"/>
        <item x="82"/>
        <item x="12"/>
        <item x="69"/>
        <item x="94"/>
        <item x="68"/>
        <item x="8"/>
        <item x="20"/>
        <item x="37"/>
        <item x="83"/>
        <item x="4"/>
        <item x="57"/>
        <item x="67"/>
        <item x="71"/>
        <item x="53"/>
        <item x="79"/>
        <item x="32"/>
        <item x="44"/>
        <item x="25"/>
        <item x="91"/>
        <item x="59"/>
        <item x="28"/>
        <item x="11"/>
        <item x="64"/>
        <item x="90"/>
        <item x="43"/>
        <item x="39"/>
        <item x="5"/>
        <item x="29"/>
        <item x="9"/>
        <item x="87"/>
        <item x="33"/>
        <item x="47"/>
        <item x="1"/>
        <item x="41"/>
        <item x="0"/>
        <item x="17"/>
        <item x="55"/>
        <item x="35"/>
        <item x="63"/>
        <item x="88"/>
        <item x="7"/>
        <item x="86"/>
        <item x="51"/>
        <item x="3"/>
        <item x="60"/>
        <item x="27"/>
        <item x="80"/>
        <item x="48"/>
        <item x="23"/>
        <item x="76"/>
        <item x="56"/>
        <item x="52"/>
        <item x="36"/>
        <item x="19"/>
        <item x="13"/>
        <item x="72"/>
        <item x="92"/>
        <item x="84"/>
        <item x="96"/>
        <item t="avg"/>
      </items>
    </pivotField>
    <pivotField dataField="1" showAll="0">
      <items count="98">
        <item x="14"/>
        <item x="88"/>
        <item x="89"/>
        <item x="77"/>
        <item x="92"/>
        <item x="2"/>
        <item x="7"/>
        <item x="19"/>
        <item x="18"/>
        <item x="15"/>
        <item x="42"/>
        <item x="93"/>
        <item x="3"/>
        <item x="60"/>
        <item x="38"/>
        <item x="6"/>
        <item x="76"/>
        <item x="73"/>
        <item x="56"/>
        <item x="69"/>
        <item x="44"/>
        <item x="81"/>
        <item x="10"/>
        <item x="85"/>
        <item x="27"/>
        <item x="31"/>
        <item x="72"/>
        <item x="46"/>
        <item x="22"/>
        <item x="68"/>
        <item x="11"/>
        <item x="64"/>
        <item x="40"/>
        <item x="80"/>
        <item x="41"/>
        <item x="62"/>
        <item x="39"/>
        <item x="61"/>
        <item x="57"/>
        <item x="26"/>
        <item x="84"/>
        <item x="34"/>
        <item x="52"/>
        <item x="51"/>
        <item x="54"/>
        <item x="30"/>
        <item x="50"/>
        <item x="63"/>
        <item x="65"/>
        <item x="67"/>
        <item x="33"/>
        <item x="17"/>
        <item x="53"/>
        <item x="47"/>
        <item x="35"/>
        <item x="28"/>
        <item x="32"/>
        <item x="45"/>
        <item x="23"/>
        <item x="43"/>
        <item x="55"/>
        <item x="74"/>
        <item x="58"/>
        <item x="16"/>
        <item x="48"/>
        <item x="86"/>
        <item x="75"/>
        <item x="66"/>
        <item x="59"/>
        <item x="49"/>
        <item x="9"/>
        <item x="82"/>
        <item x="94"/>
        <item x="95"/>
        <item x="71"/>
        <item x="20"/>
        <item x="70"/>
        <item x="91"/>
        <item x="4"/>
        <item x="87"/>
        <item x="25"/>
        <item x="37"/>
        <item x="21"/>
        <item x="24"/>
        <item x="1"/>
        <item x="29"/>
        <item x="36"/>
        <item x="79"/>
        <item x="83"/>
        <item x="78"/>
        <item x="0"/>
        <item x="8"/>
        <item x="5"/>
        <item x="90"/>
        <item x="12"/>
        <item x="13"/>
        <item x="96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mand" fld="3" subtotal="average" baseField="0" baseItem="0"/>
    <dataField name="Average of Capacity" fld="2" subtotal="average" baseField="0" baseItem="0"/>
    <dataField name="Average of Production_cost" fld="4" subtotal="average" baseField="0" baseItem="0"/>
  </dataFields>
  <formats count="2">
    <format dxfId="1">
      <pivotArea collapsedLevelsAreSubtotals="1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0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5-02-20T01:05:13.91" personId="{BF091E82-1D5B-4B91-A1FE-2973714A7676}" id="{6118AE92-A78A-4C09-8166-12145CE84C20}">
    <text>Minimum Inventory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5" dT="2025-02-20T01:05:13.91" personId="{BF091E82-1D5B-4B91-A1FE-2973714A7676}" id="{97ACFCCF-F22C-49B2-AF39-9E6742F2D1DB}">
    <text>Minimum Inventory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0A19-0DB9-4FDA-A136-C58B084BF667}">
  <dimension ref="A1:E97"/>
  <sheetViews>
    <sheetView workbookViewId="0">
      <selection activeCell="F2" sqref="F2"/>
    </sheetView>
  </sheetViews>
  <sheetFormatPr defaultRowHeight="14.5" x14ac:dyDescent="0.35"/>
  <cols>
    <col min="5" max="5" width="14" bestFit="1" customWidth="1"/>
    <col min="8" max="8" width="16.08984375" bestFit="1" customWidth="1"/>
    <col min="9" max="9" width="9.6328125" bestFit="1" customWidth="1"/>
    <col min="10" max="10" width="15.08984375" bestFit="1" customWidth="1"/>
    <col min="11" max="11" width="10.7265625" bestFit="1" customWidth="1"/>
    <col min="12" max="12" width="13.9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2000</v>
      </c>
      <c r="B2">
        <v>1</v>
      </c>
      <c r="C2">
        <v>392.99</v>
      </c>
      <c r="D2">
        <v>581.94000000000005</v>
      </c>
      <c r="E2">
        <v>65.03</v>
      </c>
    </row>
    <row r="3" spans="1:5" x14ac:dyDescent="0.35">
      <c r="A3">
        <v>2000</v>
      </c>
      <c r="B3">
        <v>2</v>
      </c>
      <c r="C3">
        <v>500.51</v>
      </c>
      <c r="D3">
        <v>567.95000000000005</v>
      </c>
      <c r="E3">
        <v>62</v>
      </c>
    </row>
    <row r="4" spans="1:5" x14ac:dyDescent="0.35">
      <c r="A4">
        <v>2000</v>
      </c>
      <c r="B4">
        <v>3</v>
      </c>
      <c r="C4">
        <v>615.20000000000005</v>
      </c>
      <c r="D4">
        <v>202.53</v>
      </c>
      <c r="E4">
        <v>35.21</v>
      </c>
    </row>
    <row r="5" spans="1:5" x14ac:dyDescent="0.35">
      <c r="A5">
        <v>2000</v>
      </c>
      <c r="B5">
        <v>4</v>
      </c>
      <c r="C5">
        <v>309.70999999999998</v>
      </c>
      <c r="D5">
        <v>660.3</v>
      </c>
      <c r="E5">
        <v>38.909999999999997</v>
      </c>
    </row>
    <row r="6" spans="1:5" x14ac:dyDescent="0.35">
      <c r="A6">
        <v>2001</v>
      </c>
      <c r="B6">
        <v>1</v>
      </c>
      <c r="C6">
        <v>368.8</v>
      </c>
      <c r="D6">
        <v>485.85</v>
      </c>
      <c r="E6">
        <v>59.24</v>
      </c>
    </row>
    <row r="7" spans="1:5" x14ac:dyDescent="0.35">
      <c r="A7">
        <v>2001</v>
      </c>
      <c r="B7">
        <v>2</v>
      </c>
      <c r="C7">
        <v>505.46</v>
      </c>
      <c r="D7">
        <v>545.91</v>
      </c>
      <c r="E7">
        <v>67.92</v>
      </c>
    </row>
    <row r="8" spans="1:5" x14ac:dyDescent="0.35">
      <c r="A8">
        <v>2001</v>
      </c>
      <c r="B8">
        <v>3</v>
      </c>
      <c r="C8">
        <v>626.30999999999995</v>
      </c>
      <c r="D8">
        <v>388.59</v>
      </c>
      <c r="E8">
        <v>40.49</v>
      </c>
    </row>
    <row r="9" spans="1:5" x14ac:dyDescent="0.35">
      <c r="A9">
        <v>2001</v>
      </c>
      <c r="B9">
        <v>4</v>
      </c>
      <c r="C9">
        <v>342.25</v>
      </c>
      <c r="D9">
        <v>614.63</v>
      </c>
      <c r="E9">
        <v>36.96</v>
      </c>
    </row>
    <row r="10" spans="1:5" x14ac:dyDescent="0.35">
      <c r="A10">
        <v>2002</v>
      </c>
      <c r="B10">
        <v>1</v>
      </c>
      <c r="C10">
        <v>349.78</v>
      </c>
      <c r="D10">
        <v>464.71</v>
      </c>
      <c r="E10">
        <v>66.23</v>
      </c>
    </row>
    <row r="11" spans="1:5" x14ac:dyDescent="0.35">
      <c r="A11">
        <v>2002</v>
      </c>
      <c r="B11">
        <v>2</v>
      </c>
      <c r="C11">
        <v>583.86</v>
      </c>
      <c r="D11">
        <v>547.92999999999995</v>
      </c>
      <c r="E11">
        <v>56.78</v>
      </c>
    </row>
    <row r="12" spans="1:5" x14ac:dyDescent="0.35">
      <c r="A12">
        <v>2002</v>
      </c>
      <c r="B12">
        <v>3</v>
      </c>
      <c r="C12">
        <v>640.6</v>
      </c>
      <c r="D12">
        <v>290.58999999999997</v>
      </c>
      <c r="E12">
        <v>41.65</v>
      </c>
    </row>
    <row r="13" spans="1:5" x14ac:dyDescent="0.35">
      <c r="A13">
        <v>2002</v>
      </c>
      <c r="B13">
        <v>4</v>
      </c>
      <c r="C13">
        <v>403.69</v>
      </c>
      <c r="D13">
        <v>524.97</v>
      </c>
      <c r="E13">
        <v>44.37</v>
      </c>
    </row>
    <row r="14" spans="1:5" x14ac:dyDescent="0.35">
      <c r="A14">
        <v>2003</v>
      </c>
      <c r="B14">
        <v>1</v>
      </c>
      <c r="C14">
        <v>412.79</v>
      </c>
      <c r="D14">
        <v>458</v>
      </c>
      <c r="E14">
        <v>68.040000000000006</v>
      </c>
    </row>
    <row r="15" spans="1:5" x14ac:dyDescent="0.35">
      <c r="A15">
        <v>2003</v>
      </c>
      <c r="B15">
        <v>2</v>
      </c>
      <c r="C15">
        <v>546.22</v>
      </c>
      <c r="D15">
        <v>804.07</v>
      </c>
      <c r="E15">
        <v>73.739999999999995</v>
      </c>
    </row>
    <row r="16" spans="1:5" x14ac:dyDescent="0.35">
      <c r="A16">
        <v>2003</v>
      </c>
      <c r="B16">
        <v>3</v>
      </c>
      <c r="C16">
        <v>505.74</v>
      </c>
      <c r="D16">
        <v>274.08</v>
      </c>
      <c r="E16">
        <v>32.49</v>
      </c>
    </row>
    <row r="17" spans="1:5" x14ac:dyDescent="0.35">
      <c r="A17">
        <v>2003</v>
      </c>
      <c r="B17">
        <v>4</v>
      </c>
      <c r="C17">
        <v>420.41</v>
      </c>
      <c r="D17">
        <v>303.32</v>
      </c>
      <c r="E17">
        <v>38.020000000000003</v>
      </c>
    </row>
    <row r="18" spans="1:5" x14ac:dyDescent="0.35">
      <c r="A18">
        <v>2004</v>
      </c>
      <c r="B18">
        <v>1</v>
      </c>
      <c r="C18">
        <v>407.43</v>
      </c>
      <c r="D18">
        <v>317.77</v>
      </c>
      <c r="E18">
        <v>53.95</v>
      </c>
    </row>
    <row r="19" spans="1:5" x14ac:dyDescent="0.35">
      <c r="A19">
        <v>2004</v>
      </c>
      <c r="B19">
        <v>2</v>
      </c>
      <c r="C19">
        <v>520.66</v>
      </c>
      <c r="D19">
        <v>583.04</v>
      </c>
      <c r="E19">
        <v>51.21</v>
      </c>
    </row>
    <row r="20" spans="1:5" x14ac:dyDescent="0.35">
      <c r="A20">
        <v>2004</v>
      </c>
      <c r="B20">
        <v>3</v>
      </c>
      <c r="C20">
        <v>600.24</v>
      </c>
      <c r="D20">
        <v>373.41</v>
      </c>
      <c r="E20">
        <v>37.869999999999997</v>
      </c>
    </row>
    <row r="21" spans="1:5" x14ac:dyDescent="0.35">
      <c r="A21">
        <v>2004</v>
      </c>
      <c r="B21">
        <v>4</v>
      </c>
      <c r="C21">
        <v>433.67</v>
      </c>
      <c r="D21">
        <v>792.1</v>
      </c>
      <c r="E21">
        <v>37.79</v>
      </c>
    </row>
    <row r="22" spans="1:5" x14ac:dyDescent="0.35">
      <c r="A22">
        <v>2005</v>
      </c>
      <c r="B22">
        <v>1</v>
      </c>
      <c r="C22">
        <v>404.57</v>
      </c>
      <c r="D22">
        <v>476.51</v>
      </c>
      <c r="E22">
        <v>58.35</v>
      </c>
    </row>
    <row r="23" spans="1:5" x14ac:dyDescent="0.35">
      <c r="A23">
        <v>2005</v>
      </c>
      <c r="B23">
        <v>2</v>
      </c>
      <c r="C23">
        <v>536.04</v>
      </c>
      <c r="D23">
        <v>390.99</v>
      </c>
      <c r="E23">
        <v>60.41</v>
      </c>
    </row>
    <row r="24" spans="1:5" x14ac:dyDescent="0.35">
      <c r="A24">
        <v>2005</v>
      </c>
      <c r="B24">
        <v>3</v>
      </c>
      <c r="C24">
        <v>543.11</v>
      </c>
      <c r="D24">
        <v>231.13</v>
      </c>
      <c r="E24">
        <v>43.67</v>
      </c>
    </row>
    <row r="25" spans="1:5" x14ac:dyDescent="0.35">
      <c r="A25">
        <v>2005</v>
      </c>
      <c r="B25">
        <v>4</v>
      </c>
      <c r="C25">
        <v>404.7</v>
      </c>
      <c r="D25">
        <v>735.17</v>
      </c>
      <c r="E25">
        <v>52.49</v>
      </c>
    </row>
    <row r="26" spans="1:5" x14ac:dyDescent="0.35">
      <c r="A26">
        <v>2006</v>
      </c>
      <c r="B26">
        <v>1</v>
      </c>
      <c r="C26">
        <v>448.61</v>
      </c>
      <c r="D26">
        <v>382.55</v>
      </c>
      <c r="E26">
        <v>61.73</v>
      </c>
    </row>
    <row r="27" spans="1:5" x14ac:dyDescent="0.35">
      <c r="A27">
        <v>2006</v>
      </c>
      <c r="B27">
        <v>2</v>
      </c>
      <c r="C27">
        <v>556.52</v>
      </c>
      <c r="D27">
        <v>522.83000000000004</v>
      </c>
      <c r="E27">
        <v>59.56</v>
      </c>
    </row>
    <row r="28" spans="1:5" x14ac:dyDescent="0.35">
      <c r="A28">
        <v>2006</v>
      </c>
      <c r="B28">
        <v>3</v>
      </c>
      <c r="C28">
        <v>589.33000000000004</v>
      </c>
      <c r="D28">
        <v>296.99</v>
      </c>
      <c r="E28">
        <v>47.18</v>
      </c>
    </row>
    <row r="29" spans="1:5" x14ac:dyDescent="0.35">
      <c r="A29">
        <v>2006</v>
      </c>
      <c r="B29">
        <v>4</v>
      </c>
      <c r="C29">
        <v>348.48</v>
      </c>
      <c r="D29">
        <v>707.14</v>
      </c>
      <c r="E29">
        <v>43.04</v>
      </c>
    </row>
    <row r="30" spans="1:5" x14ac:dyDescent="0.35">
      <c r="A30">
        <v>2007</v>
      </c>
      <c r="B30">
        <v>1</v>
      </c>
      <c r="C30">
        <v>414.77</v>
      </c>
      <c r="D30">
        <v>523.9</v>
      </c>
      <c r="E30">
        <v>51.99</v>
      </c>
    </row>
    <row r="31" spans="1:5" x14ac:dyDescent="0.35">
      <c r="A31">
        <v>2007</v>
      </c>
      <c r="B31">
        <v>2</v>
      </c>
      <c r="C31">
        <v>449.68</v>
      </c>
      <c r="D31">
        <v>547.70000000000005</v>
      </c>
      <c r="E31">
        <v>62.41</v>
      </c>
    </row>
    <row r="32" spans="1:5" x14ac:dyDescent="0.35">
      <c r="A32">
        <v>2007</v>
      </c>
      <c r="B32">
        <v>3</v>
      </c>
      <c r="C32">
        <v>585.71</v>
      </c>
      <c r="D32">
        <v>356.2</v>
      </c>
      <c r="E32">
        <v>50.26</v>
      </c>
    </row>
    <row r="33" spans="1:5" x14ac:dyDescent="0.35">
      <c r="A33">
        <v>2007</v>
      </c>
      <c r="B33">
        <v>4</v>
      </c>
      <c r="C33">
        <v>433.64</v>
      </c>
      <c r="D33">
        <v>399.47</v>
      </c>
      <c r="E33">
        <v>43.21</v>
      </c>
    </row>
    <row r="34" spans="1:5" x14ac:dyDescent="0.35">
      <c r="A34">
        <v>2008</v>
      </c>
      <c r="B34">
        <v>1</v>
      </c>
      <c r="C34">
        <v>453.55</v>
      </c>
      <c r="D34">
        <v>516.70000000000005</v>
      </c>
      <c r="E34">
        <v>52.28</v>
      </c>
    </row>
    <row r="35" spans="1:5" x14ac:dyDescent="0.35">
      <c r="A35">
        <v>2008</v>
      </c>
      <c r="B35">
        <v>2</v>
      </c>
      <c r="C35">
        <v>529.91999999999996</v>
      </c>
      <c r="D35">
        <v>548.91</v>
      </c>
      <c r="E35">
        <v>50.9</v>
      </c>
    </row>
    <row r="36" spans="1:5" x14ac:dyDescent="0.35">
      <c r="A36">
        <v>2008</v>
      </c>
      <c r="B36">
        <v>3</v>
      </c>
      <c r="C36">
        <v>622.16</v>
      </c>
      <c r="D36">
        <v>298.93</v>
      </c>
      <c r="E36">
        <v>47.41</v>
      </c>
    </row>
    <row r="37" spans="1:5" x14ac:dyDescent="0.35">
      <c r="A37">
        <v>2008</v>
      </c>
      <c r="B37">
        <v>4</v>
      </c>
      <c r="C37">
        <v>492.71</v>
      </c>
      <c r="D37">
        <v>599.54999999999995</v>
      </c>
      <c r="E37">
        <v>51.88</v>
      </c>
    </row>
    <row r="38" spans="1:5" x14ac:dyDescent="0.35">
      <c r="A38">
        <v>2009</v>
      </c>
      <c r="B38">
        <v>1</v>
      </c>
      <c r="C38">
        <v>483.82</v>
      </c>
      <c r="D38">
        <v>755.74</v>
      </c>
      <c r="E38">
        <v>62.95</v>
      </c>
    </row>
    <row r="39" spans="1:5" x14ac:dyDescent="0.35">
      <c r="A39">
        <v>2009</v>
      </c>
      <c r="B39">
        <v>2</v>
      </c>
      <c r="C39">
        <v>483.98</v>
      </c>
      <c r="D39">
        <v>480.21</v>
      </c>
      <c r="E39">
        <v>59.62</v>
      </c>
    </row>
    <row r="40" spans="1:5" x14ac:dyDescent="0.35">
      <c r="A40">
        <v>2009</v>
      </c>
      <c r="B40">
        <v>3</v>
      </c>
      <c r="C40">
        <v>548.16</v>
      </c>
      <c r="D40">
        <v>216.44</v>
      </c>
      <c r="E40">
        <v>40.14</v>
      </c>
    </row>
    <row r="41" spans="1:5" x14ac:dyDescent="0.35">
      <c r="A41">
        <v>2009</v>
      </c>
      <c r="B41">
        <v>4</v>
      </c>
      <c r="C41">
        <v>454.49</v>
      </c>
      <c r="D41">
        <v>543.86</v>
      </c>
      <c r="E41">
        <v>46.01</v>
      </c>
    </row>
    <row r="42" spans="1:5" x14ac:dyDescent="0.35">
      <c r="A42">
        <v>2010</v>
      </c>
      <c r="B42">
        <v>1</v>
      </c>
      <c r="C42">
        <v>447.17</v>
      </c>
      <c r="D42">
        <v>362.25</v>
      </c>
      <c r="E42">
        <v>44.93</v>
      </c>
    </row>
    <row r="43" spans="1:5" x14ac:dyDescent="0.35">
      <c r="A43">
        <v>2010</v>
      </c>
      <c r="B43">
        <v>2</v>
      </c>
      <c r="C43">
        <v>509.05</v>
      </c>
      <c r="D43">
        <v>575.53</v>
      </c>
      <c r="E43">
        <v>45.36</v>
      </c>
    </row>
    <row r="44" spans="1:5" x14ac:dyDescent="0.35">
      <c r="A44">
        <v>2010</v>
      </c>
      <c r="B44">
        <v>3</v>
      </c>
      <c r="C44">
        <v>505.48</v>
      </c>
      <c r="D44">
        <v>394.62</v>
      </c>
      <c r="E44">
        <v>38.090000000000003</v>
      </c>
    </row>
    <row r="45" spans="1:5" x14ac:dyDescent="0.35">
      <c r="A45">
        <v>2010</v>
      </c>
      <c r="B45">
        <v>4</v>
      </c>
      <c r="C45">
        <v>511.26</v>
      </c>
      <c r="D45">
        <v>539.39</v>
      </c>
      <c r="E45">
        <v>52.84</v>
      </c>
    </row>
    <row r="46" spans="1:5" x14ac:dyDescent="0.35">
      <c r="A46">
        <v>2011</v>
      </c>
      <c r="B46">
        <v>1</v>
      </c>
      <c r="C46">
        <v>496.41</v>
      </c>
      <c r="D46">
        <v>520.53</v>
      </c>
      <c r="E46">
        <v>41.58</v>
      </c>
    </row>
    <row r="47" spans="1:5" x14ac:dyDescent="0.35">
      <c r="A47">
        <v>2011</v>
      </c>
      <c r="B47">
        <v>2</v>
      </c>
      <c r="C47">
        <v>519.6</v>
      </c>
      <c r="D47">
        <v>421.83</v>
      </c>
      <c r="E47">
        <v>52.38</v>
      </c>
    </row>
    <row r="48" spans="1:5" x14ac:dyDescent="0.35">
      <c r="A48">
        <v>2011</v>
      </c>
      <c r="B48">
        <v>3</v>
      </c>
      <c r="C48">
        <v>589.11</v>
      </c>
      <c r="D48">
        <v>427.59</v>
      </c>
      <c r="E48">
        <v>43.6</v>
      </c>
    </row>
    <row r="49" spans="1:5" x14ac:dyDescent="0.35">
      <c r="A49">
        <v>2011</v>
      </c>
      <c r="B49">
        <v>4</v>
      </c>
      <c r="C49">
        <v>488.07</v>
      </c>
      <c r="D49">
        <v>554.21</v>
      </c>
      <c r="E49">
        <v>51.83</v>
      </c>
    </row>
    <row r="50" spans="1:5" x14ac:dyDescent="0.35">
      <c r="A50">
        <v>2012</v>
      </c>
      <c r="B50">
        <v>1</v>
      </c>
      <c r="C50">
        <v>430.48</v>
      </c>
      <c r="D50">
        <v>718.88</v>
      </c>
      <c r="E50">
        <v>54.19</v>
      </c>
    </row>
    <row r="51" spans="1:5" x14ac:dyDescent="0.35">
      <c r="A51">
        <v>2012</v>
      </c>
      <c r="B51">
        <v>2</v>
      </c>
      <c r="C51">
        <v>519.86</v>
      </c>
      <c r="D51">
        <v>298.69</v>
      </c>
      <c r="E51">
        <v>56.22</v>
      </c>
    </row>
    <row r="52" spans="1:5" x14ac:dyDescent="0.35">
      <c r="A52">
        <v>2012</v>
      </c>
      <c r="B52">
        <v>3</v>
      </c>
      <c r="C52">
        <v>422.5</v>
      </c>
      <c r="D52">
        <v>380.11</v>
      </c>
      <c r="E52">
        <v>50.29</v>
      </c>
    </row>
    <row r="53" spans="1:5" x14ac:dyDescent="0.35">
      <c r="A53">
        <v>2012</v>
      </c>
      <c r="B53">
        <v>4</v>
      </c>
      <c r="C53">
        <v>499.11</v>
      </c>
      <c r="D53">
        <v>658.22</v>
      </c>
      <c r="E53">
        <v>49.82</v>
      </c>
    </row>
    <row r="54" spans="1:5" x14ac:dyDescent="0.35">
      <c r="A54">
        <v>2013</v>
      </c>
      <c r="B54">
        <v>1</v>
      </c>
      <c r="C54">
        <v>537.19000000000005</v>
      </c>
      <c r="D54">
        <v>745.79</v>
      </c>
      <c r="E54">
        <v>47.55</v>
      </c>
    </row>
    <row r="55" spans="1:5" x14ac:dyDescent="0.35">
      <c r="A55">
        <v>2013</v>
      </c>
      <c r="B55">
        <v>2</v>
      </c>
      <c r="C55">
        <v>500.26</v>
      </c>
      <c r="D55">
        <v>500.89</v>
      </c>
      <c r="E55">
        <v>51.77</v>
      </c>
    </row>
    <row r="56" spans="1:5" x14ac:dyDescent="0.35">
      <c r="A56">
        <v>2013</v>
      </c>
      <c r="B56">
        <v>3</v>
      </c>
      <c r="C56">
        <v>580.22</v>
      </c>
      <c r="D56">
        <v>292.73</v>
      </c>
      <c r="E56">
        <v>50.08</v>
      </c>
    </row>
    <row r="57" spans="1:5" x14ac:dyDescent="0.35">
      <c r="A57">
        <v>2013</v>
      </c>
      <c r="B57">
        <v>4</v>
      </c>
      <c r="C57">
        <v>449.42</v>
      </c>
      <c r="D57">
        <v>587.39</v>
      </c>
      <c r="E57">
        <v>52.88</v>
      </c>
    </row>
    <row r="58" spans="1:5" x14ac:dyDescent="0.35">
      <c r="A58">
        <v>2014</v>
      </c>
      <c r="B58">
        <v>1</v>
      </c>
      <c r="C58">
        <v>581.78</v>
      </c>
      <c r="D58">
        <v>740.67</v>
      </c>
      <c r="E58">
        <v>40.880000000000003</v>
      </c>
    </row>
    <row r="59" spans="1:5" x14ac:dyDescent="0.35">
      <c r="A59">
        <v>2014</v>
      </c>
      <c r="B59">
        <v>2</v>
      </c>
      <c r="C59">
        <v>504.97</v>
      </c>
      <c r="D59">
        <v>488.17</v>
      </c>
      <c r="E59">
        <v>46.6</v>
      </c>
    </row>
    <row r="60" spans="1:5" x14ac:dyDescent="0.35">
      <c r="A60">
        <v>2014</v>
      </c>
      <c r="B60">
        <v>3</v>
      </c>
      <c r="C60">
        <v>553.85</v>
      </c>
      <c r="D60">
        <v>231.38</v>
      </c>
      <c r="E60">
        <v>53.25</v>
      </c>
    </row>
    <row r="61" spans="1:5" x14ac:dyDescent="0.35">
      <c r="A61">
        <v>2014</v>
      </c>
      <c r="B61">
        <v>4</v>
      </c>
      <c r="C61">
        <v>393.84</v>
      </c>
      <c r="D61">
        <v>523.04</v>
      </c>
      <c r="E61">
        <v>55.19</v>
      </c>
    </row>
    <row r="62" spans="1:5" x14ac:dyDescent="0.35">
      <c r="A62">
        <v>2015</v>
      </c>
      <c r="B62">
        <v>1</v>
      </c>
      <c r="C62">
        <v>608.51</v>
      </c>
      <c r="D62">
        <v>674.84</v>
      </c>
      <c r="E62">
        <v>39.770000000000003</v>
      </c>
    </row>
    <row r="63" spans="1:5" x14ac:dyDescent="0.35">
      <c r="A63">
        <v>2015</v>
      </c>
      <c r="B63">
        <v>2</v>
      </c>
      <c r="C63">
        <v>410.03</v>
      </c>
      <c r="D63">
        <v>420.48</v>
      </c>
      <c r="E63">
        <v>46.28</v>
      </c>
    </row>
    <row r="64" spans="1:5" x14ac:dyDescent="0.35">
      <c r="A64">
        <v>2015</v>
      </c>
      <c r="B64">
        <v>3</v>
      </c>
      <c r="C64">
        <v>537.97</v>
      </c>
      <c r="D64">
        <v>319.7</v>
      </c>
      <c r="E64">
        <v>45.57</v>
      </c>
    </row>
    <row r="65" spans="1:5" x14ac:dyDescent="0.35">
      <c r="A65">
        <v>2015</v>
      </c>
      <c r="B65">
        <v>4</v>
      </c>
      <c r="C65">
        <v>485.66</v>
      </c>
      <c r="D65">
        <v>602.57000000000005</v>
      </c>
      <c r="E65">
        <v>50.33</v>
      </c>
    </row>
    <row r="66" spans="1:5" x14ac:dyDescent="0.35">
      <c r="A66">
        <v>2016</v>
      </c>
      <c r="B66">
        <v>1</v>
      </c>
      <c r="C66">
        <v>549.39</v>
      </c>
      <c r="D66">
        <v>536.17999999999995</v>
      </c>
      <c r="E66">
        <v>44.85</v>
      </c>
    </row>
    <row r="67" spans="1:5" x14ac:dyDescent="0.35">
      <c r="A67">
        <v>2016</v>
      </c>
      <c r="B67">
        <v>2</v>
      </c>
      <c r="C67">
        <v>486.89</v>
      </c>
      <c r="D67">
        <v>365.95</v>
      </c>
      <c r="E67">
        <v>50.79</v>
      </c>
    </row>
    <row r="68" spans="1:5" x14ac:dyDescent="0.35">
      <c r="A68">
        <v>2016</v>
      </c>
      <c r="B68">
        <v>3</v>
      </c>
      <c r="C68">
        <v>374.3</v>
      </c>
      <c r="D68">
        <v>280.25</v>
      </c>
      <c r="E68">
        <v>55.12</v>
      </c>
    </row>
    <row r="69" spans="1:5" x14ac:dyDescent="0.35">
      <c r="A69">
        <v>2016</v>
      </c>
      <c r="B69">
        <v>4</v>
      </c>
      <c r="C69">
        <v>589.79</v>
      </c>
      <c r="D69">
        <v>492.82</v>
      </c>
      <c r="E69">
        <v>50.81</v>
      </c>
    </row>
    <row r="70" spans="1:5" x14ac:dyDescent="0.35">
      <c r="A70">
        <v>2017</v>
      </c>
      <c r="B70">
        <v>1</v>
      </c>
      <c r="C70">
        <v>610.58000000000004</v>
      </c>
      <c r="D70">
        <v>464.33</v>
      </c>
      <c r="E70">
        <v>43.78</v>
      </c>
    </row>
    <row r="71" spans="1:5" x14ac:dyDescent="0.35">
      <c r="A71">
        <v>2017</v>
      </c>
      <c r="B71">
        <v>2</v>
      </c>
      <c r="C71">
        <v>437.36</v>
      </c>
      <c r="D71">
        <v>464.13</v>
      </c>
      <c r="E71">
        <v>41.47</v>
      </c>
    </row>
    <row r="72" spans="1:5" x14ac:dyDescent="0.35">
      <c r="A72">
        <v>2017</v>
      </c>
      <c r="B72">
        <v>3</v>
      </c>
      <c r="C72">
        <v>518.59</v>
      </c>
      <c r="D72">
        <v>379.39</v>
      </c>
      <c r="E72">
        <v>58.65</v>
      </c>
    </row>
    <row r="73" spans="1:5" x14ac:dyDescent="0.35">
      <c r="A73">
        <v>2017</v>
      </c>
      <c r="B73">
        <v>4</v>
      </c>
      <c r="C73">
        <v>559.78</v>
      </c>
      <c r="D73">
        <v>496.46</v>
      </c>
      <c r="E73">
        <v>57.89</v>
      </c>
    </row>
    <row r="74" spans="1:5" x14ac:dyDescent="0.35">
      <c r="A74">
        <v>2018</v>
      </c>
      <c r="B74">
        <v>1</v>
      </c>
      <c r="C74">
        <v>603.73</v>
      </c>
      <c r="D74">
        <v>826.16</v>
      </c>
      <c r="E74">
        <v>43.37</v>
      </c>
    </row>
    <row r="75" spans="1:5" x14ac:dyDescent="0.35">
      <c r="A75">
        <v>2018</v>
      </c>
      <c r="B75">
        <v>2</v>
      </c>
      <c r="C75">
        <v>385.21</v>
      </c>
      <c r="D75">
        <v>291.24</v>
      </c>
      <c r="E75">
        <v>40.82</v>
      </c>
    </row>
    <row r="76" spans="1:5" x14ac:dyDescent="0.35">
      <c r="A76">
        <v>2018</v>
      </c>
      <c r="B76">
        <v>3</v>
      </c>
      <c r="C76">
        <v>449.62</v>
      </c>
      <c r="D76">
        <v>405.73</v>
      </c>
      <c r="E76">
        <v>52.93</v>
      </c>
    </row>
    <row r="77" spans="1:5" x14ac:dyDescent="0.35">
      <c r="A77">
        <v>2018</v>
      </c>
      <c r="B77">
        <v>4</v>
      </c>
      <c r="C77">
        <v>508.34</v>
      </c>
      <c r="D77">
        <v>406.5</v>
      </c>
      <c r="E77">
        <v>54.88</v>
      </c>
    </row>
    <row r="78" spans="1:5" x14ac:dyDescent="0.35">
      <c r="A78">
        <v>2019</v>
      </c>
      <c r="B78">
        <v>1</v>
      </c>
      <c r="C78">
        <v>539.66999999999996</v>
      </c>
      <c r="D78">
        <v>738.22</v>
      </c>
      <c r="E78">
        <v>40.79</v>
      </c>
    </row>
    <row r="79" spans="1:5" x14ac:dyDescent="0.35">
      <c r="A79">
        <v>2019</v>
      </c>
      <c r="B79">
        <v>2</v>
      </c>
      <c r="C79">
        <v>451.86</v>
      </c>
      <c r="D79">
        <v>424.91</v>
      </c>
      <c r="E79">
        <v>33.68</v>
      </c>
    </row>
    <row r="80" spans="1:5" x14ac:dyDescent="0.35">
      <c r="A80">
        <v>2019</v>
      </c>
      <c r="B80">
        <v>3</v>
      </c>
      <c r="C80">
        <v>409.58</v>
      </c>
      <c r="D80">
        <v>351.27</v>
      </c>
      <c r="E80">
        <v>64.77</v>
      </c>
    </row>
    <row r="81" spans="1:5" x14ac:dyDescent="0.35">
      <c r="A81">
        <v>2019</v>
      </c>
      <c r="B81">
        <v>4</v>
      </c>
      <c r="C81">
        <v>517.80999999999995</v>
      </c>
      <c r="D81">
        <v>503.65</v>
      </c>
      <c r="E81">
        <v>64.2</v>
      </c>
    </row>
    <row r="82" spans="1:5" x14ac:dyDescent="0.35">
      <c r="A82">
        <v>2020</v>
      </c>
      <c r="B82">
        <v>1</v>
      </c>
      <c r="C82">
        <v>626.03</v>
      </c>
      <c r="D82">
        <v>709.93</v>
      </c>
      <c r="E82">
        <v>45.02</v>
      </c>
    </row>
    <row r="83" spans="1:5" x14ac:dyDescent="0.35">
      <c r="A83">
        <v>2020</v>
      </c>
      <c r="B83">
        <v>2</v>
      </c>
      <c r="C83">
        <v>415.33</v>
      </c>
      <c r="D83">
        <v>387.08</v>
      </c>
      <c r="E83">
        <v>41.62</v>
      </c>
    </row>
    <row r="84" spans="1:5" x14ac:dyDescent="0.35">
      <c r="A84">
        <v>2020</v>
      </c>
      <c r="B84">
        <v>3</v>
      </c>
      <c r="C84">
        <v>404.54</v>
      </c>
      <c r="D84">
        <v>437.41</v>
      </c>
      <c r="E84">
        <v>56.96</v>
      </c>
    </row>
    <row r="85" spans="1:5" x14ac:dyDescent="0.35">
      <c r="A85">
        <v>2020</v>
      </c>
      <c r="B85">
        <v>4</v>
      </c>
      <c r="C85">
        <v>554.67999999999995</v>
      </c>
      <c r="D85">
        <v>481.54</v>
      </c>
      <c r="E85">
        <v>64.56</v>
      </c>
    </row>
    <row r="86" spans="1:5" x14ac:dyDescent="0.35">
      <c r="A86">
        <v>2021</v>
      </c>
      <c r="B86">
        <v>1</v>
      </c>
      <c r="C86">
        <v>574.39</v>
      </c>
      <c r="D86">
        <v>957.24</v>
      </c>
      <c r="E86">
        <v>47.29</v>
      </c>
    </row>
    <row r="87" spans="1:5" x14ac:dyDescent="0.35">
      <c r="A87">
        <v>2021</v>
      </c>
      <c r="B87">
        <v>2</v>
      </c>
      <c r="C87">
        <v>442.15</v>
      </c>
      <c r="D87">
        <v>381.94</v>
      </c>
      <c r="E87">
        <v>42.22</v>
      </c>
    </row>
    <row r="88" spans="1:5" x14ac:dyDescent="0.35">
      <c r="A88">
        <v>2021</v>
      </c>
      <c r="B88">
        <v>3</v>
      </c>
      <c r="C88">
        <v>417.27</v>
      </c>
      <c r="D88">
        <v>615.62</v>
      </c>
      <c r="E88">
        <v>54.63</v>
      </c>
    </row>
    <row r="89" spans="1:5" x14ac:dyDescent="0.35">
      <c r="A89">
        <v>2021</v>
      </c>
      <c r="B89">
        <v>4</v>
      </c>
      <c r="C89">
        <v>520.73</v>
      </c>
      <c r="D89">
        <v>548.66999999999996</v>
      </c>
      <c r="E89">
        <v>59.3</v>
      </c>
    </row>
    <row r="90" spans="1:5" x14ac:dyDescent="0.35">
      <c r="A90">
        <v>2022</v>
      </c>
      <c r="B90">
        <v>1</v>
      </c>
      <c r="C90">
        <v>602.47</v>
      </c>
      <c r="D90">
        <v>612.07000000000005</v>
      </c>
      <c r="E90">
        <v>32.79</v>
      </c>
    </row>
    <row r="91" spans="1:5" x14ac:dyDescent="0.35">
      <c r="A91">
        <v>2022</v>
      </c>
      <c r="B91">
        <v>2</v>
      </c>
      <c r="C91">
        <v>348.53</v>
      </c>
      <c r="D91">
        <v>268.70999999999998</v>
      </c>
      <c r="E91">
        <v>33.58</v>
      </c>
    </row>
    <row r="92" spans="1:5" x14ac:dyDescent="0.35">
      <c r="A92">
        <v>2022</v>
      </c>
      <c r="B92">
        <v>3</v>
      </c>
      <c r="C92">
        <v>401.77</v>
      </c>
      <c r="D92">
        <v>539.07000000000005</v>
      </c>
      <c r="E92">
        <v>68.010000000000005</v>
      </c>
    </row>
    <row r="93" spans="1:5" x14ac:dyDescent="0.35">
      <c r="A93">
        <v>2022</v>
      </c>
      <c r="B93">
        <v>4</v>
      </c>
      <c r="C93">
        <v>559</v>
      </c>
      <c r="D93">
        <v>522.98</v>
      </c>
      <c r="E93">
        <v>58.75</v>
      </c>
    </row>
    <row r="94" spans="1:5" x14ac:dyDescent="0.35">
      <c r="A94">
        <v>2023</v>
      </c>
      <c r="B94">
        <v>1</v>
      </c>
      <c r="C94">
        <v>559.05999999999995</v>
      </c>
      <c r="D94">
        <v>949.22</v>
      </c>
      <c r="E94">
        <v>33.9</v>
      </c>
    </row>
    <row r="95" spans="1:5" x14ac:dyDescent="0.35">
      <c r="A95">
        <v>2023</v>
      </c>
      <c r="B95">
        <v>2</v>
      </c>
      <c r="C95">
        <v>376.06</v>
      </c>
      <c r="D95">
        <v>330.88</v>
      </c>
      <c r="E95">
        <v>38.119999999999997</v>
      </c>
    </row>
    <row r="96" spans="1:5" x14ac:dyDescent="0.35">
      <c r="A96">
        <v>2023</v>
      </c>
      <c r="B96">
        <v>3</v>
      </c>
      <c r="C96">
        <v>414.63</v>
      </c>
      <c r="D96">
        <v>464.23</v>
      </c>
      <c r="E96">
        <v>57.13</v>
      </c>
    </row>
    <row r="97" spans="1:5" x14ac:dyDescent="0.35">
      <c r="A97">
        <v>2023</v>
      </c>
      <c r="B97">
        <v>4</v>
      </c>
      <c r="C97">
        <v>574.77</v>
      </c>
      <c r="D97">
        <v>402.05</v>
      </c>
      <c r="E97">
        <v>57.25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EC00-6C83-475C-8A97-FFF02A2C7A6A}">
  <dimension ref="A1:C2"/>
  <sheetViews>
    <sheetView workbookViewId="0">
      <selection activeCell="J13" sqref="J13"/>
    </sheetView>
  </sheetViews>
  <sheetFormatPr defaultRowHeight="14.5" x14ac:dyDescent="0.35"/>
  <cols>
    <col min="1" max="1" width="16.08984375" bestFit="1" customWidth="1"/>
    <col min="2" max="2" width="9.6328125" bestFit="1" customWidth="1"/>
    <col min="3" max="3" width="15.08984375" bestFit="1" customWidth="1"/>
  </cols>
  <sheetData>
    <row r="1" spans="1:3" x14ac:dyDescent="0.35">
      <c r="A1" s="1" t="s">
        <v>5</v>
      </c>
      <c r="B1" s="1" t="s">
        <v>6</v>
      </c>
      <c r="C1" s="1" t="s">
        <v>26</v>
      </c>
    </row>
    <row r="2" spans="1:3" x14ac:dyDescent="0.35">
      <c r="A2">
        <v>200</v>
      </c>
      <c r="B2">
        <v>1.58</v>
      </c>
      <c r="C2" s="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8CC0-189B-4BEE-8678-A476DA8648F6}">
  <dimension ref="A3:E16"/>
  <sheetViews>
    <sheetView workbookViewId="0">
      <selection activeCell="A3" sqref="A3:D8"/>
    </sheetView>
  </sheetViews>
  <sheetFormatPr defaultRowHeight="14.5" x14ac:dyDescent="0.35"/>
  <cols>
    <col min="1" max="1" width="12.453125" bestFit="1" customWidth="1"/>
    <col min="2" max="2" width="17.36328125" bestFit="1" customWidth="1"/>
    <col min="3" max="3" width="17" bestFit="1" customWidth="1"/>
    <col min="4" max="4" width="23.54296875" bestFit="1" customWidth="1"/>
    <col min="5" max="5" width="18.26953125" bestFit="1" customWidth="1"/>
  </cols>
  <sheetData>
    <row r="3" spans="1:5" x14ac:dyDescent="0.35">
      <c r="A3" s="4" t="s">
        <v>7</v>
      </c>
      <c r="B3" t="s">
        <v>9</v>
      </c>
      <c r="C3" t="s">
        <v>10</v>
      </c>
      <c r="D3" t="s">
        <v>11</v>
      </c>
    </row>
    <row r="4" spans="1:5" x14ac:dyDescent="0.35">
      <c r="A4" s="2">
        <v>1</v>
      </c>
      <c r="B4" s="5">
        <v>495.99874999999997</v>
      </c>
      <c r="C4" s="5">
        <v>604.99916666666661</v>
      </c>
      <c r="D4" s="5">
        <v>50.02</v>
      </c>
    </row>
    <row r="5" spans="1:5" x14ac:dyDescent="0.35">
      <c r="A5" s="2">
        <v>2</v>
      </c>
      <c r="B5" s="5">
        <v>480.00041666666669</v>
      </c>
      <c r="C5" s="5">
        <v>464.99874999999992</v>
      </c>
      <c r="D5" s="5">
        <v>51.060833333333328</v>
      </c>
    </row>
    <row r="6" spans="1:5" x14ac:dyDescent="0.35">
      <c r="A6" s="2">
        <v>3</v>
      </c>
      <c r="B6" s="5">
        <v>518.99958333333336</v>
      </c>
      <c r="C6" s="5">
        <v>351.99958333333331</v>
      </c>
      <c r="D6" s="5">
        <v>48.560416666666676</v>
      </c>
    </row>
    <row r="7" spans="1:5" x14ac:dyDescent="0.35">
      <c r="A7" s="2">
        <v>4</v>
      </c>
      <c r="B7" s="5">
        <v>469.00041666666658</v>
      </c>
      <c r="C7" s="5">
        <v>550</v>
      </c>
      <c r="D7" s="5">
        <v>50.550416666666671</v>
      </c>
    </row>
    <row r="8" spans="1:5" x14ac:dyDescent="0.35">
      <c r="A8" s="2" t="s">
        <v>8</v>
      </c>
      <c r="B8" s="5">
        <v>490.99979166666657</v>
      </c>
      <c r="C8" s="5">
        <v>492.99937500000016</v>
      </c>
      <c r="D8" s="5">
        <v>50.047916666666673</v>
      </c>
    </row>
    <row r="12" spans="1:5" x14ac:dyDescent="0.35">
      <c r="A12" s="1" t="s">
        <v>7</v>
      </c>
      <c r="B12" s="1" t="s">
        <v>9</v>
      </c>
      <c r="C12" s="1" t="s">
        <v>10</v>
      </c>
      <c r="D12" s="1" t="s">
        <v>11</v>
      </c>
      <c r="E12" s="1" t="s">
        <v>13</v>
      </c>
    </row>
    <row r="13" spans="1:5" x14ac:dyDescent="0.35">
      <c r="A13">
        <v>1</v>
      </c>
      <c r="B13" s="5">
        <v>495.99874999999997</v>
      </c>
      <c r="C13" s="5">
        <v>604.99916666666661</v>
      </c>
      <c r="D13" s="5">
        <v>50.02</v>
      </c>
      <c r="E13" s="5">
        <f>B13*0.1</f>
        <v>49.599874999999997</v>
      </c>
    </row>
    <row r="14" spans="1:5" x14ac:dyDescent="0.35">
      <c r="A14">
        <v>2</v>
      </c>
      <c r="B14" s="5">
        <v>480.00041666666669</v>
      </c>
      <c r="C14" s="5">
        <v>464.99874999999992</v>
      </c>
      <c r="D14" s="5">
        <v>51.060833333333328</v>
      </c>
      <c r="E14" s="5">
        <f t="shared" ref="E14:E16" si="0">B14*0.1</f>
        <v>48.000041666666675</v>
      </c>
    </row>
    <row r="15" spans="1:5" x14ac:dyDescent="0.35">
      <c r="A15">
        <v>3</v>
      </c>
      <c r="B15" s="5">
        <v>518.99958333333336</v>
      </c>
      <c r="C15" s="5">
        <v>351.99958333333331</v>
      </c>
      <c r="D15" s="5">
        <v>48.560416666666676</v>
      </c>
      <c r="E15" s="5">
        <f t="shared" si="0"/>
        <v>51.899958333333338</v>
      </c>
    </row>
    <row r="16" spans="1:5" x14ac:dyDescent="0.35">
      <c r="A16">
        <v>4</v>
      </c>
      <c r="B16" s="5">
        <v>469.00041666666658</v>
      </c>
      <c r="C16" s="5">
        <v>550</v>
      </c>
      <c r="D16" s="5">
        <v>50.550416666666671</v>
      </c>
      <c r="E16" s="5">
        <f t="shared" si="0"/>
        <v>46.90004166666666</v>
      </c>
    </row>
  </sheetData>
  <conditionalFormatting sqref="B13:B1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{771D1AD1-D18A-43E6-B7E4-D197753F7E37}</x14:id>
        </ext>
      </extLst>
    </cfRule>
  </conditionalFormatting>
  <conditionalFormatting sqref="C13:C1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{2C207BEF-B537-40D9-A459-A3737DC8795A}</x14:id>
        </ext>
      </extLst>
    </cfRule>
  </conditionalFormatting>
  <conditionalFormatting sqref="D13:D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{2C3A945E-D9FE-4F60-8E96-06DD9D008AC7}</x14:id>
        </ext>
      </extLst>
    </cfRule>
  </conditionalFormatting>
  <conditionalFormatting sqref="E13:E1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{762F20EF-D754-40FB-87F4-2287340945DA}</x14:id>
        </ext>
      </extLst>
    </cfRule>
  </conditionalFormatting>
  <pageMargins left="0.7" right="0.7" top="0.75" bottom="0.75" header="0.3" footer="0.3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D1AD1-D18A-43E6-B7E4-D197753F7E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B13:B16</xm:sqref>
        </x14:conditionalFormatting>
        <x14:conditionalFormatting xmlns:xm="http://schemas.microsoft.com/office/excel/2006/main">
          <x14:cfRule type="dataBar" id="{2C207BEF-B537-40D9-A459-A3737DC879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C13:C16</xm:sqref>
        </x14:conditionalFormatting>
        <x14:conditionalFormatting xmlns:xm="http://schemas.microsoft.com/office/excel/2006/main">
          <x14:cfRule type="dataBar" id="{2C3A945E-D9FE-4F60-8E96-06DD9D008A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D13:D16</xm:sqref>
        </x14:conditionalFormatting>
        <x14:conditionalFormatting xmlns:xm="http://schemas.microsoft.com/office/excel/2006/main">
          <x14:cfRule type="dataBar" id="{762F20EF-D754-40FB-87F4-2287340945D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E13:E16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E885-C3AE-4422-9276-47F9C9C0BE9D}">
  <dimension ref="A3:D29"/>
  <sheetViews>
    <sheetView topLeftCell="A2" workbookViewId="0">
      <selection activeCell="E9" sqref="E9"/>
    </sheetView>
  </sheetViews>
  <sheetFormatPr defaultRowHeight="14.5" x14ac:dyDescent="0.35"/>
  <cols>
    <col min="1" max="1" width="12.453125" bestFit="1" customWidth="1"/>
    <col min="2" max="2" width="17" bestFit="1" customWidth="1"/>
    <col min="3" max="3" width="17.36328125" bestFit="1" customWidth="1"/>
    <col min="4" max="4" width="23.54296875" bestFit="1" customWidth="1"/>
    <col min="5" max="5" width="20.7265625" bestFit="1" customWidth="1"/>
    <col min="6" max="6" width="15.54296875" bestFit="1" customWidth="1"/>
    <col min="7" max="7" width="20.7265625" bestFit="1" customWidth="1"/>
    <col min="8" max="8" width="14.54296875" bestFit="1" customWidth="1"/>
    <col min="9" max="9" width="15.54296875" bestFit="1" customWidth="1"/>
    <col min="10" max="10" width="20.7265625" bestFit="1" customWidth="1"/>
    <col min="11" max="11" width="14.54296875" bestFit="1" customWidth="1"/>
    <col min="12" max="12" width="15.54296875" bestFit="1" customWidth="1"/>
    <col min="13" max="13" width="20.7265625" bestFit="1" customWidth="1"/>
    <col min="14" max="14" width="14.54296875" bestFit="1" customWidth="1"/>
    <col min="15" max="15" width="15.54296875" bestFit="1" customWidth="1"/>
    <col min="16" max="16" width="20.7265625" bestFit="1" customWidth="1"/>
    <col min="17" max="17" width="14.54296875" bestFit="1" customWidth="1"/>
    <col min="18" max="18" width="15.54296875" bestFit="1" customWidth="1"/>
    <col min="19" max="19" width="20.7265625" bestFit="1" customWidth="1"/>
    <col min="20" max="20" width="14.54296875" bestFit="1" customWidth="1"/>
    <col min="21" max="21" width="15.54296875" bestFit="1" customWidth="1"/>
    <col min="22" max="22" width="20.7265625" bestFit="1" customWidth="1"/>
    <col min="23" max="23" width="14.54296875" bestFit="1" customWidth="1"/>
    <col min="24" max="24" width="15.54296875" bestFit="1" customWidth="1"/>
    <col min="25" max="25" width="20.7265625" bestFit="1" customWidth="1"/>
    <col min="26" max="26" width="14.54296875" bestFit="1" customWidth="1"/>
    <col min="27" max="27" width="15.54296875" bestFit="1" customWidth="1"/>
    <col min="28" max="28" width="20.7265625" bestFit="1" customWidth="1"/>
    <col min="29" max="29" width="14.54296875" bestFit="1" customWidth="1"/>
    <col min="30" max="30" width="15.54296875" bestFit="1" customWidth="1"/>
    <col min="31" max="31" width="20.7265625" bestFit="1" customWidth="1"/>
    <col min="32" max="32" width="14.54296875" bestFit="1" customWidth="1"/>
    <col min="33" max="33" width="15.54296875" bestFit="1" customWidth="1"/>
    <col min="34" max="34" width="20.7265625" bestFit="1" customWidth="1"/>
    <col min="35" max="35" width="14.54296875" bestFit="1" customWidth="1"/>
    <col min="36" max="36" width="15.54296875" bestFit="1" customWidth="1"/>
    <col min="37" max="37" width="20.7265625" bestFit="1" customWidth="1"/>
    <col min="38" max="38" width="14.54296875" bestFit="1" customWidth="1"/>
    <col min="39" max="39" width="15.54296875" bestFit="1" customWidth="1"/>
    <col min="40" max="40" width="20.7265625" bestFit="1" customWidth="1"/>
    <col min="41" max="41" width="14.54296875" bestFit="1" customWidth="1"/>
    <col min="42" max="42" width="15.54296875" bestFit="1" customWidth="1"/>
    <col min="43" max="43" width="20.7265625" bestFit="1" customWidth="1"/>
    <col min="44" max="44" width="14.54296875" bestFit="1" customWidth="1"/>
    <col min="45" max="45" width="15.54296875" bestFit="1" customWidth="1"/>
    <col min="46" max="46" width="20.7265625" bestFit="1" customWidth="1"/>
    <col min="47" max="47" width="14.54296875" bestFit="1" customWidth="1"/>
    <col min="48" max="48" width="15.54296875" bestFit="1" customWidth="1"/>
    <col min="49" max="49" width="20.7265625" bestFit="1" customWidth="1"/>
    <col min="50" max="50" width="14.54296875" bestFit="1" customWidth="1"/>
    <col min="51" max="51" width="15.54296875" bestFit="1" customWidth="1"/>
    <col min="52" max="52" width="20.7265625" bestFit="1" customWidth="1"/>
    <col min="53" max="53" width="14.54296875" bestFit="1" customWidth="1"/>
    <col min="54" max="54" width="15.54296875" bestFit="1" customWidth="1"/>
    <col min="55" max="55" width="20.7265625" bestFit="1" customWidth="1"/>
    <col min="56" max="56" width="14.54296875" bestFit="1" customWidth="1"/>
    <col min="57" max="57" width="15.54296875" bestFit="1" customWidth="1"/>
    <col min="58" max="58" width="20.7265625" bestFit="1" customWidth="1"/>
    <col min="59" max="59" width="14.54296875" bestFit="1" customWidth="1"/>
    <col min="60" max="60" width="15.54296875" bestFit="1" customWidth="1"/>
    <col min="61" max="61" width="20.7265625" bestFit="1" customWidth="1"/>
    <col min="62" max="62" width="14.54296875" bestFit="1" customWidth="1"/>
    <col min="63" max="63" width="15.54296875" bestFit="1" customWidth="1"/>
    <col min="64" max="64" width="20.7265625" bestFit="1" customWidth="1"/>
    <col min="65" max="65" width="14.54296875" bestFit="1" customWidth="1"/>
    <col min="66" max="66" width="15.54296875" bestFit="1" customWidth="1"/>
    <col min="67" max="67" width="20.7265625" bestFit="1" customWidth="1"/>
    <col min="68" max="68" width="14.54296875" bestFit="1" customWidth="1"/>
    <col min="69" max="69" width="15.54296875" bestFit="1" customWidth="1"/>
    <col min="70" max="70" width="20.7265625" bestFit="1" customWidth="1"/>
    <col min="71" max="71" width="14.54296875" bestFit="1" customWidth="1"/>
    <col min="72" max="72" width="15.54296875" bestFit="1" customWidth="1"/>
    <col min="73" max="73" width="20.7265625" bestFit="1" customWidth="1"/>
    <col min="74" max="74" width="14.54296875" bestFit="1" customWidth="1"/>
    <col min="75" max="75" width="15.54296875" bestFit="1" customWidth="1"/>
    <col min="76" max="76" width="20.7265625" bestFit="1" customWidth="1"/>
    <col min="77" max="77" width="14.54296875" bestFit="1" customWidth="1"/>
    <col min="78" max="78" width="15.54296875" bestFit="1" customWidth="1"/>
    <col min="79" max="79" width="20.7265625" bestFit="1" customWidth="1"/>
    <col min="80" max="80" width="14.54296875" bestFit="1" customWidth="1"/>
    <col min="81" max="81" width="15.54296875" bestFit="1" customWidth="1"/>
    <col min="82" max="82" width="20.7265625" bestFit="1" customWidth="1"/>
    <col min="83" max="83" width="14.54296875" bestFit="1" customWidth="1"/>
    <col min="84" max="84" width="15.54296875" bestFit="1" customWidth="1"/>
    <col min="85" max="85" width="20.7265625" bestFit="1" customWidth="1"/>
    <col min="86" max="86" width="14.54296875" bestFit="1" customWidth="1"/>
    <col min="87" max="87" width="15.54296875" bestFit="1" customWidth="1"/>
    <col min="88" max="88" width="20.7265625" bestFit="1" customWidth="1"/>
    <col min="89" max="89" width="14.54296875" bestFit="1" customWidth="1"/>
    <col min="90" max="90" width="15.54296875" bestFit="1" customWidth="1"/>
    <col min="91" max="91" width="20.7265625" bestFit="1" customWidth="1"/>
    <col min="92" max="92" width="14.54296875" bestFit="1" customWidth="1"/>
    <col min="93" max="93" width="15.54296875" bestFit="1" customWidth="1"/>
    <col min="94" max="94" width="20.7265625" bestFit="1" customWidth="1"/>
    <col min="95" max="95" width="14.54296875" bestFit="1" customWidth="1"/>
    <col min="96" max="96" width="15.54296875" bestFit="1" customWidth="1"/>
    <col min="97" max="97" width="20.7265625" bestFit="1" customWidth="1"/>
    <col min="98" max="98" width="14.54296875" bestFit="1" customWidth="1"/>
    <col min="99" max="99" width="15.54296875" bestFit="1" customWidth="1"/>
    <col min="100" max="100" width="20.7265625" bestFit="1" customWidth="1"/>
    <col min="101" max="101" width="14.54296875" bestFit="1" customWidth="1"/>
    <col min="102" max="102" width="15.54296875" bestFit="1" customWidth="1"/>
    <col min="103" max="103" width="20.7265625" bestFit="1" customWidth="1"/>
    <col min="104" max="104" width="14.54296875" bestFit="1" customWidth="1"/>
    <col min="105" max="105" width="15.54296875" bestFit="1" customWidth="1"/>
    <col min="106" max="106" width="20.7265625" bestFit="1" customWidth="1"/>
    <col min="107" max="107" width="14.54296875" bestFit="1" customWidth="1"/>
    <col min="108" max="108" width="15.54296875" bestFit="1" customWidth="1"/>
    <col min="109" max="109" width="20.7265625" bestFit="1" customWidth="1"/>
    <col min="110" max="110" width="14.54296875" bestFit="1" customWidth="1"/>
    <col min="111" max="111" width="15.54296875" bestFit="1" customWidth="1"/>
    <col min="112" max="112" width="20.7265625" bestFit="1" customWidth="1"/>
    <col min="113" max="113" width="14.54296875" bestFit="1" customWidth="1"/>
    <col min="114" max="114" width="15.54296875" bestFit="1" customWidth="1"/>
    <col min="115" max="115" width="20.7265625" bestFit="1" customWidth="1"/>
    <col min="116" max="116" width="14.54296875" bestFit="1" customWidth="1"/>
    <col min="117" max="117" width="15.54296875" bestFit="1" customWidth="1"/>
    <col min="118" max="118" width="20.7265625" bestFit="1" customWidth="1"/>
    <col min="119" max="119" width="14.54296875" bestFit="1" customWidth="1"/>
    <col min="120" max="120" width="15.54296875" bestFit="1" customWidth="1"/>
    <col min="121" max="121" width="20.7265625" bestFit="1" customWidth="1"/>
    <col min="122" max="122" width="14.54296875" bestFit="1" customWidth="1"/>
    <col min="123" max="123" width="15.54296875" bestFit="1" customWidth="1"/>
    <col min="124" max="124" width="20.7265625" bestFit="1" customWidth="1"/>
    <col min="125" max="125" width="14.54296875" bestFit="1" customWidth="1"/>
    <col min="126" max="126" width="15.54296875" bestFit="1" customWidth="1"/>
    <col min="127" max="127" width="20.7265625" bestFit="1" customWidth="1"/>
    <col min="128" max="128" width="14.54296875" bestFit="1" customWidth="1"/>
    <col min="129" max="129" width="15.54296875" bestFit="1" customWidth="1"/>
    <col min="130" max="130" width="20.7265625" bestFit="1" customWidth="1"/>
    <col min="131" max="131" width="14.54296875" bestFit="1" customWidth="1"/>
    <col min="132" max="132" width="15.54296875" bestFit="1" customWidth="1"/>
    <col min="133" max="133" width="20.7265625" bestFit="1" customWidth="1"/>
    <col min="134" max="134" width="14.54296875" bestFit="1" customWidth="1"/>
    <col min="135" max="135" width="15.54296875" bestFit="1" customWidth="1"/>
    <col min="136" max="136" width="20.7265625" bestFit="1" customWidth="1"/>
    <col min="137" max="137" width="14.54296875" bestFit="1" customWidth="1"/>
    <col min="138" max="138" width="15.54296875" bestFit="1" customWidth="1"/>
    <col min="139" max="139" width="20.7265625" bestFit="1" customWidth="1"/>
    <col min="140" max="140" width="14.54296875" bestFit="1" customWidth="1"/>
    <col min="141" max="141" width="15.54296875" bestFit="1" customWidth="1"/>
    <col min="142" max="142" width="20.7265625" bestFit="1" customWidth="1"/>
    <col min="143" max="143" width="14.54296875" bestFit="1" customWidth="1"/>
    <col min="144" max="144" width="15.54296875" bestFit="1" customWidth="1"/>
    <col min="145" max="145" width="20.7265625" bestFit="1" customWidth="1"/>
    <col min="146" max="146" width="14.54296875" bestFit="1" customWidth="1"/>
    <col min="147" max="147" width="15.54296875" bestFit="1" customWidth="1"/>
    <col min="148" max="148" width="20.7265625" bestFit="1" customWidth="1"/>
    <col min="149" max="149" width="14.54296875" bestFit="1" customWidth="1"/>
    <col min="150" max="150" width="15.54296875" bestFit="1" customWidth="1"/>
    <col min="151" max="151" width="20.7265625" bestFit="1" customWidth="1"/>
    <col min="152" max="152" width="14.54296875" bestFit="1" customWidth="1"/>
    <col min="153" max="153" width="15.54296875" bestFit="1" customWidth="1"/>
    <col min="154" max="154" width="20.7265625" bestFit="1" customWidth="1"/>
    <col min="155" max="155" width="14.54296875" bestFit="1" customWidth="1"/>
    <col min="156" max="156" width="15.54296875" bestFit="1" customWidth="1"/>
    <col min="157" max="157" width="20.7265625" bestFit="1" customWidth="1"/>
    <col min="158" max="158" width="14.54296875" bestFit="1" customWidth="1"/>
    <col min="159" max="159" width="15.54296875" bestFit="1" customWidth="1"/>
    <col min="160" max="160" width="20.7265625" bestFit="1" customWidth="1"/>
    <col min="161" max="161" width="14.54296875" bestFit="1" customWidth="1"/>
    <col min="162" max="162" width="15.54296875" bestFit="1" customWidth="1"/>
    <col min="163" max="163" width="20.7265625" bestFit="1" customWidth="1"/>
    <col min="164" max="164" width="14.54296875" bestFit="1" customWidth="1"/>
    <col min="165" max="165" width="15.54296875" bestFit="1" customWidth="1"/>
    <col min="166" max="166" width="20.7265625" bestFit="1" customWidth="1"/>
    <col min="167" max="167" width="14.54296875" bestFit="1" customWidth="1"/>
    <col min="168" max="168" width="15.54296875" bestFit="1" customWidth="1"/>
    <col min="169" max="169" width="20.7265625" bestFit="1" customWidth="1"/>
    <col min="170" max="170" width="14.54296875" bestFit="1" customWidth="1"/>
    <col min="171" max="171" width="15.54296875" bestFit="1" customWidth="1"/>
    <col min="172" max="172" width="20.7265625" bestFit="1" customWidth="1"/>
    <col min="173" max="173" width="14.54296875" bestFit="1" customWidth="1"/>
    <col min="174" max="174" width="15.54296875" bestFit="1" customWidth="1"/>
    <col min="175" max="175" width="20.7265625" bestFit="1" customWidth="1"/>
    <col min="176" max="176" width="14.54296875" bestFit="1" customWidth="1"/>
    <col min="177" max="177" width="15.54296875" bestFit="1" customWidth="1"/>
    <col min="178" max="178" width="20.7265625" bestFit="1" customWidth="1"/>
    <col min="179" max="179" width="14.54296875" bestFit="1" customWidth="1"/>
    <col min="180" max="180" width="15.54296875" bestFit="1" customWidth="1"/>
    <col min="181" max="181" width="20.7265625" bestFit="1" customWidth="1"/>
    <col min="182" max="182" width="14.54296875" bestFit="1" customWidth="1"/>
    <col min="183" max="183" width="15.54296875" bestFit="1" customWidth="1"/>
    <col min="184" max="184" width="20.7265625" bestFit="1" customWidth="1"/>
    <col min="185" max="185" width="14.54296875" bestFit="1" customWidth="1"/>
    <col min="186" max="186" width="15.54296875" bestFit="1" customWidth="1"/>
    <col min="187" max="187" width="20.7265625" bestFit="1" customWidth="1"/>
    <col min="188" max="188" width="14.54296875" bestFit="1" customWidth="1"/>
    <col min="189" max="189" width="15.54296875" bestFit="1" customWidth="1"/>
    <col min="190" max="190" width="20.7265625" bestFit="1" customWidth="1"/>
    <col min="191" max="191" width="14.54296875" bestFit="1" customWidth="1"/>
    <col min="192" max="192" width="15.54296875" bestFit="1" customWidth="1"/>
    <col min="193" max="193" width="20.7265625" bestFit="1" customWidth="1"/>
    <col min="194" max="194" width="14.54296875" bestFit="1" customWidth="1"/>
    <col min="195" max="195" width="15.54296875" bestFit="1" customWidth="1"/>
    <col min="196" max="196" width="20.7265625" bestFit="1" customWidth="1"/>
    <col min="197" max="197" width="14.54296875" bestFit="1" customWidth="1"/>
    <col min="198" max="198" width="15.54296875" bestFit="1" customWidth="1"/>
    <col min="199" max="199" width="20.7265625" bestFit="1" customWidth="1"/>
    <col min="200" max="200" width="14.54296875" bestFit="1" customWidth="1"/>
    <col min="201" max="201" width="15.54296875" bestFit="1" customWidth="1"/>
    <col min="202" max="202" width="20.7265625" bestFit="1" customWidth="1"/>
    <col min="203" max="203" width="14.54296875" bestFit="1" customWidth="1"/>
    <col min="204" max="204" width="15.54296875" bestFit="1" customWidth="1"/>
    <col min="205" max="205" width="20.7265625" bestFit="1" customWidth="1"/>
    <col min="206" max="206" width="14.54296875" bestFit="1" customWidth="1"/>
    <col min="207" max="207" width="15.54296875" bestFit="1" customWidth="1"/>
    <col min="208" max="208" width="20.7265625" bestFit="1" customWidth="1"/>
    <col min="209" max="209" width="14.54296875" bestFit="1" customWidth="1"/>
    <col min="210" max="210" width="15.54296875" bestFit="1" customWidth="1"/>
    <col min="211" max="211" width="20.7265625" bestFit="1" customWidth="1"/>
    <col min="212" max="212" width="14.54296875" bestFit="1" customWidth="1"/>
    <col min="213" max="213" width="15.54296875" bestFit="1" customWidth="1"/>
    <col min="214" max="214" width="20.7265625" bestFit="1" customWidth="1"/>
    <col min="215" max="215" width="14.54296875" bestFit="1" customWidth="1"/>
    <col min="216" max="216" width="15.54296875" bestFit="1" customWidth="1"/>
    <col min="217" max="217" width="20.7265625" bestFit="1" customWidth="1"/>
    <col min="218" max="218" width="14.54296875" bestFit="1" customWidth="1"/>
    <col min="219" max="219" width="15.54296875" bestFit="1" customWidth="1"/>
    <col min="220" max="220" width="20.7265625" bestFit="1" customWidth="1"/>
    <col min="221" max="221" width="14.54296875" bestFit="1" customWidth="1"/>
    <col min="222" max="222" width="15.54296875" bestFit="1" customWidth="1"/>
    <col min="223" max="223" width="20.7265625" bestFit="1" customWidth="1"/>
    <col min="224" max="224" width="14.54296875" bestFit="1" customWidth="1"/>
    <col min="225" max="225" width="15.54296875" bestFit="1" customWidth="1"/>
    <col min="226" max="226" width="20.7265625" bestFit="1" customWidth="1"/>
    <col min="227" max="227" width="14.54296875" bestFit="1" customWidth="1"/>
    <col min="228" max="228" width="15.54296875" bestFit="1" customWidth="1"/>
    <col min="229" max="229" width="20.7265625" bestFit="1" customWidth="1"/>
    <col min="230" max="230" width="14.54296875" bestFit="1" customWidth="1"/>
    <col min="231" max="231" width="15.54296875" bestFit="1" customWidth="1"/>
    <col min="232" max="232" width="20.7265625" bestFit="1" customWidth="1"/>
    <col min="233" max="233" width="14.54296875" bestFit="1" customWidth="1"/>
    <col min="234" max="234" width="15.54296875" bestFit="1" customWidth="1"/>
    <col min="235" max="235" width="20.7265625" bestFit="1" customWidth="1"/>
    <col min="236" max="236" width="14.54296875" bestFit="1" customWidth="1"/>
    <col min="237" max="237" width="15.54296875" bestFit="1" customWidth="1"/>
    <col min="238" max="238" width="20.7265625" bestFit="1" customWidth="1"/>
    <col min="239" max="239" width="14.54296875" bestFit="1" customWidth="1"/>
    <col min="240" max="240" width="15.54296875" bestFit="1" customWidth="1"/>
    <col min="241" max="241" width="20.7265625" bestFit="1" customWidth="1"/>
    <col min="242" max="242" width="14.54296875" bestFit="1" customWidth="1"/>
    <col min="243" max="243" width="15.54296875" bestFit="1" customWidth="1"/>
    <col min="244" max="244" width="20.7265625" bestFit="1" customWidth="1"/>
    <col min="245" max="245" width="14.54296875" bestFit="1" customWidth="1"/>
    <col min="246" max="246" width="15.54296875" bestFit="1" customWidth="1"/>
    <col min="247" max="247" width="20.7265625" bestFit="1" customWidth="1"/>
    <col min="248" max="248" width="14.54296875" bestFit="1" customWidth="1"/>
    <col min="249" max="249" width="15.54296875" bestFit="1" customWidth="1"/>
    <col min="250" max="250" width="20.7265625" bestFit="1" customWidth="1"/>
    <col min="251" max="251" width="14.54296875" bestFit="1" customWidth="1"/>
    <col min="252" max="252" width="15.54296875" bestFit="1" customWidth="1"/>
    <col min="253" max="253" width="20.7265625" bestFit="1" customWidth="1"/>
    <col min="254" max="254" width="14.54296875" bestFit="1" customWidth="1"/>
    <col min="255" max="255" width="15.54296875" bestFit="1" customWidth="1"/>
    <col min="256" max="256" width="20.7265625" bestFit="1" customWidth="1"/>
    <col min="257" max="257" width="14.54296875" bestFit="1" customWidth="1"/>
    <col min="258" max="258" width="15.54296875" bestFit="1" customWidth="1"/>
    <col min="259" max="259" width="20.7265625" bestFit="1" customWidth="1"/>
    <col min="260" max="260" width="14.54296875" bestFit="1" customWidth="1"/>
    <col min="261" max="261" width="15.54296875" bestFit="1" customWidth="1"/>
    <col min="262" max="262" width="20.7265625" bestFit="1" customWidth="1"/>
    <col min="263" max="263" width="14.54296875" bestFit="1" customWidth="1"/>
    <col min="264" max="264" width="15.54296875" bestFit="1" customWidth="1"/>
    <col min="265" max="265" width="20.7265625" bestFit="1" customWidth="1"/>
    <col min="266" max="266" width="14.54296875" bestFit="1" customWidth="1"/>
    <col min="267" max="267" width="15.54296875" bestFit="1" customWidth="1"/>
    <col min="268" max="268" width="20.7265625" bestFit="1" customWidth="1"/>
    <col min="269" max="269" width="14.54296875" bestFit="1" customWidth="1"/>
    <col min="270" max="270" width="15.54296875" bestFit="1" customWidth="1"/>
    <col min="271" max="271" width="20.7265625" bestFit="1" customWidth="1"/>
    <col min="272" max="272" width="14.54296875" bestFit="1" customWidth="1"/>
    <col min="273" max="273" width="15.54296875" bestFit="1" customWidth="1"/>
    <col min="274" max="274" width="20.7265625" bestFit="1" customWidth="1"/>
    <col min="275" max="275" width="14.54296875" bestFit="1" customWidth="1"/>
    <col min="276" max="276" width="15.54296875" bestFit="1" customWidth="1"/>
    <col min="277" max="277" width="20.7265625" bestFit="1" customWidth="1"/>
    <col min="278" max="278" width="14.54296875" bestFit="1" customWidth="1"/>
    <col min="279" max="279" width="15.54296875" bestFit="1" customWidth="1"/>
    <col min="280" max="280" width="20.7265625" bestFit="1" customWidth="1"/>
    <col min="281" max="281" width="14.54296875" bestFit="1" customWidth="1"/>
    <col min="282" max="282" width="15.54296875" bestFit="1" customWidth="1"/>
    <col min="283" max="283" width="20.7265625" bestFit="1" customWidth="1"/>
    <col min="284" max="284" width="14.54296875" bestFit="1" customWidth="1"/>
    <col min="285" max="285" width="15.54296875" bestFit="1" customWidth="1"/>
    <col min="286" max="286" width="20.7265625" bestFit="1" customWidth="1"/>
    <col min="287" max="287" width="14.54296875" bestFit="1" customWidth="1"/>
    <col min="288" max="288" width="15.54296875" bestFit="1" customWidth="1"/>
    <col min="289" max="289" width="20.7265625" bestFit="1" customWidth="1"/>
    <col min="290" max="290" width="14.54296875" bestFit="1" customWidth="1"/>
    <col min="291" max="291" width="15.54296875" bestFit="1" customWidth="1"/>
    <col min="292" max="292" width="20.7265625" bestFit="1" customWidth="1"/>
    <col min="293" max="293" width="19.08984375" bestFit="1" customWidth="1"/>
    <col min="294" max="294" width="20.08984375" bestFit="1" customWidth="1"/>
    <col min="295" max="295" width="25.36328125" bestFit="1" customWidth="1"/>
    <col min="296" max="296" width="23.36328125" bestFit="1" customWidth="1"/>
    <col min="297" max="297" width="29.6328125" bestFit="1" customWidth="1"/>
    <col min="298" max="298" width="14.54296875" bestFit="1" customWidth="1"/>
    <col min="299" max="300" width="20.7265625" bestFit="1" customWidth="1"/>
    <col min="301" max="301" width="27" bestFit="1" customWidth="1"/>
    <col min="302" max="302" width="14.54296875" bestFit="1" customWidth="1"/>
    <col min="303" max="303" width="20.7265625" bestFit="1" customWidth="1"/>
    <col min="304" max="304" width="23.36328125" bestFit="1" customWidth="1"/>
    <col min="305" max="305" width="29.6328125" bestFit="1" customWidth="1"/>
    <col min="306" max="306" width="14.54296875" bestFit="1" customWidth="1"/>
    <col min="307" max="307" width="20.7265625" bestFit="1" customWidth="1"/>
    <col min="308" max="308" width="23.36328125" bestFit="1" customWidth="1"/>
    <col min="309" max="309" width="29.6328125" bestFit="1" customWidth="1"/>
    <col min="310" max="310" width="14.54296875" bestFit="1" customWidth="1"/>
    <col min="311" max="311" width="20.7265625" bestFit="1" customWidth="1"/>
    <col min="312" max="312" width="23.36328125" bestFit="1" customWidth="1"/>
    <col min="313" max="313" width="29.6328125" bestFit="1" customWidth="1"/>
    <col min="314" max="314" width="14.54296875" bestFit="1" customWidth="1"/>
    <col min="315" max="315" width="20.7265625" bestFit="1" customWidth="1"/>
    <col min="316" max="316" width="23.36328125" bestFit="1" customWidth="1"/>
    <col min="317" max="317" width="29.6328125" bestFit="1" customWidth="1"/>
    <col min="318" max="318" width="14.54296875" bestFit="1" customWidth="1"/>
    <col min="319" max="319" width="20.7265625" bestFit="1" customWidth="1"/>
    <col min="320" max="320" width="23.36328125" bestFit="1" customWidth="1"/>
    <col min="321" max="321" width="29.6328125" bestFit="1" customWidth="1"/>
    <col min="322" max="322" width="14.54296875" bestFit="1" customWidth="1"/>
    <col min="323" max="323" width="20.7265625" bestFit="1" customWidth="1"/>
    <col min="324" max="324" width="23.36328125" bestFit="1" customWidth="1"/>
    <col min="325" max="325" width="29.6328125" bestFit="1" customWidth="1"/>
    <col min="326" max="326" width="14.54296875" bestFit="1" customWidth="1"/>
    <col min="327" max="327" width="20.7265625" bestFit="1" customWidth="1"/>
    <col min="328" max="328" width="23.36328125" bestFit="1" customWidth="1"/>
    <col min="329" max="329" width="29.6328125" bestFit="1" customWidth="1"/>
    <col min="330" max="330" width="14.54296875" bestFit="1" customWidth="1"/>
    <col min="331" max="331" width="20.7265625" bestFit="1" customWidth="1"/>
    <col min="332" max="332" width="23.36328125" bestFit="1" customWidth="1"/>
    <col min="333" max="333" width="29.6328125" bestFit="1" customWidth="1"/>
    <col min="334" max="334" width="14.54296875" bestFit="1" customWidth="1"/>
    <col min="335" max="335" width="20.7265625" bestFit="1" customWidth="1"/>
    <col min="336" max="336" width="23.36328125" bestFit="1" customWidth="1"/>
    <col min="337" max="337" width="29.6328125" bestFit="1" customWidth="1"/>
    <col min="338" max="338" width="14.54296875" bestFit="1" customWidth="1"/>
    <col min="339" max="339" width="20.7265625" bestFit="1" customWidth="1"/>
    <col min="340" max="340" width="23.36328125" bestFit="1" customWidth="1"/>
    <col min="341" max="341" width="29.6328125" bestFit="1" customWidth="1"/>
    <col min="342" max="342" width="14.54296875" bestFit="1" customWidth="1"/>
    <col min="343" max="343" width="20.7265625" bestFit="1" customWidth="1"/>
    <col min="344" max="344" width="23.36328125" bestFit="1" customWidth="1"/>
    <col min="345" max="345" width="29.6328125" bestFit="1" customWidth="1"/>
    <col min="346" max="346" width="14.54296875" bestFit="1" customWidth="1"/>
    <col min="347" max="347" width="20.7265625" bestFit="1" customWidth="1"/>
    <col min="348" max="348" width="23.36328125" bestFit="1" customWidth="1"/>
    <col min="349" max="349" width="29.6328125" bestFit="1" customWidth="1"/>
    <col min="350" max="350" width="14.54296875" bestFit="1" customWidth="1"/>
    <col min="351" max="351" width="20.7265625" bestFit="1" customWidth="1"/>
    <col min="352" max="352" width="23.36328125" bestFit="1" customWidth="1"/>
    <col min="353" max="353" width="29.6328125" bestFit="1" customWidth="1"/>
    <col min="354" max="354" width="14.54296875" bestFit="1" customWidth="1"/>
    <col min="355" max="355" width="20.7265625" bestFit="1" customWidth="1"/>
    <col min="356" max="356" width="23.36328125" bestFit="1" customWidth="1"/>
    <col min="357" max="357" width="29.6328125" bestFit="1" customWidth="1"/>
    <col min="358" max="358" width="14.54296875" bestFit="1" customWidth="1"/>
    <col min="359" max="359" width="20.7265625" bestFit="1" customWidth="1"/>
    <col min="360" max="360" width="23.36328125" bestFit="1" customWidth="1"/>
    <col min="361" max="361" width="29.6328125" bestFit="1" customWidth="1"/>
    <col min="362" max="362" width="14.54296875" bestFit="1" customWidth="1"/>
    <col min="363" max="363" width="20.7265625" bestFit="1" customWidth="1"/>
    <col min="364" max="364" width="23.36328125" bestFit="1" customWidth="1"/>
    <col min="365" max="365" width="29.6328125" bestFit="1" customWidth="1"/>
    <col min="366" max="366" width="14.54296875" bestFit="1" customWidth="1"/>
    <col min="367" max="367" width="20.7265625" bestFit="1" customWidth="1"/>
    <col min="368" max="368" width="22.36328125" bestFit="1" customWidth="1"/>
    <col min="369" max="369" width="28.54296875" bestFit="1" customWidth="1"/>
    <col min="370" max="370" width="14.54296875" bestFit="1" customWidth="1"/>
    <col min="371" max="371" width="20.7265625" bestFit="1" customWidth="1"/>
    <col min="372" max="372" width="23.36328125" bestFit="1" customWidth="1"/>
    <col min="373" max="373" width="29.6328125" bestFit="1" customWidth="1"/>
    <col min="374" max="374" width="14.54296875" bestFit="1" customWidth="1"/>
    <col min="375" max="375" width="20.7265625" bestFit="1" customWidth="1"/>
    <col min="376" max="376" width="23.36328125" bestFit="1" customWidth="1"/>
    <col min="377" max="377" width="29.6328125" bestFit="1" customWidth="1"/>
    <col min="378" max="378" width="14.54296875" bestFit="1" customWidth="1"/>
    <col min="379" max="379" width="20.7265625" bestFit="1" customWidth="1"/>
    <col min="380" max="380" width="23.36328125" bestFit="1" customWidth="1"/>
    <col min="381" max="381" width="29.6328125" bestFit="1" customWidth="1"/>
    <col min="382" max="382" width="14.54296875" bestFit="1" customWidth="1"/>
    <col min="383" max="383" width="20.7265625" bestFit="1" customWidth="1"/>
    <col min="384" max="384" width="22.36328125" bestFit="1" customWidth="1"/>
    <col min="385" max="385" width="28.54296875" bestFit="1" customWidth="1"/>
    <col min="386" max="386" width="14.54296875" bestFit="1" customWidth="1"/>
    <col min="387" max="387" width="20.7265625" bestFit="1" customWidth="1"/>
    <col min="388" max="388" width="23.81640625" bestFit="1" customWidth="1"/>
    <col min="389" max="389" width="30.08984375" bestFit="1" customWidth="1"/>
    <col min="390" max="390" width="19.08984375" bestFit="1" customWidth="1"/>
    <col min="391" max="391" width="25.36328125" bestFit="1" customWidth="1"/>
  </cols>
  <sheetData>
    <row r="3" spans="1:4" x14ac:dyDescent="0.35">
      <c r="A3" s="4" t="s">
        <v>7</v>
      </c>
      <c r="B3" t="s">
        <v>10</v>
      </c>
      <c r="C3" t="s">
        <v>9</v>
      </c>
      <c r="D3" t="s">
        <v>11</v>
      </c>
    </row>
    <row r="4" spans="1:4" x14ac:dyDescent="0.35">
      <c r="A4" s="2">
        <v>2000</v>
      </c>
      <c r="B4" s="5">
        <v>503.18</v>
      </c>
      <c r="C4" s="5">
        <v>454.60250000000002</v>
      </c>
      <c r="D4" s="5">
        <v>50.287500000000001</v>
      </c>
    </row>
    <row r="5" spans="1:4" x14ac:dyDescent="0.35">
      <c r="A5" s="2">
        <v>2001</v>
      </c>
      <c r="B5" s="5">
        <v>508.745</v>
      </c>
      <c r="C5" s="5">
        <v>460.70499999999998</v>
      </c>
      <c r="D5" s="5">
        <v>51.152500000000003</v>
      </c>
    </row>
    <row r="6" spans="1:4" x14ac:dyDescent="0.35">
      <c r="A6" s="2">
        <v>2002</v>
      </c>
      <c r="B6" s="5">
        <v>457.04999999999995</v>
      </c>
      <c r="C6" s="5">
        <v>494.48250000000002</v>
      </c>
      <c r="D6" s="5">
        <v>52.2575</v>
      </c>
    </row>
    <row r="7" spans="1:4" x14ac:dyDescent="0.35">
      <c r="A7" s="2">
        <v>2003</v>
      </c>
      <c r="B7" s="5">
        <v>459.86750000000001</v>
      </c>
      <c r="C7" s="5">
        <v>471.29</v>
      </c>
      <c r="D7" s="5">
        <v>53.072500000000005</v>
      </c>
    </row>
    <row r="8" spans="1:4" x14ac:dyDescent="0.35">
      <c r="A8" s="2">
        <v>2004</v>
      </c>
      <c r="B8" s="5">
        <v>516.58000000000004</v>
      </c>
      <c r="C8" s="5">
        <v>490.5</v>
      </c>
      <c r="D8" s="5">
        <v>45.204999999999998</v>
      </c>
    </row>
    <row r="9" spans="1:4" x14ac:dyDescent="0.35">
      <c r="A9" s="2">
        <v>2005</v>
      </c>
      <c r="B9" s="5">
        <v>458.45000000000005</v>
      </c>
      <c r="C9" s="5">
        <v>472.10499999999996</v>
      </c>
      <c r="D9" s="5">
        <v>53.730000000000004</v>
      </c>
    </row>
    <row r="10" spans="1:4" x14ac:dyDescent="0.35">
      <c r="A10" s="2">
        <v>2006</v>
      </c>
      <c r="B10" s="5">
        <v>477.37750000000005</v>
      </c>
      <c r="C10" s="5">
        <v>485.73500000000001</v>
      </c>
      <c r="D10" s="5">
        <v>52.877499999999998</v>
      </c>
    </row>
    <row r="11" spans="1:4" x14ac:dyDescent="0.35">
      <c r="A11" s="2">
        <v>2007</v>
      </c>
      <c r="B11" s="5">
        <v>456.8175</v>
      </c>
      <c r="C11" s="5">
        <v>470.95000000000005</v>
      </c>
      <c r="D11" s="5">
        <v>51.967500000000001</v>
      </c>
    </row>
    <row r="12" spans="1:4" x14ac:dyDescent="0.35">
      <c r="A12" s="2">
        <v>2008</v>
      </c>
      <c r="B12" s="5">
        <v>491.02250000000004</v>
      </c>
      <c r="C12" s="5">
        <v>524.58500000000004</v>
      </c>
      <c r="D12" s="5">
        <v>50.6175</v>
      </c>
    </row>
    <row r="13" spans="1:4" x14ac:dyDescent="0.35">
      <c r="A13" s="2">
        <v>2009</v>
      </c>
      <c r="B13" s="5">
        <v>499.0625</v>
      </c>
      <c r="C13" s="5">
        <v>492.61250000000001</v>
      </c>
      <c r="D13" s="5">
        <v>52.179999999999993</v>
      </c>
    </row>
    <row r="14" spans="1:4" x14ac:dyDescent="0.35">
      <c r="A14" s="2">
        <v>2010</v>
      </c>
      <c r="B14" s="5">
        <v>467.94749999999999</v>
      </c>
      <c r="C14" s="5">
        <v>493.24</v>
      </c>
      <c r="D14" s="5">
        <v>45.305</v>
      </c>
    </row>
    <row r="15" spans="1:4" x14ac:dyDescent="0.35">
      <c r="A15" s="2">
        <v>2011</v>
      </c>
      <c r="B15" s="5">
        <v>481.03999999999996</v>
      </c>
      <c r="C15" s="5">
        <v>523.29750000000001</v>
      </c>
      <c r="D15" s="5">
        <v>47.347499999999997</v>
      </c>
    </row>
    <row r="16" spans="1:4" x14ac:dyDescent="0.35">
      <c r="A16" s="2">
        <v>2012</v>
      </c>
      <c r="B16" s="5">
        <v>513.97499999999991</v>
      </c>
      <c r="C16" s="5">
        <v>467.98750000000007</v>
      </c>
      <c r="D16" s="5">
        <v>52.629999999999995</v>
      </c>
    </row>
    <row r="17" spans="1:4" x14ac:dyDescent="0.35">
      <c r="A17" s="2">
        <v>2013</v>
      </c>
      <c r="B17" s="5">
        <v>531.69999999999993</v>
      </c>
      <c r="C17" s="5">
        <v>516.77250000000004</v>
      </c>
      <c r="D17" s="5">
        <v>50.569999999999993</v>
      </c>
    </row>
    <row r="18" spans="1:4" x14ac:dyDescent="0.35">
      <c r="A18" s="2">
        <v>2014</v>
      </c>
      <c r="B18" s="5">
        <v>495.81499999999994</v>
      </c>
      <c r="C18" s="5">
        <v>508.60999999999996</v>
      </c>
      <c r="D18" s="5">
        <v>48.980000000000004</v>
      </c>
    </row>
    <row r="19" spans="1:4" x14ac:dyDescent="0.35">
      <c r="A19" s="2">
        <v>2015</v>
      </c>
      <c r="B19" s="5">
        <v>504.39750000000004</v>
      </c>
      <c r="C19" s="5">
        <v>510.54250000000002</v>
      </c>
      <c r="D19" s="5">
        <v>45.487499999999997</v>
      </c>
    </row>
    <row r="20" spans="1:4" x14ac:dyDescent="0.35">
      <c r="A20" s="2">
        <v>2016</v>
      </c>
      <c r="B20" s="5">
        <v>418.79999999999995</v>
      </c>
      <c r="C20" s="5">
        <v>500.09249999999997</v>
      </c>
      <c r="D20" s="5">
        <v>50.392499999999998</v>
      </c>
    </row>
    <row r="21" spans="1:4" x14ac:dyDescent="0.35">
      <c r="A21" s="2">
        <v>2017</v>
      </c>
      <c r="B21" s="5">
        <v>451.07749999999999</v>
      </c>
      <c r="C21" s="5">
        <v>531.5775000000001</v>
      </c>
      <c r="D21" s="5">
        <v>50.447500000000005</v>
      </c>
    </row>
    <row r="22" spans="1:4" x14ac:dyDescent="0.35">
      <c r="A22" s="2">
        <v>2018</v>
      </c>
      <c r="B22" s="5">
        <v>482.40750000000003</v>
      </c>
      <c r="C22" s="5">
        <v>486.72499999999997</v>
      </c>
      <c r="D22" s="5">
        <v>48</v>
      </c>
    </row>
    <row r="23" spans="1:4" x14ac:dyDescent="0.35">
      <c r="A23" s="2">
        <v>2019</v>
      </c>
      <c r="B23" s="5">
        <v>504.51250000000005</v>
      </c>
      <c r="C23" s="5">
        <v>479.72999999999996</v>
      </c>
      <c r="D23" s="5">
        <v>50.86</v>
      </c>
    </row>
    <row r="24" spans="1:4" x14ac:dyDescent="0.35">
      <c r="A24" s="2">
        <v>2020</v>
      </c>
      <c r="B24" s="5">
        <v>503.99</v>
      </c>
      <c r="C24" s="5">
        <v>500.14499999999998</v>
      </c>
      <c r="D24" s="5">
        <v>52.04</v>
      </c>
    </row>
    <row r="25" spans="1:4" x14ac:dyDescent="0.35">
      <c r="A25" s="2">
        <v>2021</v>
      </c>
      <c r="B25" s="5">
        <v>625.86750000000006</v>
      </c>
      <c r="C25" s="5">
        <v>488.63499999999999</v>
      </c>
      <c r="D25" s="5">
        <v>50.86</v>
      </c>
    </row>
    <row r="26" spans="1:4" x14ac:dyDescent="0.35">
      <c r="A26" s="2">
        <v>2022</v>
      </c>
      <c r="B26" s="5">
        <v>485.70749999999998</v>
      </c>
      <c r="C26" s="5">
        <v>477.9425</v>
      </c>
      <c r="D26" s="5">
        <v>48.282499999999999</v>
      </c>
    </row>
    <row r="27" spans="1:4" x14ac:dyDescent="0.35">
      <c r="A27" s="2">
        <v>2023</v>
      </c>
      <c r="B27" s="5">
        <v>536.59500000000003</v>
      </c>
      <c r="C27" s="5">
        <v>481.13</v>
      </c>
      <c r="D27" s="5">
        <v>46.6</v>
      </c>
    </row>
    <row r="28" spans="1:4" x14ac:dyDescent="0.35">
      <c r="A28" s="2" t="s">
        <v>12</v>
      </c>
      <c r="B28" s="3"/>
      <c r="C28" s="3"/>
      <c r="D28" s="3"/>
    </row>
    <row r="29" spans="1:4" x14ac:dyDescent="0.35">
      <c r="A29" s="2" t="s">
        <v>8</v>
      </c>
      <c r="B29" s="5">
        <v>492.99937500000016</v>
      </c>
      <c r="C29" s="5">
        <v>490.9997916666664</v>
      </c>
      <c r="D29" s="5">
        <v>50.04791666666668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E8DF-9ABA-4663-A740-274B6B6825DF}">
  <dimension ref="D5:I34"/>
  <sheetViews>
    <sheetView topLeftCell="C9" zoomScaleNormal="85" workbookViewId="0">
      <selection activeCell="F15" sqref="F15"/>
    </sheetView>
  </sheetViews>
  <sheetFormatPr defaultRowHeight="14.5" x14ac:dyDescent="0.35"/>
  <cols>
    <col min="1" max="1" width="22.54296875" bestFit="1" customWidth="1"/>
    <col min="2" max="2" width="6.08984375" bestFit="1" customWidth="1"/>
    <col min="3" max="3" width="15.54296875" bestFit="1" customWidth="1"/>
    <col min="4" max="4" width="17.1796875" bestFit="1" customWidth="1"/>
    <col min="5" max="5" width="17.453125" bestFit="1" customWidth="1"/>
    <col min="6" max="6" width="17.1796875" bestFit="1" customWidth="1"/>
    <col min="7" max="7" width="24.08984375" bestFit="1" customWidth="1"/>
    <col min="8" max="8" width="18.453125" bestFit="1" customWidth="1"/>
    <col min="9" max="9" width="17" bestFit="1" customWidth="1"/>
    <col min="10" max="10" width="23.54296875" bestFit="1" customWidth="1"/>
    <col min="11" max="11" width="18.26953125" bestFit="1" customWidth="1"/>
    <col min="12" max="12" width="10.453125" bestFit="1" customWidth="1"/>
    <col min="13" max="16" width="9.90625" bestFit="1" customWidth="1"/>
  </cols>
  <sheetData>
    <row r="5" spans="4:9" x14ac:dyDescent="0.35">
      <c r="D5" s="1" t="s">
        <v>7</v>
      </c>
      <c r="E5" s="1" t="s">
        <v>9</v>
      </c>
      <c r="F5" s="1" t="s">
        <v>10</v>
      </c>
      <c r="G5" s="1" t="s">
        <v>11</v>
      </c>
      <c r="H5" s="1" t="s">
        <v>13</v>
      </c>
    </row>
    <row r="6" spans="4:9" x14ac:dyDescent="0.35">
      <c r="D6">
        <v>1</v>
      </c>
      <c r="E6" s="5">
        <v>495.99874999999997</v>
      </c>
      <c r="F6" s="5">
        <v>604.99916666666661</v>
      </c>
      <c r="G6" s="5">
        <v>50.02</v>
      </c>
      <c r="H6" s="5">
        <f>E6*0.1</f>
        <v>49.599874999999997</v>
      </c>
    </row>
    <row r="7" spans="4:9" x14ac:dyDescent="0.35">
      <c r="D7">
        <v>2</v>
      </c>
      <c r="E7" s="5">
        <v>480.00041666666669</v>
      </c>
      <c r="F7" s="5">
        <v>464.99874999999992</v>
      </c>
      <c r="G7" s="5">
        <v>51.060833333333328</v>
      </c>
      <c r="H7" s="5">
        <f t="shared" ref="H7:H9" si="0">E7*0.1</f>
        <v>48.000041666666675</v>
      </c>
    </row>
    <row r="8" spans="4:9" x14ac:dyDescent="0.35">
      <c r="D8">
        <v>3</v>
      </c>
      <c r="E8" s="5">
        <v>518.99958333333336</v>
      </c>
      <c r="F8" s="5">
        <v>351.99958333333331</v>
      </c>
      <c r="G8" s="5">
        <v>48.560416666666676</v>
      </c>
      <c r="H8" s="5">
        <f t="shared" si="0"/>
        <v>51.899958333333338</v>
      </c>
    </row>
    <row r="9" spans="4:9" x14ac:dyDescent="0.35">
      <c r="D9">
        <v>4</v>
      </c>
      <c r="E9" s="5">
        <v>469.00041666666658</v>
      </c>
      <c r="F9" s="5">
        <v>550</v>
      </c>
      <c r="G9" s="5">
        <v>50.550416666666671</v>
      </c>
      <c r="H9" s="5">
        <f t="shared" si="0"/>
        <v>46.90004166666666</v>
      </c>
    </row>
    <row r="12" spans="4:9" x14ac:dyDescent="0.35">
      <c r="D12" s="7"/>
      <c r="E12" s="7"/>
      <c r="F12" s="8">
        <v>1</v>
      </c>
      <c r="G12" s="8">
        <v>2</v>
      </c>
      <c r="H12" s="8">
        <v>3</v>
      </c>
      <c r="I12" s="8">
        <v>4</v>
      </c>
    </row>
    <row r="13" spans="4:9" x14ac:dyDescent="0.35">
      <c r="D13" s="9" t="s">
        <v>14</v>
      </c>
      <c r="E13" s="9"/>
      <c r="F13" s="10">
        <v>2750</v>
      </c>
      <c r="G13" s="11">
        <f>F16</f>
        <v>2246</v>
      </c>
      <c r="H13" s="11">
        <f t="shared" ref="H13" si="1">G16</f>
        <v>-1774</v>
      </c>
      <c r="I13" s="11">
        <f>H16</f>
        <v>-7255</v>
      </c>
    </row>
    <row r="14" spans="4:9" x14ac:dyDescent="0.35">
      <c r="D14" s="9" t="s">
        <v>15</v>
      </c>
      <c r="E14" s="9"/>
      <c r="F14" s="12">
        <v>496</v>
      </c>
      <c r="G14" s="12">
        <v>480</v>
      </c>
      <c r="H14" s="12">
        <v>519</v>
      </c>
      <c r="I14" s="12">
        <v>469</v>
      </c>
    </row>
    <row r="15" spans="4:9" x14ac:dyDescent="0.35">
      <c r="D15" s="9" t="s">
        <v>16</v>
      </c>
      <c r="E15" s="9"/>
      <c r="F15" s="10">
        <v>1000</v>
      </c>
      <c r="G15" s="10">
        <v>4500</v>
      </c>
      <c r="H15" s="10">
        <v>6000</v>
      </c>
      <c r="I15" s="10">
        <v>5500</v>
      </c>
    </row>
    <row r="16" spans="4:9" x14ac:dyDescent="0.35">
      <c r="D16" s="9" t="s">
        <v>17</v>
      </c>
      <c r="E16" s="9"/>
      <c r="F16" s="13">
        <f>F13+F14-F15</f>
        <v>2246</v>
      </c>
      <c r="G16" s="13">
        <f t="shared" ref="G16:H16" si="2">G13+G14-G15</f>
        <v>-1774</v>
      </c>
      <c r="H16" s="13">
        <f t="shared" si="2"/>
        <v>-7255</v>
      </c>
      <c r="I16" s="13">
        <f>I13+I14-I15</f>
        <v>-12286</v>
      </c>
    </row>
    <row r="17" spans="4:9" x14ac:dyDescent="0.35">
      <c r="D17" s="7"/>
      <c r="E17" s="7"/>
      <c r="F17" s="14"/>
      <c r="G17" s="14"/>
      <c r="H17" s="14"/>
      <c r="I17" s="14"/>
    </row>
    <row r="18" spans="4:9" x14ac:dyDescent="0.35">
      <c r="D18" s="9" t="s">
        <v>18</v>
      </c>
      <c r="E18" s="9"/>
      <c r="F18" s="10">
        <v>496</v>
      </c>
      <c r="G18" s="10">
        <v>480</v>
      </c>
      <c r="H18" s="10">
        <v>519</v>
      </c>
      <c r="I18" s="10">
        <v>469</v>
      </c>
    </row>
    <row r="20" spans="4:9" x14ac:dyDescent="0.35">
      <c r="D20" s="9" t="s">
        <v>19</v>
      </c>
      <c r="F20" s="19">
        <v>49.599874999999997</v>
      </c>
      <c r="G20" s="19">
        <v>48.000041666666675</v>
      </c>
      <c r="H20" s="19">
        <v>51.899958333333338</v>
      </c>
      <c r="I20" s="19">
        <v>46.90004166666666</v>
      </c>
    </row>
    <row r="21" spans="4:9" x14ac:dyDescent="0.35">
      <c r="D21" s="9"/>
      <c r="F21" s="11"/>
      <c r="G21" s="11"/>
      <c r="H21" s="11"/>
      <c r="I21" s="11"/>
    </row>
    <row r="22" spans="4:9" x14ac:dyDescent="0.35">
      <c r="D22" s="9" t="s">
        <v>20</v>
      </c>
      <c r="F22" s="11">
        <f>(F13+F16)/2</f>
        <v>2498</v>
      </c>
      <c r="G22" s="11">
        <f>(G13+G16)/2</f>
        <v>236</v>
      </c>
      <c r="H22" s="11">
        <f>(H13+H16)/2</f>
        <v>-4514.5</v>
      </c>
      <c r="I22" s="11">
        <f>(I13+I16)/2</f>
        <v>-9770.5</v>
      </c>
    </row>
    <row r="24" spans="4:9" x14ac:dyDescent="0.35">
      <c r="D24" s="9" t="s">
        <v>21</v>
      </c>
      <c r="E24" s="9"/>
      <c r="F24" s="21">
        <v>50.02</v>
      </c>
      <c r="G24" s="21">
        <v>51.06</v>
      </c>
      <c r="H24" s="21">
        <v>48.56</v>
      </c>
      <c r="I24" s="21">
        <v>50.55</v>
      </c>
    </row>
    <row r="25" spans="4:9" x14ac:dyDescent="0.35">
      <c r="D25" s="9" t="s">
        <v>22</v>
      </c>
      <c r="E25" s="20">
        <v>1.58</v>
      </c>
      <c r="F25" s="15">
        <f>E25</f>
        <v>1.58</v>
      </c>
      <c r="G25" s="15">
        <f t="shared" ref="G25:I25" si="3">F25</f>
        <v>1.58</v>
      </c>
      <c r="H25" s="15">
        <f t="shared" si="3"/>
        <v>1.58</v>
      </c>
      <c r="I25" s="15">
        <f t="shared" si="3"/>
        <v>1.58</v>
      </c>
    </row>
    <row r="26" spans="4:9" x14ac:dyDescent="0.35">
      <c r="D26" s="16"/>
      <c r="E26" s="16"/>
      <c r="F26" s="11"/>
      <c r="G26" s="11"/>
      <c r="H26" s="11"/>
      <c r="I26" s="11"/>
    </row>
    <row r="27" spans="4:9" x14ac:dyDescent="0.35">
      <c r="D27" s="16" t="s">
        <v>23</v>
      </c>
      <c r="E27" s="16"/>
      <c r="F27" s="17">
        <f>F24*F14</f>
        <v>24809.920000000002</v>
      </c>
      <c r="G27" s="17">
        <f t="shared" ref="G27:I27" si="4">G24*G14</f>
        <v>24508.800000000003</v>
      </c>
      <c r="H27" s="17">
        <f t="shared" si="4"/>
        <v>25202.639999999999</v>
      </c>
      <c r="I27" s="17">
        <f t="shared" si="4"/>
        <v>23707.949999999997</v>
      </c>
    </row>
    <row r="28" spans="4:9" x14ac:dyDescent="0.35">
      <c r="D28" s="16" t="s">
        <v>24</v>
      </c>
      <c r="E28" s="16"/>
      <c r="F28" s="17">
        <f>F22*F25</f>
        <v>3946.84</v>
      </c>
      <c r="G28" s="17">
        <f t="shared" ref="G28:I28" si="5">G22*G25</f>
        <v>372.88</v>
      </c>
      <c r="H28" s="17">
        <f t="shared" si="5"/>
        <v>-7132.9100000000008</v>
      </c>
      <c r="I28" s="17">
        <f t="shared" si="5"/>
        <v>-15437.390000000001</v>
      </c>
    </row>
    <row r="29" spans="4:9" ht="15" thickBot="1" x14ac:dyDescent="0.4">
      <c r="D29" s="7"/>
      <c r="E29" s="7"/>
      <c r="F29" s="7"/>
      <c r="G29" s="7"/>
      <c r="H29" s="7"/>
      <c r="I29" s="7"/>
    </row>
    <row r="30" spans="4:9" ht="15.5" thickTop="1" thickBot="1" x14ac:dyDescent="0.4">
      <c r="D30" s="7"/>
      <c r="E30" s="7"/>
      <c r="F30" s="7"/>
      <c r="G30" s="7"/>
      <c r="H30" s="9" t="s">
        <v>25</v>
      </c>
      <c r="I30" s="18">
        <f>SUM(F27:I28)</f>
        <v>79978.73</v>
      </c>
    </row>
    <row r="31" spans="4:9" ht="15" thickTop="1" x14ac:dyDescent="0.35"/>
    <row r="33" spans="4:5" x14ac:dyDescent="0.35">
      <c r="D33" s="7"/>
      <c r="E33" s="7"/>
    </row>
    <row r="34" spans="4:5" x14ac:dyDescent="0.35">
      <c r="D34" s="7"/>
      <c r="E34" s="7"/>
    </row>
  </sheetData>
  <conditionalFormatting sqref="E6:E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{BE5EEED3-B8B1-4DDD-AF91-E79B1FE43DFC}</x14:id>
        </ext>
      </extLst>
    </cfRule>
  </conditionalFormatting>
  <conditionalFormatting sqref="F6:F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{9326CCBB-8586-4288-B883-78F3066F10C7}</x14:id>
        </ext>
      </extLst>
    </cfRule>
  </conditionalFormatting>
  <conditionalFormatting sqref="G6:G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{60407D9F-8155-4B9A-B607-A0D3CE03CFFC}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EEED3-B8B1-4DDD-AF91-E79B1FE43D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9326CCBB-8586-4288-B883-78F3066F10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60407D9F-8155-4B9A-B607-A0D3CE03CF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G6:G9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20A0-15E0-4D5E-8B36-B48478B6BAC4}">
  <dimension ref="A1:F20"/>
  <sheetViews>
    <sheetView tabSelected="1" workbookViewId="0">
      <selection activeCell="I14" sqref="I14"/>
    </sheetView>
  </sheetViews>
  <sheetFormatPr defaultRowHeight="14.5" x14ac:dyDescent="0.35"/>
  <cols>
    <col min="1" max="1" width="22.54296875" bestFit="1" customWidth="1"/>
    <col min="3" max="3" width="8.36328125" bestFit="1" customWidth="1"/>
  </cols>
  <sheetData>
    <row r="1" spans="1:6" x14ac:dyDescent="0.35">
      <c r="A1" s="7"/>
      <c r="B1" s="7"/>
      <c r="C1" s="8">
        <v>1</v>
      </c>
      <c r="D1" s="8">
        <v>2</v>
      </c>
      <c r="E1" s="8">
        <v>3</v>
      </c>
      <c r="F1" s="8">
        <v>4</v>
      </c>
    </row>
    <row r="2" spans="1:6" x14ac:dyDescent="0.35">
      <c r="A2" s="9" t="s">
        <v>14</v>
      </c>
      <c r="B2" s="9"/>
      <c r="C2" s="10">
        <v>2750</v>
      </c>
      <c r="D2" s="11">
        <f>C5</f>
        <v>4548.0000416666662</v>
      </c>
      <c r="E2" s="11">
        <f t="shared" ref="E2" si="0">D5</f>
        <v>48.00004166666622</v>
      </c>
      <c r="F2" s="11">
        <f>E5</f>
        <v>5546.9000416666659</v>
      </c>
    </row>
    <row r="3" spans="1:6" x14ac:dyDescent="0.35">
      <c r="A3" s="9" t="s">
        <v>15</v>
      </c>
      <c r="B3" s="9"/>
      <c r="C3" s="12">
        <v>2798.0000416666662</v>
      </c>
      <c r="D3" s="12">
        <v>0</v>
      </c>
      <c r="E3" s="12">
        <v>11498.9</v>
      </c>
      <c r="F3" s="12">
        <v>0</v>
      </c>
    </row>
    <row r="4" spans="1:6" x14ac:dyDescent="0.35">
      <c r="A4" s="9" t="s">
        <v>16</v>
      </c>
      <c r="B4" s="9"/>
      <c r="C4" s="10">
        <v>1000</v>
      </c>
      <c r="D4" s="10">
        <v>4500</v>
      </c>
      <c r="E4" s="10">
        <v>6000</v>
      </c>
      <c r="F4" s="10">
        <v>5500</v>
      </c>
    </row>
    <row r="5" spans="1:6" x14ac:dyDescent="0.35">
      <c r="A5" s="9" t="s">
        <v>17</v>
      </c>
      <c r="B5" s="9"/>
      <c r="C5" s="13">
        <f>C2+C3-C4</f>
        <v>4548.0000416666662</v>
      </c>
      <c r="D5" s="13">
        <f t="shared" ref="D5:E5" si="1">D2+D3-D4</f>
        <v>48.00004166666622</v>
      </c>
      <c r="E5" s="13">
        <f t="shared" si="1"/>
        <v>5546.9000416666659</v>
      </c>
      <c r="F5" s="13">
        <f>F2+F3-F4</f>
        <v>46.900041666665857</v>
      </c>
    </row>
    <row r="6" spans="1:6" x14ac:dyDescent="0.35">
      <c r="A6" s="7"/>
      <c r="B6" s="7"/>
      <c r="C6" s="14"/>
      <c r="D6" s="14"/>
      <c r="E6" s="14"/>
      <c r="F6" s="14"/>
    </row>
    <row r="7" spans="1:6" x14ac:dyDescent="0.35">
      <c r="A7" s="9" t="s">
        <v>18</v>
      </c>
      <c r="B7" s="9"/>
      <c r="C7" s="10">
        <v>496</v>
      </c>
      <c r="D7" s="10">
        <v>480</v>
      </c>
      <c r="E7" s="10">
        <v>519</v>
      </c>
      <c r="F7" s="10">
        <v>469</v>
      </c>
    </row>
    <row r="9" spans="1:6" x14ac:dyDescent="0.35">
      <c r="A9" s="9" t="s">
        <v>19</v>
      </c>
      <c r="C9" s="19">
        <v>49.599874999999997</v>
      </c>
      <c r="D9" s="19">
        <v>48.000041666666675</v>
      </c>
      <c r="E9" s="19">
        <v>51.899958333333338</v>
      </c>
      <c r="F9" s="19">
        <v>46.90004166666666</v>
      </c>
    </row>
    <row r="10" spans="1:6" x14ac:dyDescent="0.35">
      <c r="A10" s="9"/>
      <c r="C10" s="11"/>
      <c r="D10" s="11"/>
      <c r="E10" s="11"/>
      <c r="F10" s="11"/>
    </row>
    <row r="11" spans="1:6" x14ac:dyDescent="0.35">
      <c r="A11" s="9" t="s">
        <v>20</v>
      </c>
      <c r="C11" s="11">
        <f>(C2+C5)/2</f>
        <v>3649.0000208333331</v>
      </c>
      <c r="D11" s="11">
        <f>(D2+D5)/2</f>
        <v>2298.0000416666662</v>
      </c>
      <c r="E11" s="11">
        <f>(E2+E5)/2</f>
        <v>2797.450041666666</v>
      </c>
      <c r="F11" s="11">
        <f>(F2+F5)/2</f>
        <v>2796.9000416666659</v>
      </c>
    </row>
    <row r="13" spans="1:6" x14ac:dyDescent="0.35">
      <c r="A13" s="9" t="s">
        <v>21</v>
      </c>
      <c r="B13" s="9"/>
      <c r="C13" s="21">
        <v>50.02</v>
      </c>
      <c r="D13" s="21">
        <v>51.06</v>
      </c>
      <c r="E13" s="21">
        <v>48.56</v>
      </c>
      <c r="F13" s="21">
        <v>50.55</v>
      </c>
    </row>
    <row r="14" spans="1:6" x14ac:dyDescent="0.35">
      <c r="A14" s="9" t="s">
        <v>22</v>
      </c>
      <c r="B14" s="20">
        <v>0</v>
      </c>
      <c r="C14" s="15">
        <f>B14</f>
        <v>0</v>
      </c>
      <c r="D14" s="15">
        <f>C14</f>
        <v>0</v>
      </c>
      <c r="E14" s="15">
        <f t="shared" ref="D14:F14" si="2">D14</f>
        <v>0</v>
      </c>
      <c r="F14" s="15">
        <f t="shared" si="2"/>
        <v>0</v>
      </c>
    </row>
    <row r="15" spans="1:6" x14ac:dyDescent="0.35">
      <c r="A15" s="16"/>
      <c r="B15" s="16"/>
      <c r="C15" s="11"/>
      <c r="D15" s="11"/>
      <c r="E15" s="11"/>
      <c r="F15" s="11"/>
    </row>
    <row r="16" spans="1:6" x14ac:dyDescent="0.35">
      <c r="A16" s="16" t="s">
        <v>23</v>
      </c>
      <c r="B16" s="16"/>
      <c r="C16" s="17">
        <f>C13*C3</f>
        <v>139955.96208416665</v>
      </c>
      <c r="D16" s="17">
        <f t="shared" ref="D16:F16" si="3">D13*D3</f>
        <v>0</v>
      </c>
      <c r="E16" s="17">
        <f t="shared" si="3"/>
        <v>558386.58400000003</v>
      </c>
      <c r="F16" s="17">
        <f t="shared" si="3"/>
        <v>0</v>
      </c>
    </row>
    <row r="17" spans="1:6" x14ac:dyDescent="0.35">
      <c r="A17" s="16" t="s">
        <v>24</v>
      </c>
      <c r="B17" s="16"/>
      <c r="C17" s="17">
        <f>C11*C14</f>
        <v>0</v>
      </c>
      <c r="D17" s="17">
        <f t="shared" ref="D17:F17" si="4">D11*D14</f>
        <v>0</v>
      </c>
      <c r="E17" s="17">
        <f t="shared" si="4"/>
        <v>0</v>
      </c>
      <c r="F17" s="17">
        <f t="shared" si="4"/>
        <v>0</v>
      </c>
    </row>
    <row r="18" spans="1:6" ht="15" thickBot="1" x14ac:dyDescent="0.4">
      <c r="A18" s="7"/>
      <c r="B18" s="7"/>
      <c r="C18" s="7"/>
      <c r="D18" s="7"/>
      <c r="E18" s="7"/>
      <c r="F18" s="7"/>
    </row>
    <row r="19" spans="1:6" ht="15.5" thickTop="1" thickBot="1" x14ac:dyDescent="0.4">
      <c r="A19" s="7"/>
      <c r="B19" s="7"/>
      <c r="C19" s="7"/>
      <c r="D19" s="7"/>
      <c r="E19" s="9" t="s">
        <v>25</v>
      </c>
      <c r="F19" s="18">
        <f>SUM(C16:F17)</f>
        <v>698342.54608416674</v>
      </c>
    </row>
    <row r="20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 Demand</vt:lpstr>
      <vt:lpstr>Constraints</vt:lpstr>
      <vt:lpstr>Quarterly Data</vt:lpstr>
      <vt:lpstr>Yearly Data</vt:lpstr>
      <vt:lpstr>Model</vt:lpstr>
      <vt:lpstr>Model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Gabe Corriveau</cp:lastModifiedBy>
  <dcterms:created xsi:type="dcterms:W3CDTF">2025-02-20T00:27:21Z</dcterms:created>
  <dcterms:modified xsi:type="dcterms:W3CDTF">2025-02-26T20:28:03Z</dcterms:modified>
</cp:coreProperties>
</file>