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esktop\Module #6\"/>
    </mc:Choice>
  </mc:AlternateContent>
  <xr:revisionPtr revIDLastSave="0" documentId="8_{81203786-E1E5-49BE-B564-80205F188C23}" xr6:coauthVersionLast="47" xr6:coauthVersionMax="47" xr10:uidLastSave="{00000000-0000-0000-0000-000000000000}"/>
  <bookViews>
    <workbookView xWindow="-110" yWindow="-110" windowWidth="19420" windowHeight="11500" activeTab="1" xr2:uid="{05BD9810-2AF1-49CE-B8D7-827EA6CA2D60}"/>
  </bookViews>
  <sheets>
    <sheet name="Model" sheetId="1" r:id="rId1"/>
    <sheet name="Model 2.0" sheetId="2" r:id="rId2"/>
  </sheets>
  <definedNames>
    <definedName name="solver_adj" localSheetId="0" hidden="1">Model!$A$19:$A$30</definedName>
    <definedName name="solver_adj" localSheetId="1" hidden="1">'Model 2.0'!$A$19:$A$30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Model!$A$19:$A$30</definedName>
    <definedName name="solver_lhs1" localSheetId="1" hidden="1">'Model 2.0'!$A$19:$A$30</definedName>
    <definedName name="solver_lhs2" localSheetId="0" hidden="1">Model!$L$19:$L$27</definedName>
    <definedName name="solver_lhs2" localSheetId="1" hidden="1">'Model 2.0'!$L$19:$L$27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Model!$I$15</definedName>
    <definedName name="solver_opt" localSheetId="1" hidden="1">'Model 2.0'!$I$15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0" hidden="1">3</definedName>
    <definedName name="solver_rel1" localSheetId="1" hidden="1">3</definedName>
    <definedName name="solver_rel2" localSheetId="0" hidden="1">1</definedName>
    <definedName name="solver_rel2" localSheetId="1" hidden="1">1</definedName>
    <definedName name="solver_rhs1" localSheetId="0" hidden="1">0</definedName>
    <definedName name="solver_rhs1" localSheetId="1" hidden="1">0</definedName>
    <definedName name="solver_rhs2" localSheetId="0" hidden="1">Model!$M$19:$M$27</definedName>
    <definedName name="solver_rhs2" localSheetId="1" hidden="1">'Model 2.0'!$M$19:$M$27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2" l="1"/>
  <c r="E30" i="2"/>
  <c r="C30" i="2"/>
  <c r="E29" i="2"/>
  <c r="C29" i="2"/>
  <c r="E28" i="2"/>
  <c r="C28" i="2"/>
  <c r="K27" i="2"/>
  <c r="J27" i="2"/>
  <c r="E27" i="2"/>
  <c r="C27" i="2"/>
  <c r="K26" i="2"/>
  <c r="J26" i="2"/>
  <c r="E26" i="2"/>
  <c r="C26" i="2"/>
  <c r="K25" i="2"/>
  <c r="J25" i="2"/>
  <c r="E25" i="2"/>
  <c r="C25" i="2"/>
  <c r="K24" i="2"/>
  <c r="E24" i="2"/>
  <c r="C24" i="2"/>
  <c r="K23" i="2"/>
  <c r="J23" i="2"/>
  <c r="L23" i="2" s="1"/>
  <c r="E23" i="2"/>
  <c r="C23" i="2"/>
  <c r="K22" i="2"/>
  <c r="J22" i="2"/>
  <c r="E22" i="2"/>
  <c r="C22" i="2"/>
  <c r="K21" i="2"/>
  <c r="J21" i="2"/>
  <c r="E21" i="2"/>
  <c r="C21" i="2"/>
  <c r="K20" i="2"/>
  <c r="J20" i="2"/>
  <c r="E20" i="2"/>
  <c r="C20" i="2"/>
  <c r="K19" i="2"/>
  <c r="J19" i="2"/>
  <c r="E19" i="2"/>
  <c r="C19" i="2"/>
  <c r="I15" i="2"/>
  <c r="C14" i="2"/>
  <c r="C13" i="2"/>
  <c r="L19" i="2" l="1"/>
  <c r="L25" i="2"/>
  <c r="L24" i="2"/>
  <c r="L26" i="2"/>
  <c r="L22" i="2"/>
  <c r="L20" i="2"/>
  <c r="L21" i="2"/>
  <c r="L27" i="2"/>
  <c r="C14" i="1"/>
  <c r="C13" i="1"/>
  <c r="E19" i="1" l="1"/>
  <c r="J19" i="1"/>
  <c r="I15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K19" i="1"/>
  <c r="E20" i="1"/>
  <c r="E21" i="1"/>
  <c r="E22" i="1"/>
  <c r="E23" i="1"/>
  <c r="E24" i="1"/>
  <c r="E25" i="1"/>
  <c r="E26" i="1"/>
  <c r="E27" i="1"/>
  <c r="E28" i="1"/>
  <c r="E29" i="1"/>
  <c r="E30" i="1"/>
  <c r="C30" i="1"/>
  <c r="C29" i="1"/>
  <c r="C28" i="1"/>
  <c r="C27" i="1"/>
  <c r="C26" i="1"/>
  <c r="C25" i="1"/>
  <c r="C24" i="1"/>
  <c r="C23" i="1"/>
  <c r="C22" i="1"/>
  <c r="C21" i="1"/>
  <c r="C20" i="1"/>
  <c r="C19" i="1"/>
  <c r="L26" i="1" l="1"/>
  <c r="L23" i="1"/>
  <c r="L22" i="1"/>
  <c r="L27" i="1"/>
  <c r="L21" i="1"/>
  <c r="L20" i="1"/>
  <c r="L25" i="1"/>
  <c r="L24" i="1"/>
  <c r="L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" authorId="0" shapeId="0" xr:uid="{07A75549-EA68-4B60-9232-521E55622F1B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From Warehouse --&gt; Retail is negative. 
</t>
        </r>
      </text>
    </comment>
    <comment ref="C12" authorId="0" shapeId="0" xr:uid="{1B7D94B3-48C4-44F2-B123-A5100136E521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Total Supply &lt; Total Demand: Inflow - Outflow &lt;= Supply or Demand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" authorId="0" shapeId="0" xr:uid="{3AAD1E44-2916-4918-8537-F1BC0C7F425E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From Warehouse --&gt; Retail is negative. 
</t>
        </r>
      </text>
    </comment>
    <comment ref="C12" authorId="0" shapeId="0" xr:uid="{C62022BC-FBD8-4B1E-BAF9-B6BE3F29B82B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Total Supply &lt; Total Demand: Inflow - Outflow &lt;= Supply or Demand</t>
        </r>
      </text>
    </comment>
    <comment ref="M23" authorId="0" shapeId="0" xr:uid="{E78D48C1-4EBB-4FFC-8ECA-DA61C585FA52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250+115
</t>
        </r>
      </text>
    </comment>
  </commentList>
</comments>
</file>

<file path=xl/sharedStrings.xml><?xml version="1.0" encoding="utf-8"?>
<sst xmlns="http://schemas.openxmlformats.org/spreadsheetml/2006/main" count="170" uniqueCount="32">
  <si>
    <t>Bonbon Borough</t>
  </si>
  <si>
    <t>warehouse</t>
  </si>
  <si>
    <t>Butter Rum Reef</t>
  </si>
  <si>
    <t>Candyfloss Countryside</t>
  </si>
  <si>
    <t>Chocolate Chip Cliffs</t>
  </si>
  <si>
    <t>retail</t>
  </si>
  <si>
    <t>Frozen Fudge Fjords</t>
  </si>
  <si>
    <t>Gingerbread Glades</t>
  </si>
  <si>
    <t>Jellybean Jungle</t>
  </si>
  <si>
    <t>Meringue Mountains</t>
  </si>
  <si>
    <t>Peanut Butter Parlor</t>
  </si>
  <si>
    <t>Supply/Demand</t>
  </si>
  <si>
    <t>Nodes</t>
  </si>
  <si>
    <t>From</t>
  </si>
  <si>
    <t>To</t>
  </si>
  <si>
    <t>Unit Cost</t>
  </si>
  <si>
    <t>Location</t>
  </si>
  <si>
    <t>Location Id</t>
  </si>
  <si>
    <t>Total Transportation Cost -&gt;</t>
  </si>
  <si>
    <t>Ship</t>
  </si>
  <si>
    <t>Inflow</t>
  </si>
  <si>
    <t>Outflow</t>
  </si>
  <si>
    <t>Net Flow</t>
  </si>
  <si>
    <t>Totals</t>
  </si>
  <si>
    <t xml:space="preserve">retail </t>
  </si>
  <si>
    <t>Newark</t>
  </si>
  <si>
    <t>Boston</t>
  </si>
  <si>
    <t>Columbus</t>
  </si>
  <si>
    <t>Richmond</t>
  </si>
  <si>
    <t>Atlanta</t>
  </si>
  <si>
    <t>Mobile</t>
  </si>
  <si>
    <t>Jacksonville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</si>
</sst>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B05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16" fillId="0" borderId="0" xfId="0" applyFont="1"/>
    <xf numFmtId="0" fontId="16" fillId="33" borderId="12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16" fillId="36" borderId="14" xfId="0" applyFont="1" applyFill="1" applyBorder="1" applyAlignment="1">
      <alignment horizontal="center"/>
    </xf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0" fillId="0" borderId="16" xfId="0" applyFont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0" fillId="0" borderId="25" xfId="0" applyFont="1" applyBorder="1" applyAlignment="1">
      <alignment horizontal="center"/>
    </xf>
    <xf numFmtId="164" fontId="0" fillId="0" borderId="24" xfId="1" applyNumberFormat="1" applyFont="1" applyBorder="1"/>
    <xf numFmtId="164" fontId="0" fillId="0" borderId="18" xfId="1" applyNumberFormat="1" applyFont="1" applyBorder="1"/>
    <xf numFmtId="164" fontId="0" fillId="0" borderId="21" xfId="1" applyNumberFormat="1" applyFont="1" applyBorder="1"/>
    <xf numFmtId="0" fontId="16" fillId="0" borderId="0" xfId="0" applyFont="1" applyAlignment="1">
      <alignment horizontal="right"/>
    </xf>
    <xf numFmtId="44" fontId="0" fillId="0" borderId="10" xfId="1" applyFont="1" applyBorder="1" applyAlignment="1">
      <alignment horizontal="left"/>
    </xf>
    <xf numFmtId="44" fontId="0" fillId="0" borderId="11" xfId="1" applyFont="1" applyBorder="1" applyAlignment="1">
      <alignment horizontal="left"/>
    </xf>
    <xf numFmtId="0" fontId="16" fillId="34" borderId="13" xfId="0" applyFont="1" applyFill="1" applyBorder="1" applyAlignment="1">
      <alignment horizontal="center"/>
    </xf>
    <xf numFmtId="0" fontId="16" fillId="35" borderId="13" xfId="0" applyFont="1" applyFill="1" applyBorder="1" applyAlignment="1">
      <alignment horizontal="center"/>
    </xf>
    <xf numFmtId="0" fontId="16" fillId="35" borderId="12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199573</xdr:colOff>
      <xdr:row>36</xdr:row>
      <xdr:rowOff>122677</xdr:rowOff>
    </xdr:from>
    <xdr:to>
      <xdr:col>12</xdr:col>
      <xdr:colOff>1025579</xdr:colOff>
      <xdr:row>50</xdr:row>
      <xdr:rowOff>94822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93AEF0-DC64-4D3A-82C6-C6B4D4DC8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2430" y="7035106"/>
          <a:ext cx="4758608" cy="263914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199573</xdr:colOff>
      <xdr:row>36</xdr:row>
      <xdr:rowOff>122677</xdr:rowOff>
    </xdr:from>
    <xdr:to>
      <xdr:col>12</xdr:col>
      <xdr:colOff>1025579</xdr:colOff>
      <xdr:row>50</xdr:row>
      <xdr:rowOff>94822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320329-FDB7-4732-BE2F-9B5E6BCB8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4698" y="7060052"/>
          <a:ext cx="4766181" cy="263597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E6F7C-BDD7-40E0-86F7-5BA01518B9DA}">
  <dimension ref="A1:M43"/>
  <sheetViews>
    <sheetView topLeftCell="A10" zoomScale="86" zoomScaleNormal="25" workbookViewId="0">
      <selection activeCell="L23" sqref="L23"/>
    </sheetView>
  </sheetViews>
  <sheetFormatPr defaultRowHeight="15" x14ac:dyDescent="0.25"/>
  <cols>
    <col min="1" max="1" width="10.85546875" bestFit="1" customWidth="1"/>
    <col min="2" max="2" width="22" bestFit="1" customWidth="1"/>
    <col min="3" max="3" width="20.5703125" bestFit="1" customWidth="1"/>
    <col min="4" max="4" width="10.7109375" bestFit="1" customWidth="1"/>
    <col min="5" max="5" width="18.140625" bestFit="1" customWidth="1"/>
    <col min="9" max="9" width="22.28515625" bestFit="1" customWidth="1"/>
    <col min="10" max="10" width="9.42578125" bestFit="1" customWidth="1"/>
    <col min="13" max="13" width="15.5703125" bestFit="1" customWidth="1"/>
  </cols>
  <sheetData>
    <row r="1" spans="1:10" x14ac:dyDescent="0.25">
      <c r="A1" s="1" t="s">
        <v>17</v>
      </c>
      <c r="B1" s="1" t="s">
        <v>12</v>
      </c>
      <c r="C1" s="1" t="s">
        <v>11</v>
      </c>
      <c r="D1" s="1" t="s">
        <v>16</v>
      </c>
      <c r="H1" s="1" t="s">
        <v>13</v>
      </c>
      <c r="I1" s="1" t="s">
        <v>14</v>
      </c>
      <c r="J1" s="1" t="s">
        <v>15</v>
      </c>
    </row>
    <row r="2" spans="1:10" x14ac:dyDescent="0.25">
      <c r="A2">
        <v>0</v>
      </c>
      <c r="B2" t="s">
        <v>0</v>
      </c>
      <c r="C2">
        <v>225</v>
      </c>
      <c r="D2" t="s">
        <v>1</v>
      </c>
      <c r="H2">
        <v>0</v>
      </c>
      <c r="I2">
        <v>5</v>
      </c>
      <c r="J2" s="27">
        <v>33</v>
      </c>
    </row>
    <row r="3" spans="1:10" x14ac:dyDescent="0.25">
      <c r="A3">
        <v>1</v>
      </c>
      <c r="B3" t="s">
        <v>2</v>
      </c>
      <c r="C3">
        <v>315</v>
      </c>
      <c r="D3" t="s">
        <v>1</v>
      </c>
      <c r="H3">
        <v>0</v>
      </c>
      <c r="I3">
        <v>6</v>
      </c>
      <c r="J3" s="27">
        <v>32</v>
      </c>
    </row>
    <row r="4" spans="1:10" x14ac:dyDescent="0.25">
      <c r="A4">
        <v>2</v>
      </c>
      <c r="B4" t="s">
        <v>3</v>
      </c>
      <c r="C4">
        <v>360</v>
      </c>
      <c r="D4" t="s">
        <v>1</v>
      </c>
      <c r="H4">
        <v>0</v>
      </c>
      <c r="I4">
        <v>8</v>
      </c>
      <c r="J4" s="27">
        <v>31</v>
      </c>
    </row>
    <row r="5" spans="1:10" x14ac:dyDescent="0.25">
      <c r="A5">
        <v>3</v>
      </c>
      <c r="B5" t="s">
        <v>4</v>
      </c>
      <c r="C5">
        <v>136</v>
      </c>
      <c r="D5" t="s">
        <v>5</v>
      </c>
      <c r="H5">
        <v>1</v>
      </c>
      <c r="I5">
        <v>6</v>
      </c>
      <c r="J5" s="27">
        <v>45</v>
      </c>
    </row>
    <row r="6" spans="1:10" x14ac:dyDescent="0.25">
      <c r="A6">
        <v>4</v>
      </c>
      <c r="B6" t="s">
        <v>6</v>
      </c>
      <c r="C6">
        <v>250</v>
      </c>
      <c r="D6" t="s">
        <v>5</v>
      </c>
      <c r="H6">
        <v>1</v>
      </c>
      <c r="I6">
        <v>8</v>
      </c>
      <c r="J6" s="27">
        <v>28</v>
      </c>
    </row>
    <row r="7" spans="1:10" x14ac:dyDescent="0.25">
      <c r="A7">
        <v>5</v>
      </c>
      <c r="B7" t="s">
        <v>7</v>
      </c>
      <c r="C7">
        <v>204</v>
      </c>
      <c r="D7" t="s">
        <v>5</v>
      </c>
      <c r="H7">
        <v>2</v>
      </c>
      <c r="I7">
        <v>5</v>
      </c>
      <c r="J7" s="27">
        <v>33</v>
      </c>
    </row>
    <row r="8" spans="1:10" x14ac:dyDescent="0.25">
      <c r="A8">
        <v>6</v>
      </c>
      <c r="B8" t="s">
        <v>8</v>
      </c>
      <c r="C8">
        <v>113</v>
      </c>
      <c r="D8" t="s">
        <v>5</v>
      </c>
      <c r="H8">
        <v>5</v>
      </c>
      <c r="I8">
        <v>3</v>
      </c>
      <c r="J8" s="27">
        <v>39</v>
      </c>
    </row>
    <row r="9" spans="1:10" x14ac:dyDescent="0.25">
      <c r="A9">
        <v>7</v>
      </c>
      <c r="B9" t="s">
        <v>9</v>
      </c>
      <c r="C9">
        <v>113</v>
      </c>
      <c r="D9" t="s">
        <v>5</v>
      </c>
      <c r="H9">
        <v>5</v>
      </c>
      <c r="I9">
        <v>4</v>
      </c>
      <c r="J9" s="27">
        <v>34</v>
      </c>
    </row>
    <row r="10" spans="1:10" x14ac:dyDescent="0.25">
      <c r="A10">
        <v>8</v>
      </c>
      <c r="B10" t="s">
        <v>10</v>
      </c>
      <c r="C10">
        <v>184</v>
      </c>
      <c r="D10" t="s">
        <v>5</v>
      </c>
      <c r="H10">
        <v>5</v>
      </c>
      <c r="I10">
        <v>6</v>
      </c>
      <c r="J10" s="27">
        <v>48</v>
      </c>
    </row>
    <row r="11" spans="1:10" x14ac:dyDescent="0.25">
      <c r="H11">
        <v>5</v>
      </c>
      <c r="I11">
        <v>7</v>
      </c>
      <c r="J11" s="27">
        <v>28</v>
      </c>
    </row>
    <row r="12" spans="1:10" x14ac:dyDescent="0.25">
      <c r="C12" s="26" t="s">
        <v>23</v>
      </c>
      <c r="D12" s="26"/>
      <c r="H12">
        <v>5</v>
      </c>
      <c r="I12">
        <v>8</v>
      </c>
      <c r="J12" s="27">
        <v>32</v>
      </c>
    </row>
    <row r="13" spans="1:10" x14ac:dyDescent="0.25">
      <c r="C13">
        <f>SUM(C2:C4)</f>
        <v>900</v>
      </c>
      <c r="D13" t="s">
        <v>1</v>
      </c>
      <c r="H13">
        <v>6</v>
      </c>
      <c r="I13">
        <v>4</v>
      </c>
      <c r="J13" s="27">
        <v>34</v>
      </c>
    </row>
    <row r="14" spans="1:10" ht="15.75" thickBot="1" x14ac:dyDescent="0.3">
      <c r="C14">
        <f>SUM(C5:C10)</f>
        <v>1000</v>
      </c>
      <c r="D14" t="s">
        <v>24</v>
      </c>
    </row>
    <row r="15" spans="1:10" ht="15.75" thickBot="1" x14ac:dyDescent="0.3">
      <c r="E15" s="20" t="s">
        <v>18</v>
      </c>
      <c r="F15" s="20"/>
      <c r="G15" s="20"/>
      <c r="H15" s="20"/>
      <c r="I15" s="21">
        <f>SUMPRODUCT(A19:A30,F19:F30)</f>
        <v>43195</v>
      </c>
      <c r="J15" s="22"/>
    </row>
    <row r="17" spans="1:13" ht="15.75" thickBot="1" x14ac:dyDescent="0.3"/>
    <row r="18" spans="1:13" ht="15.75" thickBot="1" x14ac:dyDescent="0.3">
      <c r="A18" s="2" t="s">
        <v>19</v>
      </c>
      <c r="B18" s="23" t="s">
        <v>13</v>
      </c>
      <c r="C18" s="23"/>
      <c r="D18" s="24" t="s">
        <v>14</v>
      </c>
      <c r="E18" s="24"/>
      <c r="F18" s="4" t="s">
        <v>15</v>
      </c>
      <c r="H18" s="25" t="s">
        <v>12</v>
      </c>
      <c r="I18" s="24"/>
      <c r="J18" s="3" t="s">
        <v>20</v>
      </c>
      <c r="K18" s="3" t="s">
        <v>21</v>
      </c>
      <c r="L18" s="3" t="s">
        <v>22</v>
      </c>
      <c r="M18" s="4" t="s">
        <v>11</v>
      </c>
    </row>
    <row r="19" spans="1:13" x14ac:dyDescent="0.25">
      <c r="A19" s="15">
        <v>0</v>
      </c>
      <c r="B19" s="12">
        <v>0</v>
      </c>
      <c r="C19" s="12" t="str">
        <f t="shared" ref="C19:C30" si="0">_xlfn.XLOOKUP(B19,$A$2:$A$10,$B$2:$B$10)</f>
        <v>Bonbon Borough</v>
      </c>
      <c r="D19" s="12">
        <v>5</v>
      </c>
      <c r="E19" s="12" t="str">
        <f>_xlfn.XLOOKUP(D19,$A$2:$A$10,$B$2:$B$10)</f>
        <v>Gingerbread Glades</v>
      </c>
      <c r="F19" s="17">
        <v>33</v>
      </c>
      <c r="H19" s="11">
        <v>0</v>
      </c>
      <c r="I19" s="12" t="s">
        <v>0</v>
      </c>
      <c r="J19" s="12">
        <f>SUMIF($D$19:$D$30,H19,$A$19:$A$30)</f>
        <v>0</v>
      </c>
      <c r="K19" s="12">
        <f>SUMIF($B$19:$B$30,H19,$A$19:$A$30)</f>
        <v>225</v>
      </c>
      <c r="L19" s="12">
        <f>J19-K19</f>
        <v>-225</v>
      </c>
      <c r="M19" s="13">
        <v>-225</v>
      </c>
    </row>
    <row r="20" spans="1:13" x14ac:dyDescent="0.25">
      <c r="A20" s="14">
        <v>225</v>
      </c>
      <c r="B20" s="5">
        <v>0</v>
      </c>
      <c r="C20" s="5" t="str">
        <f t="shared" si="0"/>
        <v>Bonbon Borough</v>
      </c>
      <c r="D20" s="5">
        <v>6</v>
      </c>
      <c r="E20" s="5" t="str">
        <f t="shared" ref="E20:E30" si="1">_xlfn.XLOOKUP(D20,$A$2:$A$10,$B$2:$B$10)</f>
        <v>Jellybean Jungle</v>
      </c>
      <c r="F20" s="18">
        <v>32</v>
      </c>
      <c r="H20" s="6">
        <v>1</v>
      </c>
      <c r="I20" s="5" t="s">
        <v>2</v>
      </c>
      <c r="J20" s="5">
        <f t="shared" ref="J20:J27" si="2">SUMIF($D$19:$D$30,H20,$A$19:$A$30)</f>
        <v>0</v>
      </c>
      <c r="K20" s="5">
        <f t="shared" ref="K20:K27" si="3">SUMIF($B$19:$B$30,H20,$A$19:$A$30)</f>
        <v>315</v>
      </c>
      <c r="L20" s="5">
        <f t="shared" ref="L20:L27" si="4">J20-K20</f>
        <v>-315</v>
      </c>
      <c r="M20" s="7">
        <v>-315</v>
      </c>
    </row>
    <row r="21" spans="1:13" x14ac:dyDescent="0.25">
      <c r="A21" s="14">
        <v>0</v>
      </c>
      <c r="B21" s="5">
        <v>0</v>
      </c>
      <c r="C21" s="5" t="str">
        <f t="shared" si="0"/>
        <v>Bonbon Borough</v>
      </c>
      <c r="D21" s="5">
        <v>8</v>
      </c>
      <c r="E21" s="5" t="str">
        <f t="shared" si="1"/>
        <v>Peanut Butter Parlor</v>
      </c>
      <c r="F21" s="18">
        <v>31</v>
      </c>
      <c r="H21" s="6">
        <v>2</v>
      </c>
      <c r="I21" s="5" t="s">
        <v>3</v>
      </c>
      <c r="J21" s="5">
        <f t="shared" si="2"/>
        <v>0</v>
      </c>
      <c r="K21" s="5">
        <f t="shared" si="3"/>
        <v>360</v>
      </c>
      <c r="L21" s="5">
        <f t="shared" si="4"/>
        <v>-360</v>
      </c>
      <c r="M21" s="7">
        <v>-360</v>
      </c>
    </row>
    <row r="22" spans="1:13" x14ac:dyDescent="0.25">
      <c r="A22" s="14">
        <v>131</v>
      </c>
      <c r="B22" s="5">
        <v>1</v>
      </c>
      <c r="C22" s="5" t="str">
        <f t="shared" si="0"/>
        <v>Butter Rum Reef</v>
      </c>
      <c r="D22" s="5">
        <v>6</v>
      </c>
      <c r="E22" s="5" t="str">
        <f t="shared" si="1"/>
        <v>Jellybean Jungle</v>
      </c>
      <c r="F22" s="18">
        <v>45</v>
      </c>
      <c r="H22" s="6">
        <v>3</v>
      </c>
      <c r="I22" s="5" t="s">
        <v>4</v>
      </c>
      <c r="J22" s="5">
        <f t="shared" si="2"/>
        <v>36</v>
      </c>
      <c r="K22" s="5">
        <f t="shared" si="3"/>
        <v>0</v>
      </c>
      <c r="L22" s="5">
        <f t="shared" si="4"/>
        <v>36</v>
      </c>
      <c r="M22" s="7">
        <v>136</v>
      </c>
    </row>
    <row r="23" spans="1:13" x14ac:dyDescent="0.25">
      <c r="A23" s="14">
        <v>184</v>
      </c>
      <c r="B23" s="5">
        <v>1</v>
      </c>
      <c r="C23" s="5" t="str">
        <f t="shared" si="0"/>
        <v>Butter Rum Reef</v>
      </c>
      <c r="D23" s="5">
        <v>8</v>
      </c>
      <c r="E23" s="5" t="str">
        <f t="shared" si="1"/>
        <v>Peanut Butter Parlor</v>
      </c>
      <c r="F23" s="18">
        <v>28</v>
      </c>
      <c r="H23" s="6">
        <v>4</v>
      </c>
      <c r="I23" s="5" t="s">
        <v>6</v>
      </c>
      <c r="J23" s="5">
        <f t="shared" si="2"/>
        <v>250</v>
      </c>
      <c r="K23" s="5">
        <f t="shared" si="3"/>
        <v>0</v>
      </c>
      <c r="L23" s="5">
        <f t="shared" si="4"/>
        <v>250</v>
      </c>
      <c r="M23" s="7">
        <v>250</v>
      </c>
    </row>
    <row r="24" spans="1:13" x14ac:dyDescent="0.25">
      <c r="A24" s="14">
        <v>360</v>
      </c>
      <c r="B24" s="5">
        <v>2</v>
      </c>
      <c r="C24" s="5" t="str">
        <f t="shared" si="0"/>
        <v>Candyfloss Countryside</v>
      </c>
      <c r="D24" s="5">
        <v>5</v>
      </c>
      <c r="E24" s="5" t="str">
        <f t="shared" si="1"/>
        <v>Gingerbread Glades</v>
      </c>
      <c r="F24" s="18">
        <v>33</v>
      </c>
      <c r="H24" s="6">
        <v>5</v>
      </c>
      <c r="I24" s="5" t="s">
        <v>7</v>
      </c>
      <c r="J24" s="5">
        <f t="shared" si="2"/>
        <v>360</v>
      </c>
      <c r="K24" s="5">
        <f t="shared" si="3"/>
        <v>156</v>
      </c>
      <c r="L24" s="5">
        <f t="shared" si="4"/>
        <v>204</v>
      </c>
      <c r="M24" s="7">
        <v>204</v>
      </c>
    </row>
    <row r="25" spans="1:13" x14ac:dyDescent="0.25">
      <c r="A25" s="14">
        <v>36</v>
      </c>
      <c r="B25" s="5">
        <v>5</v>
      </c>
      <c r="C25" s="5" t="str">
        <f t="shared" si="0"/>
        <v>Gingerbread Glades</v>
      </c>
      <c r="D25" s="5">
        <v>3</v>
      </c>
      <c r="E25" s="5" t="str">
        <f t="shared" si="1"/>
        <v>Chocolate Chip Cliffs</v>
      </c>
      <c r="F25" s="18">
        <v>39</v>
      </c>
      <c r="H25" s="6">
        <v>6</v>
      </c>
      <c r="I25" s="5" t="s">
        <v>8</v>
      </c>
      <c r="J25" s="5">
        <f t="shared" si="2"/>
        <v>356</v>
      </c>
      <c r="K25" s="5">
        <f t="shared" si="3"/>
        <v>243</v>
      </c>
      <c r="L25" s="5">
        <f t="shared" si="4"/>
        <v>113</v>
      </c>
      <c r="M25" s="7">
        <v>113</v>
      </c>
    </row>
    <row r="26" spans="1:13" x14ac:dyDescent="0.25">
      <c r="A26" s="14">
        <v>7</v>
      </c>
      <c r="B26" s="5">
        <v>5</v>
      </c>
      <c r="C26" s="5" t="str">
        <f t="shared" si="0"/>
        <v>Gingerbread Glades</v>
      </c>
      <c r="D26" s="5">
        <v>4</v>
      </c>
      <c r="E26" s="5" t="str">
        <f t="shared" si="1"/>
        <v>Frozen Fudge Fjords</v>
      </c>
      <c r="F26" s="18">
        <v>34</v>
      </c>
      <c r="H26" s="6">
        <v>7</v>
      </c>
      <c r="I26" s="5" t="s">
        <v>9</v>
      </c>
      <c r="J26" s="5">
        <f t="shared" si="2"/>
        <v>113</v>
      </c>
      <c r="K26" s="5">
        <f t="shared" si="3"/>
        <v>0</v>
      </c>
      <c r="L26" s="5">
        <f t="shared" si="4"/>
        <v>113</v>
      </c>
      <c r="M26" s="7">
        <v>113</v>
      </c>
    </row>
    <row r="27" spans="1:13" ht="15.75" thickBot="1" x14ac:dyDescent="0.3">
      <c r="A27" s="14">
        <v>0</v>
      </c>
      <c r="B27" s="5">
        <v>5</v>
      </c>
      <c r="C27" s="5" t="str">
        <f t="shared" si="0"/>
        <v>Gingerbread Glades</v>
      </c>
      <c r="D27" s="5">
        <v>6</v>
      </c>
      <c r="E27" s="5" t="str">
        <f t="shared" si="1"/>
        <v>Jellybean Jungle</v>
      </c>
      <c r="F27" s="18">
        <v>48</v>
      </c>
      <c r="H27" s="8">
        <v>8</v>
      </c>
      <c r="I27" s="9" t="s">
        <v>10</v>
      </c>
      <c r="J27" s="9">
        <f t="shared" si="2"/>
        <v>184</v>
      </c>
      <c r="K27" s="9">
        <f t="shared" si="3"/>
        <v>0</v>
      </c>
      <c r="L27" s="9">
        <f t="shared" si="4"/>
        <v>184</v>
      </c>
      <c r="M27" s="10">
        <v>184</v>
      </c>
    </row>
    <row r="28" spans="1:13" x14ac:dyDescent="0.25">
      <c r="A28" s="14">
        <v>113</v>
      </c>
      <c r="B28" s="5">
        <v>5</v>
      </c>
      <c r="C28" s="5" t="str">
        <f t="shared" si="0"/>
        <v>Gingerbread Glades</v>
      </c>
      <c r="D28" s="5">
        <v>7</v>
      </c>
      <c r="E28" s="5" t="str">
        <f t="shared" si="1"/>
        <v>Meringue Mountains</v>
      </c>
      <c r="F28" s="18">
        <v>28</v>
      </c>
    </row>
    <row r="29" spans="1:13" x14ac:dyDescent="0.25">
      <c r="A29" s="14">
        <v>0</v>
      </c>
      <c r="B29" s="5">
        <v>5</v>
      </c>
      <c r="C29" s="5" t="str">
        <f t="shared" si="0"/>
        <v>Gingerbread Glades</v>
      </c>
      <c r="D29" s="5">
        <v>8</v>
      </c>
      <c r="E29" s="5" t="str">
        <f t="shared" si="1"/>
        <v>Peanut Butter Parlor</v>
      </c>
      <c r="F29" s="18">
        <v>32</v>
      </c>
      <c r="H29" t="s">
        <v>12</v>
      </c>
      <c r="J29" t="s">
        <v>20</v>
      </c>
      <c r="K29" t="s">
        <v>21</v>
      </c>
      <c r="L29" t="s">
        <v>22</v>
      </c>
      <c r="M29" t="s">
        <v>11</v>
      </c>
    </row>
    <row r="30" spans="1:13" ht="15.75" thickBot="1" x14ac:dyDescent="0.3">
      <c r="A30" s="16">
        <v>243</v>
      </c>
      <c r="B30" s="9">
        <v>6</v>
      </c>
      <c r="C30" s="9" t="str">
        <f t="shared" si="0"/>
        <v>Jellybean Jungle</v>
      </c>
      <c r="D30" s="9">
        <v>4</v>
      </c>
      <c r="E30" s="9" t="str">
        <f t="shared" si="1"/>
        <v>Frozen Fudge Fjords</v>
      </c>
      <c r="F30" s="19">
        <v>34</v>
      </c>
      <c r="H30">
        <v>1</v>
      </c>
      <c r="I30" t="s">
        <v>25</v>
      </c>
      <c r="J30">
        <v>0</v>
      </c>
      <c r="K30">
        <v>200</v>
      </c>
      <c r="L30">
        <v>-200</v>
      </c>
      <c r="M30">
        <v>-200</v>
      </c>
    </row>
    <row r="31" spans="1:13" x14ac:dyDescent="0.25">
      <c r="H31">
        <v>2</v>
      </c>
      <c r="I31" t="s">
        <v>26</v>
      </c>
      <c r="J31">
        <v>120</v>
      </c>
      <c r="K31">
        <v>20</v>
      </c>
      <c r="L31">
        <v>100</v>
      </c>
      <c r="M31">
        <v>100</v>
      </c>
    </row>
    <row r="32" spans="1:13" x14ac:dyDescent="0.25">
      <c r="A32" t="s">
        <v>19</v>
      </c>
      <c r="B32" t="s">
        <v>13</v>
      </c>
      <c r="D32" t="s">
        <v>14</v>
      </c>
      <c r="F32" t="s">
        <v>15</v>
      </c>
      <c r="H32">
        <v>3</v>
      </c>
      <c r="I32" t="s">
        <v>27</v>
      </c>
      <c r="J32">
        <v>60</v>
      </c>
      <c r="K32">
        <v>0</v>
      </c>
      <c r="L32">
        <v>60</v>
      </c>
      <c r="M32">
        <v>60</v>
      </c>
    </row>
    <row r="33" spans="1:13" x14ac:dyDescent="0.25">
      <c r="A33">
        <v>120</v>
      </c>
      <c r="B33">
        <v>1</v>
      </c>
      <c r="C33" t="s">
        <v>25</v>
      </c>
      <c r="D33">
        <v>2</v>
      </c>
      <c r="E33" t="s">
        <v>26</v>
      </c>
      <c r="F33">
        <v>30</v>
      </c>
      <c r="H33">
        <v>4</v>
      </c>
      <c r="I33" t="s">
        <v>28</v>
      </c>
      <c r="J33">
        <v>80</v>
      </c>
      <c r="K33">
        <v>0</v>
      </c>
      <c r="L33">
        <v>80</v>
      </c>
      <c r="M33">
        <v>80</v>
      </c>
    </row>
    <row r="34" spans="1:13" x14ac:dyDescent="0.25">
      <c r="A34">
        <v>80</v>
      </c>
      <c r="B34">
        <v>1</v>
      </c>
      <c r="C34" t="s">
        <v>25</v>
      </c>
      <c r="D34">
        <v>4</v>
      </c>
      <c r="E34" t="s">
        <v>28</v>
      </c>
      <c r="F34">
        <v>40</v>
      </c>
      <c r="H34">
        <v>5</v>
      </c>
      <c r="I34" t="s">
        <v>29</v>
      </c>
      <c r="J34">
        <v>210</v>
      </c>
      <c r="K34">
        <v>40</v>
      </c>
      <c r="L34">
        <v>170</v>
      </c>
      <c r="M34">
        <v>170</v>
      </c>
    </row>
    <row r="35" spans="1:13" x14ac:dyDescent="0.25">
      <c r="A35">
        <v>20</v>
      </c>
      <c r="B35">
        <v>2</v>
      </c>
      <c r="C35" t="s">
        <v>26</v>
      </c>
      <c r="D35">
        <v>3</v>
      </c>
      <c r="E35" t="s">
        <v>27</v>
      </c>
      <c r="F35">
        <v>50</v>
      </c>
      <c r="H35">
        <v>6</v>
      </c>
      <c r="I35" t="s">
        <v>30</v>
      </c>
      <c r="J35">
        <v>70</v>
      </c>
      <c r="K35">
        <v>0</v>
      </c>
      <c r="L35">
        <v>70</v>
      </c>
      <c r="M35">
        <v>70</v>
      </c>
    </row>
    <row r="36" spans="1:13" x14ac:dyDescent="0.25">
      <c r="A36">
        <v>0</v>
      </c>
      <c r="B36">
        <v>3</v>
      </c>
      <c r="C36" t="s">
        <v>27</v>
      </c>
      <c r="D36">
        <v>5</v>
      </c>
      <c r="E36" t="s">
        <v>29</v>
      </c>
      <c r="F36">
        <v>35</v>
      </c>
      <c r="H36">
        <v>7</v>
      </c>
      <c r="I36" t="s">
        <v>31</v>
      </c>
      <c r="J36">
        <v>0</v>
      </c>
      <c r="K36">
        <v>280</v>
      </c>
      <c r="L36">
        <v>-280</v>
      </c>
      <c r="M36">
        <v>-300</v>
      </c>
    </row>
    <row r="37" spans="1:13" x14ac:dyDescent="0.25">
      <c r="A37">
        <v>40</v>
      </c>
      <c r="B37">
        <v>5</v>
      </c>
      <c r="C37" t="s">
        <v>29</v>
      </c>
      <c r="D37">
        <v>3</v>
      </c>
      <c r="E37" t="s">
        <v>27</v>
      </c>
      <c r="F37">
        <v>40</v>
      </c>
    </row>
    <row r="38" spans="1:13" x14ac:dyDescent="0.25">
      <c r="A38">
        <v>0</v>
      </c>
      <c r="B38">
        <v>5</v>
      </c>
      <c r="C38" t="s">
        <v>29</v>
      </c>
      <c r="D38">
        <v>4</v>
      </c>
      <c r="E38" t="s">
        <v>28</v>
      </c>
      <c r="F38">
        <v>30</v>
      </c>
    </row>
    <row r="39" spans="1:13" x14ac:dyDescent="0.25">
      <c r="A39">
        <v>0</v>
      </c>
      <c r="B39">
        <v>5</v>
      </c>
      <c r="C39" t="s">
        <v>29</v>
      </c>
      <c r="D39">
        <v>6</v>
      </c>
      <c r="E39" t="s">
        <v>30</v>
      </c>
      <c r="F39">
        <v>35</v>
      </c>
    </row>
    <row r="40" spans="1:13" x14ac:dyDescent="0.25">
      <c r="A40">
        <v>0</v>
      </c>
      <c r="B40">
        <v>6</v>
      </c>
      <c r="C40" t="s">
        <v>30</v>
      </c>
      <c r="D40">
        <v>5</v>
      </c>
      <c r="E40" t="s">
        <v>29</v>
      </c>
      <c r="F40">
        <v>25</v>
      </c>
    </row>
    <row r="41" spans="1:13" x14ac:dyDescent="0.25">
      <c r="A41">
        <v>0</v>
      </c>
      <c r="B41">
        <v>7</v>
      </c>
      <c r="C41" t="s">
        <v>31</v>
      </c>
      <c r="D41">
        <v>4</v>
      </c>
      <c r="E41" t="s">
        <v>28</v>
      </c>
      <c r="F41">
        <v>50</v>
      </c>
    </row>
    <row r="42" spans="1:13" x14ac:dyDescent="0.25">
      <c r="A42">
        <v>210</v>
      </c>
      <c r="B42">
        <v>7</v>
      </c>
      <c r="C42" t="s">
        <v>31</v>
      </c>
      <c r="D42">
        <v>5</v>
      </c>
      <c r="E42" t="s">
        <v>29</v>
      </c>
      <c r="F42">
        <v>45</v>
      </c>
    </row>
    <row r="43" spans="1:13" x14ac:dyDescent="0.25">
      <c r="A43">
        <v>70</v>
      </c>
      <c r="B43">
        <v>7</v>
      </c>
      <c r="C43" t="s">
        <v>31</v>
      </c>
      <c r="D43">
        <v>6</v>
      </c>
      <c r="E43" t="s">
        <v>30</v>
      </c>
      <c r="F43">
        <v>50</v>
      </c>
    </row>
  </sheetData>
  <mergeCells count="6">
    <mergeCell ref="C12:D12"/>
    <mergeCell ref="E15:H15"/>
    <mergeCell ref="I15:J15"/>
    <mergeCell ref="B18:C18"/>
    <mergeCell ref="D18:E18"/>
    <mergeCell ref="H18:I18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34F4C-34A8-49D3-A364-69D974FB1BD7}">
  <dimension ref="A1:M43"/>
  <sheetViews>
    <sheetView tabSelected="1" topLeftCell="A17" zoomScale="81" zoomScaleNormal="85" workbookViewId="0">
      <selection activeCell="M22" sqref="M22"/>
    </sheetView>
  </sheetViews>
  <sheetFormatPr defaultRowHeight="15" x14ac:dyDescent="0.25"/>
  <cols>
    <col min="1" max="1" width="10.85546875" bestFit="1" customWidth="1"/>
    <col min="2" max="2" width="22" bestFit="1" customWidth="1"/>
    <col min="3" max="3" width="20.5703125" bestFit="1" customWidth="1"/>
    <col min="4" max="4" width="10.7109375" bestFit="1" customWidth="1"/>
    <col min="5" max="5" width="18.140625" bestFit="1" customWidth="1"/>
    <col min="9" max="9" width="22.28515625" bestFit="1" customWidth="1"/>
    <col min="10" max="10" width="9.42578125" bestFit="1" customWidth="1"/>
    <col min="13" max="13" width="15.5703125" bestFit="1" customWidth="1"/>
  </cols>
  <sheetData>
    <row r="1" spans="1:10" x14ac:dyDescent="0.25">
      <c r="A1" s="1" t="s">
        <v>17</v>
      </c>
      <c r="B1" s="1" t="s">
        <v>12</v>
      </c>
      <c r="C1" s="1" t="s">
        <v>11</v>
      </c>
      <c r="D1" s="1" t="s">
        <v>16</v>
      </c>
      <c r="H1" s="1" t="s">
        <v>13</v>
      </c>
      <c r="I1" s="1" t="s">
        <v>14</v>
      </c>
      <c r="J1" s="1" t="s">
        <v>15</v>
      </c>
    </row>
    <row r="2" spans="1:10" x14ac:dyDescent="0.25">
      <c r="A2">
        <v>0</v>
      </c>
      <c r="B2" t="s">
        <v>0</v>
      </c>
      <c r="C2">
        <v>225</v>
      </c>
      <c r="D2" t="s">
        <v>1</v>
      </c>
      <c r="H2">
        <v>0</v>
      </c>
      <c r="I2">
        <v>5</v>
      </c>
      <c r="J2" s="27">
        <v>33</v>
      </c>
    </row>
    <row r="3" spans="1:10" x14ac:dyDescent="0.25">
      <c r="A3">
        <v>1</v>
      </c>
      <c r="B3" t="s">
        <v>2</v>
      </c>
      <c r="C3">
        <v>315</v>
      </c>
      <c r="D3" t="s">
        <v>1</v>
      </c>
      <c r="H3">
        <v>0</v>
      </c>
      <c r="I3">
        <v>6</v>
      </c>
      <c r="J3" s="27">
        <v>32</v>
      </c>
    </row>
    <row r="4" spans="1:10" x14ac:dyDescent="0.25">
      <c r="A4">
        <v>2</v>
      </c>
      <c r="B4" t="s">
        <v>3</v>
      </c>
      <c r="C4">
        <v>360</v>
      </c>
      <c r="D4" t="s">
        <v>1</v>
      </c>
      <c r="H4">
        <v>0</v>
      </c>
      <c r="I4">
        <v>8</v>
      </c>
      <c r="J4" s="27">
        <v>31</v>
      </c>
    </row>
    <row r="5" spans="1:10" x14ac:dyDescent="0.25">
      <c r="A5">
        <v>3</v>
      </c>
      <c r="B5" t="s">
        <v>4</v>
      </c>
      <c r="C5">
        <v>136</v>
      </c>
      <c r="D5" t="s">
        <v>5</v>
      </c>
      <c r="H5">
        <v>1</v>
      </c>
      <c r="I5">
        <v>6</v>
      </c>
      <c r="J5" s="27">
        <v>45</v>
      </c>
    </row>
    <row r="6" spans="1:10" x14ac:dyDescent="0.25">
      <c r="A6">
        <v>4</v>
      </c>
      <c r="B6" t="s">
        <v>6</v>
      </c>
      <c r="C6">
        <v>250</v>
      </c>
      <c r="D6" t="s">
        <v>5</v>
      </c>
      <c r="H6">
        <v>1</v>
      </c>
      <c r="I6">
        <v>8</v>
      </c>
      <c r="J6" s="27">
        <v>28</v>
      </c>
    </row>
    <row r="7" spans="1:10" x14ac:dyDescent="0.25">
      <c r="A7">
        <v>5</v>
      </c>
      <c r="B7" t="s">
        <v>7</v>
      </c>
      <c r="C7">
        <v>204</v>
      </c>
      <c r="D7" t="s">
        <v>5</v>
      </c>
      <c r="H7">
        <v>2</v>
      </c>
      <c r="I7">
        <v>5</v>
      </c>
      <c r="J7" s="27">
        <v>33</v>
      </c>
    </row>
    <row r="8" spans="1:10" x14ac:dyDescent="0.25">
      <c r="A8">
        <v>6</v>
      </c>
      <c r="B8" t="s">
        <v>8</v>
      </c>
      <c r="C8">
        <v>113</v>
      </c>
      <c r="D8" t="s">
        <v>5</v>
      </c>
      <c r="H8">
        <v>5</v>
      </c>
      <c r="I8">
        <v>3</v>
      </c>
      <c r="J8" s="27">
        <v>39</v>
      </c>
    </row>
    <row r="9" spans="1:10" x14ac:dyDescent="0.25">
      <c r="A9">
        <v>7</v>
      </c>
      <c r="B9" t="s">
        <v>9</v>
      </c>
      <c r="C9">
        <v>113</v>
      </c>
      <c r="D9" t="s">
        <v>5</v>
      </c>
      <c r="H9">
        <v>5</v>
      </c>
      <c r="I9">
        <v>4</v>
      </c>
      <c r="J9" s="27">
        <v>34</v>
      </c>
    </row>
    <row r="10" spans="1:10" x14ac:dyDescent="0.25">
      <c r="A10">
        <v>8</v>
      </c>
      <c r="B10" t="s">
        <v>10</v>
      </c>
      <c r="C10">
        <v>184</v>
      </c>
      <c r="D10" t="s">
        <v>5</v>
      </c>
      <c r="H10">
        <v>5</v>
      </c>
      <c r="I10">
        <v>6</v>
      </c>
      <c r="J10" s="27">
        <v>48</v>
      </c>
    </row>
    <row r="11" spans="1:10" x14ac:dyDescent="0.25">
      <c r="H11">
        <v>5</v>
      </c>
      <c r="I11">
        <v>7</v>
      </c>
      <c r="J11" s="27">
        <v>28</v>
      </c>
    </row>
    <row r="12" spans="1:10" x14ac:dyDescent="0.25">
      <c r="C12" s="26" t="s">
        <v>23</v>
      </c>
      <c r="D12" s="26"/>
      <c r="H12">
        <v>5</v>
      </c>
      <c r="I12">
        <v>8</v>
      </c>
      <c r="J12" s="27">
        <v>32</v>
      </c>
    </row>
    <row r="13" spans="1:10" x14ac:dyDescent="0.25">
      <c r="C13">
        <f>SUM(C2:C4)</f>
        <v>900</v>
      </c>
      <c r="D13" t="s">
        <v>1</v>
      </c>
      <c r="H13">
        <v>6</v>
      </c>
      <c r="I13">
        <v>4</v>
      </c>
      <c r="J13" s="27">
        <v>34</v>
      </c>
    </row>
    <row r="14" spans="1:10" ht="15.75" thickBot="1" x14ac:dyDescent="0.3">
      <c r="C14">
        <f>SUM(C5:C10)</f>
        <v>1000</v>
      </c>
      <c r="D14" t="s">
        <v>24</v>
      </c>
    </row>
    <row r="15" spans="1:10" ht="15.75" thickBot="1" x14ac:dyDescent="0.3">
      <c r="E15" s="20" t="s">
        <v>18</v>
      </c>
      <c r="F15" s="20"/>
      <c r="G15" s="20"/>
      <c r="H15" s="20"/>
      <c r="I15" s="21">
        <f>SUMPRODUCT(A19:A30,F19:F30)</f>
        <v>44598</v>
      </c>
      <c r="J15" s="22"/>
    </row>
    <row r="17" spans="1:13" ht="15.75" thickBot="1" x14ac:dyDescent="0.3"/>
    <row r="18" spans="1:13" ht="15.75" thickBot="1" x14ac:dyDescent="0.3">
      <c r="A18" s="2" t="s">
        <v>19</v>
      </c>
      <c r="B18" s="23" t="s">
        <v>13</v>
      </c>
      <c r="C18" s="23"/>
      <c r="D18" s="24" t="s">
        <v>14</v>
      </c>
      <c r="E18" s="24"/>
      <c r="F18" s="4" t="s">
        <v>15</v>
      </c>
      <c r="H18" s="25" t="s">
        <v>12</v>
      </c>
      <c r="I18" s="24"/>
      <c r="J18" s="3" t="s">
        <v>20</v>
      </c>
      <c r="K18" s="3" t="s">
        <v>21</v>
      </c>
      <c r="L18" s="3" t="s">
        <v>22</v>
      </c>
      <c r="M18" s="4" t="s">
        <v>11</v>
      </c>
    </row>
    <row r="19" spans="1:13" x14ac:dyDescent="0.25">
      <c r="A19" s="15">
        <v>225</v>
      </c>
      <c r="B19" s="12">
        <v>0</v>
      </c>
      <c r="C19" s="12" t="str">
        <f t="shared" ref="C19:C30" si="0">_xlfn.XLOOKUP(B19,$A$2:$A$10,$B$2:$B$10)</f>
        <v>Bonbon Borough</v>
      </c>
      <c r="D19" s="12">
        <v>5</v>
      </c>
      <c r="E19" s="12" t="str">
        <f>_xlfn.XLOOKUP(D19,$A$2:$A$10,$B$2:$B$10)</f>
        <v>Gingerbread Glades</v>
      </c>
      <c r="F19" s="17">
        <v>33</v>
      </c>
      <c r="H19" s="11">
        <v>0</v>
      </c>
      <c r="I19" s="12" t="s">
        <v>0</v>
      </c>
      <c r="J19" s="12">
        <f>SUMIF($D$19:$D$30,H19,$A$19:$A$30)</f>
        <v>0</v>
      </c>
      <c r="K19" s="12">
        <f>SUMIF($B$19:$B$30,H19,$A$19:$A$30)</f>
        <v>225</v>
      </c>
      <c r="L19" s="12">
        <f>J19-K19</f>
        <v>-225</v>
      </c>
      <c r="M19" s="13">
        <v>-225</v>
      </c>
    </row>
    <row r="20" spans="1:13" x14ac:dyDescent="0.25">
      <c r="A20" s="14">
        <v>0</v>
      </c>
      <c r="B20" s="5">
        <v>0</v>
      </c>
      <c r="C20" s="5" t="str">
        <f t="shared" si="0"/>
        <v>Bonbon Borough</v>
      </c>
      <c r="D20" s="5">
        <v>6</v>
      </c>
      <c r="E20" s="5" t="str">
        <f t="shared" ref="E20:E30" si="1">_xlfn.XLOOKUP(D20,$A$2:$A$10,$B$2:$B$10)</f>
        <v>Jellybean Jungle</v>
      </c>
      <c r="F20" s="18">
        <v>32</v>
      </c>
      <c r="H20" s="6">
        <v>1</v>
      </c>
      <c r="I20" s="5" t="s">
        <v>2</v>
      </c>
      <c r="J20" s="5">
        <f t="shared" ref="J20:J27" si="2">SUMIF($D$19:$D$30,H20,$A$19:$A$30)</f>
        <v>0</v>
      </c>
      <c r="K20" s="5">
        <f t="shared" ref="K20:K27" si="3">SUMIF($B$19:$B$30,H20,$A$19:$A$30)</f>
        <v>315</v>
      </c>
      <c r="L20" s="5">
        <f t="shared" ref="L20:L27" si="4">J20-K20</f>
        <v>-315</v>
      </c>
      <c r="M20" s="7">
        <v>-315</v>
      </c>
    </row>
    <row r="21" spans="1:13" x14ac:dyDescent="0.25">
      <c r="A21" s="14">
        <v>0</v>
      </c>
      <c r="B21" s="5">
        <v>0</v>
      </c>
      <c r="C21" s="5" t="str">
        <f t="shared" si="0"/>
        <v>Bonbon Borough</v>
      </c>
      <c r="D21" s="5">
        <v>8</v>
      </c>
      <c r="E21" s="5" t="str">
        <f t="shared" si="1"/>
        <v>Peanut Butter Parlor</v>
      </c>
      <c r="F21" s="18">
        <v>31</v>
      </c>
      <c r="H21" s="6">
        <v>2</v>
      </c>
      <c r="I21" s="5" t="s">
        <v>3</v>
      </c>
      <c r="J21" s="5">
        <f t="shared" si="2"/>
        <v>0</v>
      </c>
      <c r="K21" s="5">
        <f t="shared" si="3"/>
        <v>360</v>
      </c>
      <c r="L21" s="5">
        <f t="shared" si="4"/>
        <v>-360</v>
      </c>
      <c r="M21" s="7">
        <v>-360</v>
      </c>
    </row>
    <row r="22" spans="1:13" x14ac:dyDescent="0.25">
      <c r="A22" s="14">
        <v>131</v>
      </c>
      <c r="B22" s="5">
        <v>1</v>
      </c>
      <c r="C22" s="5" t="str">
        <f t="shared" si="0"/>
        <v>Butter Rum Reef</v>
      </c>
      <c r="D22" s="5">
        <v>6</v>
      </c>
      <c r="E22" s="5" t="str">
        <f t="shared" si="1"/>
        <v>Jellybean Jungle</v>
      </c>
      <c r="F22" s="18">
        <v>45</v>
      </c>
      <c r="H22" s="6">
        <v>3</v>
      </c>
      <c r="I22" s="5" t="s">
        <v>4</v>
      </c>
      <c r="J22" s="5">
        <f t="shared" si="2"/>
        <v>136</v>
      </c>
      <c r="K22" s="5">
        <f t="shared" si="3"/>
        <v>0</v>
      </c>
      <c r="L22" s="5">
        <f t="shared" si="4"/>
        <v>136</v>
      </c>
      <c r="M22" s="7">
        <v>136</v>
      </c>
    </row>
    <row r="23" spans="1:13" x14ac:dyDescent="0.25">
      <c r="A23" s="14">
        <v>184</v>
      </c>
      <c r="B23" s="5">
        <v>1</v>
      </c>
      <c r="C23" s="5" t="str">
        <f t="shared" si="0"/>
        <v>Butter Rum Reef</v>
      </c>
      <c r="D23" s="5">
        <v>8</v>
      </c>
      <c r="E23" s="5" t="str">
        <f t="shared" si="1"/>
        <v>Peanut Butter Parlor</v>
      </c>
      <c r="F23" s="18">
        <v>28</v>
      </c>
      <c r="H23" s="6">
        <v>4</v>
      </c>
      <c r="I23" s="5" t="s">
        <v>6</v>
      </c>
      <c r="J23" s="5">
        <f t="shared" si="2"/>
        <v>263</v>
      </c>
      <c r="K23" s="5">
        <f t="shared" si="3"/>
        <v>0</v>
      </c>
      <c r="L23" s="5">
        <f>J23-K23</f>
        <v>263</v>
      </c>
      <c r="M23" s="7">
        <v>365</v>
      </c>
    </row>
    <row r="24" spans="1:13" x14ac:dyDescent="0.25">
      <c r="A24" s="14">
        <v>360</v>
      </c>
      <c r="B24" s="5">
        <v>2</v>
      </c>
      <c r="C24" s="5" t="str">
        <f t="shared" si="0"/>
        <v>Candyfloss Countryside</v>
      </c>
      <c r="D24" s="5">
        <v>5</v>
      </c>
      <c r="E24" s="5" t="str">
        <f t="shared" si="1"/>
        <v>Gingerbread Glades</v>
      </c>
      <c r="F24" s="18">
        <v>33</v>
      </c>
      <c r="H24" s="6">
        <v>5</v>
      </c>
      <c r="I24" s="5" t="s">
        <v>7</v>
      </c>
      <c r="J24" s="5">
        <f>SUMIF($D$19:$D$30,H24,$A$19:$A$30)</f>
        <v>585</v>
      </c>
      <c r="K24" s="5">
        <f t="shared" si="3"/>
        <v>381</v>
      </c>
      <c r="L24" s="5">
        <f>J24-K24</f>
        <v>204</v>
      </c>
      <c r="M24" s="7">
        <v>204</v>
      </c>
    </row>
    <row r="25" spans="1:13" x14ac:dyDescent="0.25">
      <c r="A25" s="14">
        <v>136</v>
      </c>
      <c r="B25" s="5">
        <v>5</v>
      </c>
      <c r="C25" s="5" t="str">
        <f t="shared" si="0"/>
        <v>Gingerbread Glades</v>
      </c>
      <c r="D25" s="5">
        <v>3</v>
      </c>
      <c r="E25" s="5" t="str">
        <f t="shared" si="1"/>
        <v>Chocolate Chip Cliffs</v>
      </c>
      <c r="F25" s="18">
        <v>39</v>
      </c>
      <c r="H25" s="6">
        <v>6</v>
      </c>
      <c r="I25" s="5" t="s">
        <v>8</v>
      </c>
      <c r="J25" s="5">
        <f t="shared" si="2"/>
        <v>131</v>
      </c>
      <c r="K25" s="5">
        <f t="shared" si="3"/>
        <v>18</v>
      </c>
      <c r="L25" s="5">
        <f t="shared" si="4"/>
        <v>113</v>
      </c>
      <c r="M25" s="7">
        <v>113</v>
      </c>
    </row>
    <row r="26" spans="1:13" x14ac:dyDescent="0.25">
      <c r="A26" s="14">
        <v>245</v>
      </c>
      <c r="B26" s="5">
        <v>5</v>
      </c>
      <c r="C26" s="5" t="str">
        <f t="shared" si="0"/>
        <v>Gingerbread Glades</v>
      </c>
      <c r="D26" s="5">
        <v>4</v>
      </c>
      <c r="E26" s="5" t="str">
        <f t="shared" si="1"/>
        <v>Frozen Fudge Fjords</v>
      </c>
      <c r="F26" s="18">
        <v>34</v>
      </c>
      <c r="H26" s="6">
        <v>7</v>
      </c>
      <c r="I26" s="5" t="s">
        <v>9</v>
      </c>
      <c r="J26" s="5">
        <f t="shared" si="2"/>
        <v>0</v>
      </c>
      <c r="K26" s="5">
        <f t="shared" si="3"/>
        <v>0</v>
      </c>
      <c r="L26" s="5">
        <f t="shared" si="4"/>
        <v>0</v>
      </c>
      <c r="M26" s="7">
        <v>113</v>
      </c>
    </row>
    <row r="27" spans="1:13" ht="15.75" thickBot="1" x14ac:dyDescent="0.3">
      <c r="A27" s="14">
        <v>0</v>
      </c>
      <c r="B27" s="5">
        <v>5</v>
      </c>
      <c r="C27" s="5" t="str">
        <f t="shared" si="0"/>
        <v>Gingerbread Glades</v>
      </c>
      <c r="D27" s="5">
        <v>6</v>
      </c>
      <c r="E27" s="5" t="str">
        <f t="shared" si="1"/>
        <v>Jellybean Jungle</v>
      </c>
      <c r="F27" s="18">
        <v>48</v>
      </c>
      <c r="H27" s="8">
        <v>8</v>
      </c>
      <c r="I27" s="9" t="s">
        <v>10</v>
      </c>
      <c r="J27" s="9">
        <f t="shared" si="2"/>
        <v>184</v>
      </c>
      <c r="K27" s="9">
        <f t="shared" si="3"/>
        <v>0</v>
      </c>
      <c r="L27" s="9">
        <f t="shared" si="4"/>
        <v>184</v>
      </c>
      <c r="M27" s="10">
        <v>184</v>
      </c>
    </row>
    <row r="28" spans="1:13" x14ac:dyDescent="0.25">
      <c r="A28" s="14">
        <v>0</v>
      </c>
      <c r="B28" s="5">
        <v>5</v>
      </c>
      <c r="C28" s="5" t="str">
        <f t="shared" si="0"/>
        <v>Gingerbread Glades</v>
      </c>
      <c r="D28" s="5">
        <v>7</v>
      </c>
      <c r="E28" s="5" t="str">
        <f t="shared" si="1"/>
        <v>Meringue Mountains</v>
      </c>
      <c r="F28" s="18">
        <v>28</v>
      </c>
    </row>
    <row r="29" spans="1:13" x14ac:dyDescent="0.25">
      <c r="A29" s="14">
        <v>0</v>
      </c>
      <c r="B29" s="5">
        <v>5</v>
      </c>
      <c r="C29" s="5" t="str">
        <f t="shared" si="0"/>
        <v>Gingerbread Glades</v>
      </c>
      <c r="D29" s="5">
        <v>8</v>
      </c>
      <c r="E29" s="5" t="str">
        <f t="shared" si="1"/>
        <v>Peanut Butter Parlor</v>
      </c>
      <c r="F29" s="18">
        <v>32</v>
      </c>
      <c r="H29" t="s">
        <v>12</v>
      </c>
      <c r="J29" t="s">
        <v>20</v>
      </c>
      <c r="K29" t="s">
        <v>21</v>
      </c>
      <c r="L29" t="s">
        <v>22</v>
      </c>
      <c r="M29" t="s">
        <v>11</v>
      </c>
    </row>
    <row r="30" spans="1:13" ht="15.75" thickBot="1" x14ac:dyDescent="0.3">
      <c r="A30" s="16">
        <v>18</v>
      </c>
      <c r="B30" s="9">
        <v>6</v>
      </c>
      <c r="C30" s="9" t="str">
        <f t="shared" si="0"/>
        <v>Jellybean Jungle</v>
      </c>
      <c r="D30" s="9">
        <v>4</v>
      </c>
      <c r="E30" s="9" t="str">
        <f t="shared" si="1"/>
        <v>Frozen Fudge Fjords</v>
      </c>
      <c r="F30" s="19">
        <v>34</v>
      </c>
      <c r="H30">
        <v>1</v>
      </c>
      <c r="I30" t="s">
        <v>25</v>
      </c>
      <c r="J30">
        <v>0</v>
      </c>
      <c r="K30">
        <v>200</v>
      </c>
      <c r="L30">
        <v>-200</v>
      </c>
      <c r="M30">
        <v>-200</v>
      </c>
    </row>
    <row r="31" spans="1:13" x14ac:dyDescent="0.25">
      <c r="H31">
        <v>2</v>
      </c>
      <c r="I31" t="s">
        <v>26</v>
      </c>
      <c r="J31">
        <v>120</v>
      </c>
      <c r="K31">
        <v>20</v>
      </c>
      <c r="L31">
        <v>100</v>
      </c>
      <c r="M31">
        <v>100</v>
      </c>
    </row>
    <row r="32" spans="1:13" x14ac:dyDescent="0.25">
      <c r="A32" t="s">
        <v>19</v>
      </c>
      <c r="B32" t="s">
        <v>13</v>
      </c>
      <c r="D32" t="s">
        <v>14</v>
      </c>
      <c r="F32" t="s">
        <v>15</v>
      </c>
      <c r="H32">
        <v>3</v>
      </c>
      <c r="I32" t="s">
        <v>27</v>
      </c>
      <c r="J32">
        <v>60</v>
      </c>
      <c r="K32">
        <v>0</v>
      </c>
      <c r="L32">
        <v>60</v>
      </c>
      <c r="M32">
        <v>60</v>
      </c>
    </row>
    <row r="33" spans="1:13" x14ac:dyDescent="0.25">
      <c r="A33">
        <v>120</v>
      </c>
      <c r="B33">
        <v>1</v>
      </c>
      <c r="C33" t="s">
        <v>25</v>
      </c>
      <c r="D33">
        <v>2</v>
      </c>
      <c r="E33" t="s">
        <v>26</v>
      </c>
      <c r="F33">
        <v>30</v>
      </c>
      <c r="H33">
        <v>4</v>
      </c>
      <c r="I33" t="s">
        <v>28</v>
      </c>
      <c r="J33">
        <v>80</v>
      </c>
      <c r="K33">
        <v>0</v>
      </c>
      <c r="L33">
        <v>80</v>
      </c>
      <c r="M33">
        <v>80</v>
      </c>
    </row>
    <row r="34" spans="1:13" x14ac:dyDescent="0.25">
      <c r="A34">
        <v>80</v>
      </c>
      <c r="B34">
        <v>1</v>
      </c>
      <c r="C34" t="s">
        <v>25</v>
      </c>
      <c r="D34">
        <v>4</v>
      </c>
      <c r="E34" t="s">
        <v>28</v>
      </c>
      <c r="F34">
        <v>40</v>
      </c>
      <c r="H34">
        <v>5</v>
      </c>
      <c r="I34" t="s">
        <v>29</v>
      </c>
      <c r="J34">
        <v>210</v>
      </c>
      <c r="K34">
        <v>40</v>
      </c>
      <c r="L34">
        <v>170</v>
      </c>
      <c r="M34">
        <v>170</v>
      </c>
    </row>
    <row r="35" spans="1:13" x14ac:dyDescent="0.25">
      <c r="A35">
        <v>20</v>
      </c>
      <c r="B35">
        <v>2</v>
      </c>
      <c r="C35" t="s">
        <v>26</v>
      </c>
      <c r="D35">
        <v>3</v>
      </c>
      <c r="E35" t="s">
        <v>27</v>
      </c>
      <c r="F35">
        <v>50</v>
      </c>
      <c r="H35">
        <v>6</v>
      </c>
      <c r="I35" t="s">
        <v>30</v>
      </c>
      <c r="J35">
        <v>70</v>
      </c>
      <c r="K35">
        <v>0</v>
      </c>
      <c r="L35">
        <v>70</v>
      </c>
      <c r="M35">
        <v>70</v>
      </c>
    </row>
    <row r="36" spans="1:13" x14ac:dyDescent="0.25">
      <c r="A36">
        <v>0</v>
      </c>
      <c r="B36">
        <v>3</v>
      </c>
      <c r="C36" t="s">
        <v>27</v>
      </c>
      <c r="D36">
        <v>5</v>
      </c>
      <c r="E36" t="s">
        <v>29</v>
      </c>
      <c r="F36">
        <v>35</v>
      </c>
      <c r="H36">
        <v>7</v>
      </c>
      <c r="I36" t="s">
        <v>31</v>
      </c>
      <c r="J36">
        <v>0</v>
      </c>
      <c r="K36">
        <v>280</v>
      </c>
      <c r="L36">
        <v>-280</v>
      </c>
      <c r="M36">
        <v>-300</v>
      </c>
    </row>
    <row r="37" spans="1:13" x14ac:dyDescent="0.25">
      <c r="A37">
        <v>40</v>
      </c>
      <c r="B37">
        <v>5</v>
      </c>
      <c r="C37" t="s">
        <v>29</v>
      </c>
      <c r="D37">
        <v>3</v>
      </c>
      <c r="E37" t="s">
        <v>27</v>
      </c>
      <c r="F37">
        <v>40</v>
      </c>
    </row>
    <row r="38" spans="1:13" x14ac:dyDescent="0.25">
      <c r="A38">
        <v>0</v>
      </c>
      <c r="B38">
        <v>5</v>
      </c>
      <c r="C38" t="s">
        <v>29</v>
      </c>
      <c r="D38">
        <v>4</v>
      </c>
      <c r="E38" t="s">
        <v>28</v>
      </c>
      <c r="F38">
        <v>30</v>
      </c>
    </row>
    <row r="39" spans="1:13" x14ac:dyDescent="0.25">
      <c r="A39">
        <v>0</v>
      </c>
      <c r="B39">
        <v>5</v>
      </c>
      <c r="C39" t="s">
        <v>29</v>
      </c>
      <c r="D39">
        <v>6</v>
      </c>
      <c r="E39" t="s">
        <v>30</v>
      </c>
      <c r="F39">
        <v>35</v>
      </c>
    </row>
    <row r="40" spans="1:13" x14ac:dyDescent="0.25">
      <c r="A40">
        <v>0</v>
      </c>
      <c r="B40">
        <v>6</v>
      </c>
      <c r="C40" t="s">
        <v>30</v>
      </c>
      <c r="D40">
        <v>5</v>
      </c>
      <c r="E40" t="s">
        <v>29</v>
      </c>
      <c r="F40">
        <v>25</v>
      </c>
    </row>
    <row r="41" spans="1:13" x14ac:dyDescent="0.25">
      <c r="A41">
        <v>0</v>
      </c>
      <c r="B41">
        <v>7</v>
      </c>
      <c r="C41" t="s">
        <v>31</v>
      </c>
      <c r="D41">
        <v>4</v>
      </c>
      <c r="E41" t="s">
        <v>28</v>
      </c>
      <c r="F41">
        <v>50</v>
      </c>
    </row>
    <row r="42" spans="1:13" x14ac:dyDescent="0.25">
      <c r="A42">
        <v>210</v>
      </c>
      <c r="B42">
        <v>7</v>
      </c>
      <c r="C42" t="s">
        <v>31</v>
      </c>
      <c r="D42">
        <v>5</v>
      </c>
      <c r="E42" t="s">
        <v>29</v>
      </c>
      <c r="F42">
        <v>45</v>
      </c>
    </row>
    <row r="43" spans="1:13" x14ac:dyDescent="0.25">
      <c r="A43">
        <v>70</v>
      </c>
      <c r="B43">
        <v>7</v>
      </c>
      <c r="C43" t="s">
        <v>31</v>
      </c>
      <c r="D43">
        <v>6</v>
      </c>
      <c r="E43" t="s">
        <v>30</v>
      </c>
      <c r="F43">
        <v>50</v>
      </c>
    </row>
  </sheetData>
  <mergeCells count="6">
    <mergeCell ref="C12:D12"/>
    <mergeCell ref="E15:H15"/>
    <mergeCell ref="I15:J15"/>
    <mergeCell ref="B18:C18"/>
    <mergeCell ref="D18:E18"/>
    <mergeCell ref="H18:I18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Model 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Gabe Corriveau</cp:lastModifiedBy>
  <dcterms:created xsi:type="dcterms:W3CDTF">2025-03-19T22:54:25Z</dcterms:created>
  <dcterms:modified xsi:type="dcterms:W3CDTF">2025-03-26T21:40:37Z</dcterms:modified>
</cp:coreProperties>
</file>