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GitHub\OnBoardDiagnostics\Graphs\"/>
    </mc:Choice>
  </mc:AlternateContent>
  <xr:revisionPtr revIDLastSave="0" documentId="13_ncr:1_{417D8823-95B1-425C-99FF-BED8B9C436BB}" xr6:coauthVersionLast="47" xr6:coauthVersionMax="47" xr10:uidLastSave="{00000000-0000-0000-0000-000000000000}"/>
  <bookViews>
    <workbookView xWindow="-108" yWindow="-108" windowWidth="23256" windowHeight="12576" firstSheet="1" activeTab="7" xr2:uid="{00000000-000D-0000-FFFF-FFFF00000000}"/>
  </bookViews>
  <sheets>
    <sheet name="All Gears" sheetId="8" r:id="rId1"/>
    <sheet name="First Gear" sheetId="7" r:id="rId2"/>
    <sheet name="Second Gear" sheetId="3" r:id="rId3"/>
    <sheet name="Third Gear" sheetId="4" r:id="rId4"/>
    <sheet name="Fourth Gear" sheetId="5" r:id="rId5"/>
    <sheet name="Fifth Gear" sheetId="6" r:id="rId6"/>
    <sheet name="Chart1" sheetId="2" r:id="rId7"/>
    <sheet name="LOG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7" i="1" l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26" i="1"/>
  <c r="O2" i="1"/>
  <c r="I26" i="1" s="1"/>
  <c r="O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35" i="1"/>
  <c r="J35" i="1" s="1"/>
  <c r="F36" i="1"/>
  <c r="J36" i="1" s="1"/>
  <c r="F37" i="1"/>
  <c r="J37" i="1" s="1"/>
  <c r="F38" i="1"/>
  <c r="J38" i="1" s="1"/>
  <c r="F39" i="1"/>
  <c r="J39" i="1" s="1"/>
  <c r="F40" i="1"/>
  <c r="J40" i="1" s="1"/>
  <c r="F41" i="1"/>
  <c r="J41" i="1" s="1"/>
  <c r="F42" i="1"/>
  <c r="J42" i="1" s="1"/>
  <c r="F43" i="1"/>
  <c r="J43" i="1" s="1"/>
  <c r="F44" i="1"/>
  <c r="J44" i="1" s="1"/>
  <c r="F45" i="1"/>
  <c r="J45" i="1" s="1"/>
  <c r="F46" i="1"/>
  <c r="J46" i="1" s="1"/>
  <c r="F47" i="1"/>
  <c r="J47" i="1" s="1"/>
  <c r="F48" i="1"/>
  <c r="J48" i="1" s="1"/>
  <c r="F49" i="1"/>
  <c r="J49" i="1" s="1"/>
  <c r="F50" i="1"/>
  <c r="J50" i="1" s="1"/>
  <c r="F51" i="1"/>
  <c r="J51" i="1" s="1"/>
  <c r="F52" i="1"/>
  <c r="J52" i="1" s="1"/>
  <c r="F53" i="1"/>
  <c r="J53" i="1" s="1"/>
  <c r="F54" i="1"/>
  <c r="J54" i="1" s="1"/>
  <c r="F55" i="1"/>
  <c r="J55" i="1" s="1"/>
  <c r="F56" i="1"/>
  <c r="J56" i="1" s="1"/>
  <c r="F57" i="1"/>
  <c r="J57" i="1" s="1"/>
  <c r="F58" i="1"/>
  <c r="J58" i="1" s="1"/>
  <c r="F59" i="1"/>
  <c r="J59" i="1" s="1"/>
  <c r="F60" i="1"/>
  <c r="J60" i="1" s="1"/>
  <c r="F61" i="1"/>
  <c r="J61" i="1" s="1"/>
  <c r="F62" i="1"/>
  <c r="J62" i="1" s="1"/>
  <c r="F63" i="1"/>
  <c r="J63" i="1" s="1"/>
  <c r="F64" i="1"/>
  <c r="J64" i="1" s="1"/>
  <c r="F65" i="1"/>
  <c r="J65" i="1" s="1"/>
  <c r="F66" i="1"/>
  <c r="J66" i="1" s="1"/>
  <c r="F67" i="1"/>
  <c r="J67" i="1" s="1"/>
  <c r="F68" i="1"/>
  <c r="J68" i="1" s="1"/>
  <c r="F69" i="1"/>
  <c r="J69" i="1" s="1"/>
  <c r="F70" i="1"/>
  <c r="J70" i="1" s="1"/>
  <c r="F71" i="1"/>
  <c r="J71" i="1" s="1"/>
  <c r="F72" i="1"/>
  <c r="J72" i="1" s="1"/>
  <c r="F73" i="1"/>
  <c r="J73" i="1" s="1"/>
  <c r="F74" i="1"/>
  <c r="J74" i="1" s="1"/>
  <c r="F75" i="1"/>
  <c r="J75" i="1" s="1"/>
  <c r="F76" i="1"/>
  <c r="J76" i="1" s="1"/>
  <c r="F77" i="1"/>
  <c r="J77" i="1" s="1"/>
  <c r="F78" i="1"/>
  <c r="J78" i="1" s="1"/>
  <c r="F79" i="1"/>
  <c r="J79" i="1" s="1"/>
  <c r="F80" i="1"/>
  <c r="J80" i="1" s="1"/>
  <c r="F81" i="1"/>
  <c r="J81" i="1" s="1"/>
  <c r="F82" i="1"/>
  <c r="J82" i="1" s="1"/>
  <c r="F83" i="1"/>
  <c r="J83" i="1" s="1"/>
  <c r="F84" i="1"/>
  <c r="J84" i="1" s="1"/>
  <c r="F85" i="1"/>
  <c r="J85" i="1" s="1"/>
  <c r="F86" i="1"/>
  <c r="J86" i="1" s="1"/>
  <c r="F87" i="1"/>
  <c r="J87" i="1" s="1"/>
  <c r="F88" i="1"/>
  <c r="J88" i="1" s="1"/>
  <c r="F89" i="1"/>
  <c r="J89" i="1" s="1"/>
  <c r="F90" i="1"/>
  <c r="J90" i="1" s="1"/>
  <c r="F91" i="1"/>
  <c r="J91" i="1" s="1"/>
  <c r="F92" i="1"/>
  <c r="J92" i="1" s="1"/>
  <c r="F93" i="1"/>
  <c r="J93" i="1" s="1"/>
  <c r="F94" i="1"/>
  <c r="J94" i="1" s="1"/>
  <c r="F95" i="1"/>
  <c r="J95" i="1" s="1"/>
  <c r="F96" i="1"/>
  <c r="J96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I31" i="1" s="1"/>
  <c r="E32" i="1"/>
  <c r="E33" i="1"/>
  <c r="E34" i="1"/>
  <c r="E35" i="1"/>
  <c r="E36" i="1"/>
  <c r="E37" i="1"/>
  <c r="E38" i="1"/>
  <c r="E39" i="1"/>
  <c r="I39" i="1" s="1"/>
  <c r="E40" i="1"/>
  <c r="E41" i="1"/>
  <c r="E42" i="1"/>
  <c r="E43" i="1"/>
  <c r="E44" i="1"/>
  <c r="E45" i="1"/>
  <c r="E46" i="1"/>
  <c r="E47" i="1"/>
  <c r="I47" i="1" s="1"/>
  <c r="E48" i="1"/>
  <c r="E49" i="1"/>
  <c r="E50" i="1"/>
  <c r="E51" i="1"/>
  <c r="E52" i="1"/>
  <c r="E53" i="1"/>
  <c r="E54" i="1"/>
  <c r="E55" i="1"/>
  <c r="I55" i="1" s="1"/>
  <c r="E56" i="1"/>
  <c r="E57" i="1"/>
  <c r="E58" i="1"/>
  <c r="E59" i="1"/>
  <c r="E60" i="1"/>
  <c r="E61" i="1"/>
  <c r="E62" i="1"/>
  <c r="E63" i="1"/>
  <c r="I63" i="1" s="1"/>
  <c r="E64" i="1"/>
  <c r="E65" i="1"/>
  <c r="E66" i="1"/>
  <c r="E67" i="1"/>
  <c r="E68" i="1"/>
  <c r="E69" i="1"/>
  <c r="E70" i="1"/>
  <c r="E71" i="1"/>
  <c r="I71" i="1" s="1"/>
  <c r="E72" i="1"/>
  <c r="E73" i="1"/>
  <c r="E74" i="1"/>
  <c r="E75" i="1"/>
  <c r="E76" i="1"/>
  <c r="E77" i="1"/>
  <c r="E78" i="1"/>
  <c r="E79" i="1"/>
  <c r="I79" i="1" s="1"/>
  <c r="E80" i="1"/>
  <c r="E81" i="1"/>
  <c r="E82" i="1"/>
  <c r="E83" i="1"/>
  <c r="E84" i="1"/>
  <c r="E85" i="1"/>
  <c r="E86" i="1"/>
  <c r="E87" i="1"/>
  <c r="I87" i="1" s="1"/>
  <c r="E88" i="1"/>
  <c r="E89" i="1"/>
  <c r="E90" i="1"/>
  <c r="E91" i="1"/>
  <c r="E92" i="1"/>
  <c r="E93" i="1"/>
  <c r="E94" i="1"/>
  <c r="E95" i="1"/>
  <c r="I95" i="1" s="1"/>
  <c r="E96" i="1"/>
  <c r="E3" i="1"/>
  <c r="F3" i="1"/>
  <c r="D2" i="1"/>
  <c r="I94" i="1" l="1"/>
  <c r="I86" i="1"/>
  <c r="I78" i="1"/>
  <c r="I70" i="1"/>
  <c r="I62" i="1"/>
  <c r="I54" i="1"/>
  <c r="I46" i="1"/>
  <c r="I38" i="1"/>
  <c r="I30" i="1"/>
  <c r="I77" i="1"/>
  <c r="I29" i="1"/>
  <c r="I85" i="1"/>
  <c r="I53" i="1"/>
  <c r="I37" i="1"/>
  <c r="I92" i="1"/>
  <c r="I84" i="1"/>
  <c r="I76" i="1"/>
  <c r="I68" i="1"/>
  <c r="I60" i="1"/>
  <c r="I52" i="1"/>
  <c r="I44" i="1"/>
  <c r="I36" i="1"/>
  <c r="I28" i="1"/>
  <c r="I93" i="1"/>
  <c r="I69" i="1"/>
  <c r="I45" i="1"/>
  <c r="I91" i="1"/>
  <c r="I83" i="1"/>
  <c r="I75" i="1"/>
  <c r="I67" i="1"/>
  <c r="I59" i="1"/>
  <c r="I51" i="1"/>
  <c r="I43" i="1"/>
  <c r="I35" i="1"/>
  <c r="I27" i="1"/>
  <c r="I61" i="1"/>
  <c r="I90" i="1"/>
  <c r="I82" i="1"/>
  <c r="I74" i="1"/>
  <c r="I66" i="1"/>
  <c r="I58" i="1"/>
  <c r="I50" i="1"/>
  <c r="I42" i="1"/>
  <c r="I34" i="1"/>
  <c r="I81" i="1"/>
  <c r="I65" i="1"/>
  <c r="I49" i="1"/>
  <c r="I33" i="1"/>
  <c r="I89" i="1"/>
  <c r="I73" i="1"/>
  <c r="I57" i="1"/>
  <c r="I41" i="1"/>
  <c r="I96" i="1"/>
  <c r="I88" i="1"/>
  <c r="I80" i="1"/>
  <c r="I72" i="1"/>
  <c r="I64" i="1"/>
  <c r="I56" i="1"/>
  <c r="I48" i="1"/>
  <c r="I40" i="1"/>
  <c r="I32" i="1"/>
</calcChain>
</file>

<file path=xl/sharedStrings.xml><?xml version="1.0" encoding="utf-8"?>
<sst xmlns="http://schemas.openxmlformats.org/spreadsheetml/2006/main" count="159" uniqueCount="32">
  <si>
    <t xml:space="preserve"> </t>
  </si>
  <si>
    <t>Seconds</t>
  </si>
  <si>
    <t>MPH</t>
  </si>
  <si>
    <t>RPMs</t>
  </si>
  <si>
    <t>Wheel RPS</t>
  </si>
  <si>
    <t>Wheel Diameter</t>
  </si>
  <si>
    <t>Wheel Circumference</t>
  </si>
  <si>
    <t>FT/Miles</t>
  </si>
  <si>
    <t>Miles</t>
  </si>
  <si>
    <t>HR</t>
  </si>
  <si>
    <t>REV</t>
  </si>
  <si>
    <t>SEC</t>
  </si>
  <si>
    <t>3600 SEC</t>
  </si>
  <si>
    <t>5280 FT</t>
  </si>
  <si>
    <t>Mile</t>
  </si>
  <si>
    <t>6.544792 FT</t>
  </si>
  <si>
    <t>MIN</t>
  </si>
  <si>
    <t>60 SEC</t>
  </si>
  <si>
    <t>Engine RPS</t>
  </si>
  <si>
    <t>FIRST GEAR</t>
  </si>
  <si>
    <t>SECOND GEAR</t>
  </si>
  <si>
    <t>THIRD GEAR</t>
  </si>
  <si>
    <t>FOURTH GEAR</t>
  </si>
  <si>
    <t>FIFTH GEAR</t>
  </si>
  <si>
    <t>First</t>
  </si>
  <si>
    <t>Second</t>
  </si>
  <si>
    <t>Third</t>
  </si>
  <si>
    <t>Fourth</t>
  </si>
  <si>
    <t>Fifth</t>
  </si>
  <si>
    <t>Ideal vs. My Gear Ratios</t>
  </si>
  <si>
    <t>Ideal</t>
  </si>
  <si>
    <t>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</si>
</sst>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1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Gear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0909753703574253"/>
                  <c:y val="-1.914899754428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LOG!$N$40:$N$45</c:f>
              <c:numCache>
                <c:formatCode>General</c:formatCode>
                <c:ptCount val="6"/>
                <c:pt idx="0">
                  <c:v>27.541666666666668</c:v>
                </c:pt>
                <c:pt idx="1">
                  <c:v>35.083333333333336</c:v>
                </c:pt>
                <c:pt idx="2">
                  <c:v>35.15</c:v>
                </c:pt>
                <c:pt idx="3">
                  <c:v>35.216666666666669</c:v>
                </c:pt>
                <c:pt idx="4">
                  <c:v>39.291666666666664</c:v>
                </c:pt>
                <c:pt idx="5">
                  <c:v>43.366666666666667</c:v>
                </c:pt>
              </c:numCache>
            </c:numRef>
          </c:xVal>
          <c:yVal>
            <c:numRef>
              <c:f>LOG!$O$40:$O$45</c:f>
              <c:numCache>
                <c:formatCode>General</c:formatCode>
                <c:ptCount val="6"/>
                <c:pt idx="0">
                  <c:v>0.22409676905936649</c:v>
                </c:pt>
                <c:pt idx="1">
                  <c:v>0.56024192264841632</c:v>
                </c:pt>
                <c:pt idx="2">
                  <c:v>0.89638707623746594</c:v>
                </c:pt>
                <c:pt idx="3">
                  <c:v>1.2325322298265158</c:v>
                </c:pt>
                <c:pt idx="4">
                  <c:v>1.5686773834155654</c:v>
                </c:pt>
                <c:pt idx="5">
                  <c:v>2.2409676905936653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F-4AAD-AC0F-C27E031D28E6}"/>
            </c:ext>
          </c:extLst>
        </c:ser>
        <c:ser>
          <c:idx val="1"/>
          <c:order val="1"/>
          <c:tx>
            <c:v>Second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1571240979732093"/>
                  <c:y val="5.01491615351135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LOG!$P$40:$P$50</c:f>
              <c:numCache>
                <c:formatCode>General</c:formatCode>
                <c:ptCount val="11"/>
                <c:pt idx="0">
                  <c:v>29.816666666666666</c:v>
                </c:pt>
                <c:pt idx="1">
                  <c:v>32.516666666666666</c:v>
                </c:pt>
                <c:pt idx="2">
                  <c:v>35.216666666666669</c:v>
                </c:pt>
                <c:pt idx="3">
                  <c:v>38.158333333333331</c:v>
                </c:pt>
                <c:pt idx="4">
                  <c:v>41.1</c:v>
                </c:pt>
                <c:pt idx="5">
                  <c:v>43.466666666666669</c:v>
                </c:pt>
                <c:pt idx="6">
                  <c:v>45.833333333333336</c:v>
                </c:pt>
                <c:pt idx="7">
                  <c:v>48.174999999999997</c:v>
                </c:pt>
                <c:pt idx="8">
                  <c:v>50.516666666666666</c:v>
                </c:pt>
                <c:pt idx="9">
                  <c:v>52.4</c:v>
                </c:pt>
                <c:pt idx="10">
                  <c:v>54.283333333333331</c:v>
                </c:pt>
              </c:numCache>
            </c:numRef>
          </c:xVal>
          <c:yVal>
            <c:numRef>
              <c:f>LOG!$Q$40:$Q$50</c:f>
              <c:numCache>
                <c:formatCode>General</c:formatCode>
                <c:ptCount val="11"/>
                <c:pt idx="0">
                  <c:v>3.1373547668311308</c:v>
                </c:pt>
                <c:pt idx="1">
                  <c:v>3.3614515358904975</c:v>
                </c:pt>
                <c:pt idx="2">
                  <c:v>3.6975966894795471</c:v>
                </c:pt>
                <c:pt idx="3">
                  <c:v>4.0337418430685972</c:v>
                </c:pt>
                <c:pt idx="4">
                  <c:v>4.3698869966576472</c:v>
                </c:pt>
                <c:pt idx="5">
                  <c:v>4.7060321502466964</c:v>
                </c:pt>
                <c:pt idx="6">
                  <c:v>5.0421773038357465</c:v>
                </c:pt>
                <c:pt idx="7">
                  <c:v>5.3783224574247965</c:v>
                </c:pt>
                <c:pt idx="8">
                  <c:v>5.7144676110138457</c:v>
                </c:pt>
                <c:pt idx="9">
                  <c:v>6.0506127646028958</c:v>
                </c:pt>
                <c:pt idx="10">
                  <c:v>6.3867579181919458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F-4AAD-AC0F-C27E031D28E6}"/>
            </c:ext>
          </c:extLst>
        </c:ser>
        <c:ser>
          <c:idx val="2"/>
          <c:order val="2"/>
          <c:tx>
            <c:v>Third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50800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1257377540709998"/>
                  <c:y val="5.00933823404025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LOG!$R$40:$R$50</c:f>
              <c:numCache>
                <c:formatCode>General</c:formatCode>
                <c:ptCount val="11"/>
                <c:pt idx="0">
                  <c:v>40.299999999999997</c:v>
                </c:pt>
                <c:pt idx="1">
                  <c:v>41.616666666666667</c:v>
                </c:pt>
                <c:pt idx="2">
                  <c:v>42.93333333333333</c:v>
                </c:pt>
                <c:pt idx="3">
                  <c:v>44.5</c:v>
                </c:pt>
                <c:pt idx="4">
                  <c:v>46.06666666666667</c:v>
                </c:pt>
                <c:pt idx="5">
                  <c:v>47.533333333333331</c:v>
                </c:pt>
                <c:pt idx="6">
                  <c:v>49</c:v>
                </c:pt>
                <c:pt idx="7">
                  <c:v>50.424999999999997</c:v>
                </c:pt>
                <c:pt idx="8">
                  <c:v>51.85</c:v>
                </c:pt>
                <c:pt idx="9">
                  <c:v>53.216666666666669</c:v>
                </c:pt>
                <c:pt idx="10">
                  <c:v>54.583333333333336</c:v>
                </c:pt>
              </c:numCache>
            </c:numRef>
          </c:xVal>
          <c:yVal>
            <c:numRef>
              <c:f>LOG!$S$40:$S$50</c:f>
              <c:numCache>
                <c:formatCode>General</c:formatCode>
                <c:ptCount val="11"/>
                <c:pt idx="0">
                  <c:v>7.0590482253700459</c:v>
                </c:pt>
                <c:pt idx="1">
                  <c:v>7.3951933789590942</c:v>
                </c:pt>
                <c:pt idx="2">
                  <c:v>7.3951933789590942</c:v>
                </c:pt>
                <c:pt idx="3">
                  <c:v>7.3951933789590942</c:v>
                </c:pt>
                <c:pt idx="4">
                  <c:v>7.7313385325481434</c:v>
                </c:pt>
                <c:pt idx="5">
                  <c:v>8.0674836861371944</c:v>
                </c:pt>
                <c:pt idx="6">
                  <c:v>8.4036288397262435</c:v>
                </c:pt>
                <c:pt idx="7">
                  <c:v>8.7397739933152945</c:v>
                </c:pt>
                <c:pt idx="8">
                  <c:v>8.9638707623746612</c:v>
                </c:pt>
                <c:pt idx="9">
                  <c:v>9.1879675314340261</c:v>
                </c:pt>
                <c:pt idx="10">
                  <c:v>9.5241126850230753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F-4AAD-AC0F-C27E031D28E6}"/>
            </c:ext>
          </c:extLst>
        </c:ser>
        <c:ser>
          <c:idx val="3"/>
          <c:order val="3"/>
          <c:tx>
            <c:v>Fourth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50800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3450957646119531E-2"/>
                  <c:y val="7.37322863206624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LOG!$T$40:$T$50</c:f>
              <c:numCache>
                <c:formatCode>General</c:formatCode>
                <c:ptCount val="11"/>
                <c:pt idx="0">
                  <c:v>37.75</c:v>
                </c:pt>
                <c:pt idx="1">
                  <c:v>38.375</c:v>
                </c:pt>
                <c:pt idx="2">
                  <c:v>39</c:v>
                </c:pt>
                <c:pt idx="3">
                  <c:v>39.5</c:v>
                </c:pt>
                <c:pt idx="4">
                  <c:v>40</c:v>
                </c:pt>
                <c:pt idx="5">
                  <c:v>40.533333333333331</c:v>
                </c:pt>
                <c:pt idx="6">
                  <c:v>41.06666666666667</c:v>
                </c:pt>
                <c:pt idx="7">
                  <c:v>41.541666666666664</c:v>
                </c:pt>
                <c:pt idx="8">
                  <c:v>42.016666666666666</c:v>
                </c:pt>
                <c:pt idx="9">
                  <c:v>42.658333333333331</c:v>
                </c:pt>
                <c:pt idx="10">
                  <c:v>43.3</c:v>
                </c:pt>
              </c:numCache>
            </c:numRef>
          </c:xVal>
          <c:yVal>
            <c:numRef>
              <c:f>LOG!$U$40:$U$50</c:f>
              <c:numCache>
                <c:formatCode>General</c:formatCode>
                <c:ptCount val="11"/>
                <c:pt idx="0">
                  <c:v>9.9723062231418087</c:v>
                </c:pt>
                <c:pt idx="1">
                  <c:v>10.084354607671493</c:v>
                </c:pt>
                <c:pt idx="2">
                  <c:v>10.196402992201177</c:v>
                </c:pt>
                <c:pt idx="3">
                  <c:v>10.30845137673086</c:v>
                </c:pt>
                <c:pt idx="4">
                  <c:v>10.420499761260544</c:v>
                </c:pt>
                <c:pt idx="5">
                  <c:v>10.532548145790226</c:v>
                </c:pt>
                <c:pt idx="6">
                  <c:v>10.868693299379277</c:v>
                </c:pt>
                <c:pt idx="7">
                  <c:v>11.204838452968325</c:v>
                </c:pt>
                <c:pt idx="8">
                  <c:v>11.316886837498009</c:v>
                </c:pt>
                <c:pt idx="9">
                  <c:v>11.428935222027691</c:v>
                </c:pt>
                <c:pt idx="10">
                  <c:v>11.428935222027691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4F-4AAD-AC0F-C27E031D28E6}"/>
            </c:ext>
          </c:extLst>
        </c:ser>
        <c:ser>
          <c:idx val="4"/>
          <c:order val="4"/>
          <c:tx>
            <c:v>Fifth Gear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50800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926427081341427E-2"/>
                  <c:y val="2.5429575499610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LOG!$V$40:$V$60</c:f>
              <c:numCache>
                <c:formatCode>General</c:formatCode>
                <c:ptCount val="21"/>
                <c:pt idx="0">
                  <c:v>35.5</c:v>
                </c:pt>
                <c:pt idx="1">
                  <c:v>35.508333333333333</c:v>
                </c:pt>
                <c:pt idx="2">
                  <c:v>35.516666666666666</c:v>
                </c:pt>
                <c:pt idx="3">
                  <c:v>35.833333333333336</c:v>
                </c:pt>
                <c:pt idx="4">
                  <c:v>36.15</c:v>
                </c:pt>
                <c:pt idx="5">
                  <c:v>36.549999999999997</c:v>
                </c:pt>
                <c:pt idx="6">
                  <c:v>36.950000000000003</c:v>
                </c:pt>
                <c:pt idx="7">
                  <c:v>37.166666666666664</c:v>
                </c:pt>
                <c:pt idx="8">
                  <c:v>37.383333333333333</c:v>
                </c:pt>
                <c:pt idx="9">
                  <c:v>37.783333333333331</c:v>
                </c:pt>
                <c:pt idx="10">
                  <c:v>38.18333333333333</c:v>
                </c:pt>
                <c:pt idx="11">
                  <c:v>38.491666666666667</c:v>
                </c:pt>
                <c:pt idx="12">
                  <c:v>38.799999999999997</c:v>
                </c:pt>
                <c:pt idx="13">
                  <c:v>39.158333333333331</c:v>
                </c:pt>
                <c:pt idx="14">
                  <c:v>39.516666666666666</c:v>
                </c:pt>
                <c:pt idx="15">
                  <c:v>39.791666666666664</c:v>
                </c:pt>
                <c:pt idx="16">
                  <c:v>40.06666666666667</c:v>
                </c:pt>
                <c:pt idx="17">
                  <c:v>40.358333333333334</c:v>
                </c:pt>
                <c:pt idx="18">
                  <c:v>40.65</c:v>
                </c:pt>
                <c:pt idx="19">
                  <c:v>40.908333333333331</c:v>
                </c:pt>
                <c:pt idx="20">
                  <c:v>41.166666666666664</c:v>
                </c:pt>
              </c:numCache>
            </c:numRef>
          </c:xVal>
          <c:yVal>
            <c:numRef>
              <c:f>LOG!$W$40:$W$60</c:f>
              <c:numCache>
                <c:formatCode>General</c:formatCode>
                <c:ptCount val="21"/>
                <c:pt idx="0">
                  <c:v>11.428935222027691</c:v>
                </c:pt>
                <c:pt idx="1">
                  <c:v>11.428935222027691</c:v>
                </c:pt>
                <c:pt idx="2">
                  <c:v>11.428935222027691</c:v>
                </c:pt>
                <c:pt idx="3">
                  <c:v>11.428935222027691</c:v>
                </c:pt>
                <c:pt idx="4">
                  <c:v>11.540983606557376</c:v>
                </c:pt>
                <c:pt idx="5">
                  <c:v>11.653031991087058</c:v>
                </c:pt>
                <c:pt idx="6">
                  <c:v>11.765080375616742</c:v>
                </c:pt>
                <c:pt idx="7">
                  <c:v>11.877128760146425</c:v>
                </c:pt>
                <c:pt idx="8">
                  <c:v>12.101225529205792</c:v>
                </c:pt>
                <c:pt idx="9">
                  <c:v>12.325322298265156</c:v>
                </c:pt>
                <c:pt idx="10">
                  <c:v>12.325322298265156</c:v>
                </c:pt>
                <c:pt idx="11">
                  <c:v>12.325322298265156</c:v>
                </c:pt>
                <c:pt idx="12">
                  <c:v>12.549419067324523</c:v>
                </c:pt>
                <c:pt idx="13">
                  <c:v>12.773515836383892</c:v>
                </c:pt>
                <c:pt idx="14">
                  <c:v>12.885564220913574</c:v>
                </c:pt>
                <c:pt idx="15">
                  <c:v>12.997612605443257</c:v>
                </c:pt>
                <c:pt idx="16">
                  <c:v>12.997612605443257</c:v>
                </c:pt>
                <c:pt idx="17">
                  <c:v>12.997612605443257</c:v>
                </c:pt>
                <c:pt idx="18">
                  <c:v>13.221709374502627</c:v>
                </c:pt>
                <c:pt idx="19">
                  <c:v>13.44580614356199</c:v>
                </c:pt>
                <c:pt idx="20">
                  <c:v>13.44580614356199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4F-4AAD-AC0F-C27E031D2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05423"/>
        <c:axId val="1429006255"/>
      </c:scatterChart>
      <c:valAx>
        <c:axId val="1429005423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06255"/>
        <c:crosses val="autoZero"/>
        <c:crossBetween val="midCat"/>
      </c:valAx>
      <c:valAx>
        <c:axId val="1429006255"/>
        <c:scaling>
          <c:orientation val="minMax"/>
          <c:max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0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</a:t>
            </a:r>
            <a:r>
              <a:rPr lang="en-US" baseline="0"/>
              <a:t> Gear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Gear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1634344581599951E-2"/>
                  <c:y val="-0.384014256524691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LOG!$O$18:$O$23</c:f>
              <c:numCache>
                <c:formatCode>General</c:formatCode>
                <c:ptCount val="6"/>
                <c:pt idx="0">
                  <c:v>27.541666666666668</c:v>
                </c:pt>
                <c:pt idx="1">
                  <c:v>35.083333333333336</c:v>
                </c:pt>
                <c:pt idx="2">
                  <c:v>35.15</c:v>
                </c:pt>
                <c:pt idx="3">
                  <c:v>35.216666666666669</c:v>
                </c:pt>
                <c:pt idx="4">
                  <c:v>39.291666666666664</c:v>
                </c:pt>
                <c:pt idx="5">
                  <c:v>43.366666666666667</c:v>
                </c:pt>
              </c:numCache>
            </c:numRef>
          </c:xVal>
          <c:yVal>
            <c:numRef>
              <c:f>LOG!$N$18:$N$23</c:f>
              <c:numCache>
                <c:formatCode>General</c:formatCode>
                <c:ptCount val="6"/>
                <c:pt idx="0">
                  <c:v>0.22409676905936649</c:v>
                </c:pt>
                <c:pt idx="1">
                  <c:v>0.56024192264841632</c:v>
                </c:pt>
                <c:pt idx="2">
                  <c:v>0.89638707623746594</c:v>
                </c:pt>
                <c:pt idx="3">
                  <c:v>1.2325322298265158</c:v>
                </c:pt>
                <c:pt idx="4">
                  <c:v>1.5686773834155654</c:v>
                </c:pt>
                <c:pt idx="5">
                  <c:v>2.2409676905936653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85-46AD-B9CB-7A98EED45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92527"/>
        <c:axId val="1428999599"/>
      </c:scatterChart>
      <c:valAx>
        <c:axId val="1428992527"/>
        <c:scaling>
          <c:orientation val="minMax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99599"/>
        <c:crosses val="autoZero"/>
        <c:crossBetween val="midCat"/>
      </c:valAx>
      <c:valAx>
        <c:axId val="142899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92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GEAR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First Gear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6049868766404201E-2"/>
                  <c:y val="-0.13004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LOG!$Q$15:$Q$25</c:f>
              <c:numCache>
                <c:formatCode>General</c:formatCode>
                <c:ptCount val="11"/>
                <c:pt idx="0">
                  <c:v>29.816666666666666</c:v>
                </c:pt>
                <c:pt idx="1">
                  <c:v>32.516666666666666</c:v>
                </c:pt>
                <c:pt idx="2">
                  <c:v>35.216666666666669</c:v>
                </c:pt>
                <c:pt idx="3">
                  <c:v>38.158333333333331</c:v>
                </c:pt>
                <c:pt idx="4">
                  <c:v>41.1</c:v>
                </c:pt>
                <c:pt idx="5">
                  <c:v>43.466666666666669</c:v>
                </c:pt>
                <c:pt idx="6">
                  <c:v>45.833333333333336</c:v>
                </c:pt>
                <c:pt idx="7">
                  <c:v>48.174999999999997</c:v>
                </c:pt>
                <c:pt idx="8">
                  <c:v>50.516666666666666</c:v>
                </c:pt>
                <c:pt idx="9">
                  <c:v>52.4</c:v>
                </c:pt>
                <c:pt idx="10">
                  <c:v>54.283333333333331</c:v>
                </c:pt>
              </c:numCache>
            </c:numRef>
          </c:xVal>
          <c:yVal>
            <c:numRef>
              <c:f>LOG!$P$15:$P$25</c:f>
              <c:numCache>
                <c:formatCode>General</c:formatCode>
                <c:ptCount val="11"/>
                <c:pt idx="0">
                  <c:v>3.1373547668311308</c:v>
                </c:pt>
                <c:pt idx="1">
                  <c:v>3.3614515358904975</c:v>
                </c:pt>
                <c:pt idx="2">
                  <c:v>3.6975966894795471</c:v>
                </c:pt>
                <c:pt idx="3">
                  <c:v>4.0337418430685972</c:v>
                </c:pt>
                <c:pt idx="4">
                  <c:v>4.3698869966576472</c:v>
                </c:pt>
                <c:pt idx="5">
                  <c:v>4.7060321502466964</c:v>
                </c:pt>
                <c:pt idx="6">
                  <c:v>5.0421773038357465</c:v>
                </c:pt>
                <c:pt idx="7">
                  <c:v>5.3783224574247965</c:v>
                </c:pt>
                <c:pt idx="8">
                  <c:v>5.7144676110138457</c:v>
                </c:pt>
                <c:pt idx="9">
                  <c:v>6.0506127646028958</c:v>
                </c:pt>
                <c:pt idx="10">
                  <c:v>6.3867579181919458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1-4FBC-8317-85737F27A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275711"/>
        <c:axId val="1293276543"/>
      </c:scatterChart>
      <c:valAx>
        <c:axId val="1293275711"/>
        <c:scaling>
          <c:orientation val="minMax"/>
          <c:max val="55"/>
          <c:min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76543"/>
        <c:crosses val="autoZero"/>
        <c:crossBetween val="midCat"/>
      </c:valAx>
      <c:valAx>
        <c:axId val="1293276543"/>
        <c:scaling>
          <c:orientation val="minMax"/>
          <c:max val="6.5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27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Third Gear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5.5315616797900265E-2"/>
                  <c:y val="-0.10364792942548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LOG!$S$15:$S$25</c:f>
              <c:numCache>
                <c:formatCode>General</c:formatCode>
                <c:ptCount val="11"/>
                <c:pt idx="0">
                  <c:v>40.299999999999997</c:v>
                </c:pt>
                <c:pt idx="1">
                  <c:v>41.616666666666667</c:v>
                </c:pt>
                <c:pt idx="2">
                  <c:v>42.93333333333333</c:v>
                </c:pt>
                <c:pt idx="3">
                  <c:v>44.5</c:v>
                </c:pt>
                <c:pt idx="4">
                  <c:v>46.06666666666667</c:v>
                </c:pt>
                <c:pt idx="5">
                  <c:v>47.533333333333331</c:v>
                </c:pt>
                <c:pt idx="6">
                  <c:v>49</c:v>
                </c:pt>
                <c:pt idx="7">
                  <c:v>50.424999999999997</c:v>
                </c:pt>
                <c:pt idx="8">
                  <c:v>51.85</c:v>
                </c:pt>
                <c:pt idx="9">
                  <c:v>53.216666666666669</c:v>
                </c:pt>
                <c:pt idx="10">
                  <c:v>54.583333333333336</c:v>
                </c:pt>
              </c:numCache>
            </c:numRef>
          </c:xVal>
          <c:yVal>
            <c:numRef>
              <c:f>LOG!$R$15:$R$25</c:f>
              <c:numCache>
                <c:formatCode>General</c:formatCode>
                <c:ptCount val="11"/>
                <c:pt idx="0">
                  <c:v>7.0590482253700459</c:v>
                </c:pt>
                <c:pt idx="1">
                  <c:v>7.3951933789590942</c:v>
                </c:pt>
                <c:pt idx="2">
                  <c:v>7.3951933789590942</c:v>
                </c:pt>
                <c:pt idx="3">
                  <c:v>7.3951933789590942</c:v>
                </c:pt>
                <c:pt idx="4">
                  <c:v>7.7313385325481434</c:v>
                </c:pt>
                <c:pt idx="5">
                  <c:v>8.0674836861371944</c:v>
                </c:pt>
                <c:pt idx="6">
                  <c:v>8.4036288397262435</c:v>
                </c:pt>
                <c:pt idx="7">
                  <c:v>8.7397739933152945</c:v>
                </c:pt>
                <c:pt idx="8">
                  <c:v>8.9638707623746612</c:v>
                </c:pt>
                <c:pt idx="9">
                  <c:v>9.1879675314340261</c:v>
                </c:pt>
                <c:pt idx="10">
                  <c:v>9.5241126850230753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3A-4C8E-B635-50869E6FB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628255"/>
        <c:axId val="1383614111"/>
      </c:scatterChart>
      <c:valAx>
        <c:axId val="1383628255"/>
        <c:scaling>
          <c:orientation val="minMax"/>
          <c:max val="55"/>
          <c:min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14111"/>
        <c:crosses val="autoZero"/>
        <c:crossBetween val="midCat"/>
      </c:valAx>
      <c:valAx>
        <c:axId val="1383614111"/>
        <c:scaling>
          <c:orientation val="minMax"/>
          <c:max val="10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62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Fourth Gear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7675952634458395E-2"/>
                  <c:y val="-0.10648009216635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LOG!$U$15:$U$25</c:f>
              <c:numCache>
                <c:formatCode>General</c:formatCode>
                <c:ptCount val="11"/>
                <c:pt idx="0">
                  <c:v>37.75</c:v>
                </c:pt>
                <c:pt idx="1">
                  <c:v>38.375</c:v>
                </c:pt>
                <c:pt idx="2">
                  <c:v>39</c:v>
                </c:pt>
                <c:pt idx="3">
                  <c:v>39.5</c:v>
                </c:pt>
                <c:pt idx="4">
                  <c:v>40</c:v>
                </c:pt>
                <c:pt idx="5">
                  <c:v>40.533333333333331</c:v>
                </c:pt>
                <c:pt idx="6">
                  <c:v>41.06666666666667</c:v>
                </c:pt>
                <c:pt idx="7">
                  <c:v>41.541666666666664</c:v>
                </c:pt>
                <c:pt idx="8">
                  <c:v>42.016666666666666</c:v>
                </c:pt>
                <c:pt idx="9">
                  <c:v>42.658333333333331</c:v>
                </c:pt>
                <c:pt idx="10">
                  <c:v>43.3</c:v>
                </c:pt>
              </c:numCache>
            </c:numRef>
          </c:xVal>
          <c:yVal>
            <c:numRef>
              <c:f>LOG!$T$15:$T$25</c:f>
              <c:numCache>
                <c:formatCode>General</c:formatCode>
                <c:ptCount val="11"/>
                <c:pt idx="0">
                  <c:v>9.9723062231418087</c:v>
                </c:pt>
                <c:pt idx="1">
                  <c:v>10.084354607671493</c:v>
                </c:pt>
                <c:pt idx="2">
                  <c:v>10.196402992201177</c:v>
                </c:pt>
                <c:pt idx="3">
                  <c:v>10.30845137673086</c:v>
                </c:pt>
                <c:pt idx="4">
                  <c:v>10.420499761260544</c:v>
                </c:pt>
                <c:pt idx="5">
                  <c:v>10.532548145790226</c:v>
                </c:pt>
                <c:pt idx="6">
                  <c:v>10.868693299379277</c:v>
                </c:pt>
                <c:pt idx="7">
                  <c:v>11.204838452968325</c:v>
                </c:pt>
                <c:pt idx="8">
                  <c:v>11.316886837498009</c:v>
                </c:pt>
                <c:pt idx="9">
                  <c:v>11.428935222027691</c:v>
                </c:pt>
                <c:pt idx="10">
                  <c:v>11.428935222027691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6A-4176-BB06-57F507A62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0924703"/>
        <c:axId val="1290926783"/>
      </c:scatterChart>
      <c:valAx>
        <c:axId val="129092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</a:t>
                </a:r>
                <a:r>
                  <a:rPr lang="en-US" baseline="0"/>
                  <a:t>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26783"/>
        <c:crosses val="autoZero"/>
        <c:crossBetween val="midCat"/>
      </c:valAx>
      <c:valAx>
        <c:axId val="129092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2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Fifth Gear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4199475065616803E-3"/>
                  <c:y val="-0.21642862350539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LOG!$W$15:$W$35</c:f>
              <c:numCache>
                <c:formatCode>General</c:formatCode>
                <c:ptCount val="21"/>
                <c:pt idx="0">
                  <c:v>35.5</c:v>
                </c:pt>
                <c:pt idx="1">
                  <c:v>35.508333333333333</c:v>
                </c:pt>
                <c:pt idx="2">
                  <c:v>35.516666666666666</c:v>
                </c:pt>
                <c:pt idx="3">
                  <c:v>35.833333333333336</c:v>
                </c:pt>
                <c:pt idx="4">
                  <c:v>36.15</c:v>
                </c:pt>
                <c:pt idx="5">
                  <c:v>36.549999999999997</c:v>
                </c:pt>
                <c:pt idx="6">
                  <c:v>36.950000000000003</c:v>
                </c:pt>
                <c:pt idx="7">
                  <c:v>37.166666666666664</c:v>
                </c:pt>
                <c:pt idx="8">
                  <c:v>37.383333333333333</c:v>
                </c:pt>
                <c:pt idx="9">
                  <c:v>37.783333333333331</c:v>
                </c:pt>
                <c:pt idx="10">
                  <c:v>38.18333333333333</c:v>
                </c:pt>
                <c:pt idx="11">
                  <c:v>38.491666666666667</c:v>
                </c:pt>
                <c:pt idx="12">
                  <c:v>38.799999999999997</c:v>
                </c:pt>
                <c:pt idx="13">
                  <c:v>39.158333333333331</c:v>
                </c:pt>
                <c:pt idx="14">
                  <c:v>39.516666666666666</c:v>
                </c:pt>
                <c:pt idx="15">
                  <c:v>39.791666666666664</c:v>
                </c:pt>
                <c:pt idx="16">
                  <c:v>40.06666666666667</c:v>
                </c:pt>
                <c:pt idx="17">
                  <c:v>40.358333333333334</c:v>
                </c:pt>
                <c:pt idx="18">
                  <c:v>40.65</c:v>
                </c:pt>
                <c:pt idx="19">
                  <c:v>40.908333333333331</c:v>
                </c:pt>
                <c:pt idx="20">
                  <c:v>41.166666666666664</c:v>
                </c:pt>
              </c:numCache>
            </c:numRef>
          </c:xVal>
          <c:yVal>
            <c:numRef>
              <c:f>LOG!$V$15:$V$35</c:f>
              <c:numCache>
                <c:formatCode>General</c:formatCode>
                <c:ptCount val="21"/>
                <c:pt idx="0">
                  <c:v>11.428935222027691</c:v>
                </c:pt>
                <c:pt idx="1">
                  <c:v>11.428935222027691</c:v>
                </c:pt>
                <c:pt idx="2">
                  <c:v>11.428935222027691</c:v>
                </c:pt>
                <c:pt idx="3">
                  <c:v>11.428935222027691</c:v>
                </c:pt>
                <c:pt idx="4">
                  <c:v>11.540983606557376</c:v>
                </c:pt>
                <c:pt idx="5">
                  <c:v>11.653031991087058</c:v>
                </c:pt>
                <c:pt idx="6">
                  <c:v>11.765080375616742</c:v>
                </c:pt>
                <c:pt idx="7">
                  <c:v>11.877128760146425</c:v>
                </c:pt>
                <c:pt idx="8">
                  <c:v>12.101225529205792</c:v>
                </c:pt>
                <c:pt idx="9">
                  <c:v>12.325322298265156</c:v>
                </c:pt>
                <c:pt idx="10">
                  <c:v>12.325322298265156</c:v>
                </c:pt>
                <c:pt idx="11">
                  <c:v>12.325322298265156</c:v>
                </c:pt>
                <c:pt idx="12">
                  <c:v>12.549419067324523</c:v>
                </c:pt>
                <c:pt idx="13">
                  <c:v>12.773515836383892</c:v>
                </c:pt>
                <c:pt idx="14">
                  <c:v>12.885564220913574</c:v>
                </c:pt>
                <c:pt idx="15">
                  <c:v>12.997612605443257</c:v>
                </c:pt>
                <c:pt idx="16">
                  <c:v>12.997612605443257</c:v>
                </c:pt>
                <c:pt idx="17">
                  <c:v>12.997612605443257</c:v>
                </c:pt>
                <c:pt idx="18">
                  <c:v>13.221709374502627</c:v>
                </c:pt>
                <c:pt idx="19">
                  <c:v>13.44580614356199</c:v>
                </c:pt>
                <c:pt idx="20">
                  <c:v>13.44580614356199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B-4E25-A138-9FD751CE3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696495"/>
        <c:axId val="1138700239"/>
      </c:scatterChart>
      <c:valAx>
        <c:axId val="113869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700239"/>
        <c:crosses val="autoZero"/>
        <c:crossBetween val="midCat"/>
      </c:valAx>
      <c:valAx>
        <c:axId val="113870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Wheel RPS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9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92038495188118E-2"/>
          <c:y val="0.17171296296296298"/>
          <c:w val="0.89019685039370078"/>
          <c:h val="0.61498432487605714"/>
        </c:manualLayout>
      </c:layout>
      <c:scatterChart>
        <c:scatterStyle val="lineMarker"/>
        <c:varyColors val="0"/>
        <c:ser>
          <c:idx val="0"/>
          <c:order val="0"/>
          <c:tx>
            <c:strRef>
              <c:f>LOG!$N$14</c:f>
              <c:strCache>
                <c:ptCount val="1"/>
                <c:pt idx="0">
                  <c:v>Wheel RPS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LOG!$H$26:$H$96</c:f>
              <c:numCache>
                <c:formatCode>General</c:formatCode>
                <c:ptCount val="71"/>
                <c:pt idx="0">
                  <c:v>0</c:v>
                </c:pt>
                <c:pt idx="1">
                  <c:v>0.45100000000000001</c:v>
                </c:pt>
                <c:pt idx="2">
                  <c:v>0.91</c:v>
                </c:pt>
                <c:pt idx="3">
                  <c:v>1.36</c:v>
                </c:pt>
                <c:pt idx="4">
                  <c:v>1.821</c:v>
                </c:pt>
                <c:pt idx="5">
                  <c:v>2.2719999999999998</c:v>
                </c:pt>
                <c:pt idx="6">
                  <c:v>2.73</c:v>
                </c:pt>
                <c:pt idx="7">
                  <c:v>3.1829999999999998</c:v>
                </c:pt>
                <c:pt idx="8">
                  <c:v>3.6419999999999999</c:v>
                </c:pt>
                <c:pt idx="9">
                  <c:v>4.0919999999999996</c:v>
                </c:pt>
                <c:pt idx="10">
                  <c:v>4.5529999999999999</c:v>
                </c:pt>
                <c:pt idx="11">
                  <c:v>5.0039999999999996</c:v>
                </c:pt>
                <c:pt idx="12">
                  <c:v>5.4619999999999997</c:v>
                </c:pt>
                <c:pt idx="13">
                  <c:v>5.9130000000000003</c:v>
                </c:pt>
                <c:pt idx="14">
                  <c:v>6.3739999999999997</c:v>
                </c:pt>
                <c:pt idx="15">
                  <c:v>6.8689999999999998</c:v>
                </c:pt>
                <c:pt idx="16">
                  <c:v>7.33</c:v>
                </c:pt>
                <c:pt idx="17">
                  <c:v>7.7809999999999997</c:v>
                </c:pt>
                <c:pt idx="18">
                  <c:v>8.2390000000000008</c:v>
                </c:pt>
                <c:pt idx="19">
                  <c:v>8.69</c:v>
                </c:pt>
                <c:pt idx="20">
                  <c:v>9.1509999999999998</c:v>
                </c:pt>
                <c:pt idx="21">
                  <c:v>9.6010000000000009</c:v>
                </c:pt>
                <c:pt idx="22">
                  <c:v>10.061999999999999</c:v>
                </c:pt>
                <c:pt idx="23">
                  <c:v>10.513</c:v>
                </c:pt>
                <c:pt idx="24">
                  <c:v>10.971</c:v>
                </c:pt>
                <c:pt idx="25">
                  <c:v>11.422000000000001</c:v>
                </c:pt>
                <c:pt idx="26">
                  <c:v>11.882999999999999</c:v>
                </c:pt>
                <c:pt idx="27">
                  <c:v>12.333</c:v>
                </c:pt>
                <c:pt idx="28">
                  <c:v>12.792</c:v>
                </c:pt>
                <c:pt idx="29">
                  <c:v>13.244999999999999</c:v>
                </c:pt>
                <c:pt idx="30">
                  <c:v>13.702999999999999</c:v>
                </c:pt>
                <c:pt idx="31">
                  <c:v>14.156000000000001</c:v>
                </c:pt>
                <c:pt idx="32">
                  <c:v>14.615</c:v>
                </c:pt>
                <c:pt idx="33">
                  <c:v>15.067</c:v>
                </c:pt>
                <c:pt idx="34">
                  <c:v>15.526</c:v>
                </c:pt>
                <c:pt idx="35">
                  <c:v>15.978999999999999</c:v>
                </c:pt>
                <c:pt idx="36">
                  <c:v>16.437999999999999</c:v>
                </c:pt>
                <c:pt idx="37">
                  <c:v>16.888000000000002</c:v>
                </c:pt>
                <c:pt idx="38">
                  <c:v>17.347000000000001</c:v>
                </c:pt>
                <c:pt idx="39">
                  <c:v>17.797000000000001</c:v>
                </c:pt>
                <c:pt idx="40">
                  <c:v>18.257999999999999</c:v>
                </c:pt>
                <c:pt idx="41">
                  <c:v>18.709</c:v>
                </c:pt>
                <c:pt idx="42">
                  <c:v>19.167999999999999</c:v>
                </c:pt>
                <c:pt idx="43">
                  <c:v>19.62</c:v>
                </c:pt>
                <c:pt idx="44">
                  <c:v>20.079000000000001</c:v>
                </c:pt>
                <c:pt idx="45">
                  <c:v>20.529</c:v>
                </c:pt>
                <c:pt idx="46">
                  <c:v>21.030999999999999</c:v>
                </c:pt>
                <c:pt idx="47">
                  <c:v>21.481999999999999</c:v>
                </c:pt>
                <c:pt idx="48">
                  <c:v>21.943000000000001</c:v>
                </c:pt>
                <c:pt idx="49">
                  <c:v>22.393000000000001</c:v>
                </c:pt>
                <c:pt idx="50">
                  <c:v>22.852</c:v>
                </c:pt>
                <c:pt idx="51">
                  <c:v>23.302</c:v>
                </c:pt>
                <c:pt idx="52">
                  <c:v>23.766999999999999</c:v>
                </c:pt>
                <c:pt idx="53">
                  <c:v>24.218</c:v>
                </c:pt>
                <c:pt idx="54">
                  <c:v>24.677</c:v>
                </c:pt>
                <c:pt idx="55">
                  <c:v>25.129000000000001</c:v>
                </c:pt>
                <c:pt idx="56">
                  <c:v>25.588000000000001</c:v>
                </c:pt>
                <c:pt idx="57">
                  <c:v>26.039000000000001</c:v>
                </c:pt>
                <c:pt idx="58">
                  <c:v>26.497</c:v>
                </c:pt>
                <c:pt idx="59">
                  <c:v>26.95</c:v>
                </c:pt>
                <c:pt idx="60">
                  <c:v>27.408999999999999</c:v>
                </c:pt>
                <c:pt idx="61">
                  <c:v>27.859000000000002</c:v>
                </c:pt>
                <c:pt idx="62">
                  <c:v>28.32</c:v>
                </c:pt>
                <c:pt idx="63">
                  <c:v>28.771000000000001</c:v>
                </c:pt>
                <c:pt idx="64">
                  <c:v>29.228999999999999</c:v>
                </c:pt>
                <c:pt idx="65">
                  <c:v>29.68</c:v>
                </c:pt>
                <c:pt idx="66">
                  <c:v>30.140999999999998</c:v>
                </c:pt>
                <c:pt idx="67">
                  <c:v>30.591000000000001</c:v>
                </c:pt>
                <c:pt idx="68">
                  <c:v>31.05</c:v>
                </c:pt>
                <c:pt idx="69">
                  <c:v>31.501000000000001</c:v>
                </c:pt>
                <c:pt idx="70">
                  <c:v>31.960999999999999</c:v>
                </c:pt>
              </c:numCache>
            </c:numRef>
          </c:xVal>
          <c:yVal>
            <c:numRef>
              <c:f>LOG!$I$26:$I$96</c:f>
              <c:numCache>
                <c:formatCode>General</c:formatCode>
                <c:ptCount val="71"/>
                <c:pt idx="0">
                  <c:v>0.22409676905936649</c:v>
                </c:pt>
                <c:pt idx="1">
                  <c:v>0.22409676905936649</c:v>
                </c:pt>
                <c:pt idx="2">
                  <c:v>0.22409676905936649</c:v>
                </c:pt>
                <c:pt idx="3">
                  <c:v>0.22409676905936649</c:v>
                </c:pt>
                <c:pt idx="4">
                  <c:v>0.56024192264841632</c:v>
                </c:pt>
                <c:pt idx="5">
                  <c:v>0.89638707623746594</c:v>
                </c:pt>
                <c:pt idx="6">
                  <c:v>1.2325322298265158</c:v>
                </c:pt>
                <c:pt idx="7">
                  <c:v>1.5686773834155654</c:v>
                </c:pt>
                <c:pt idx="8">
                  <c:v>2.2409676905936653</c:v>
                </c:pt>
                <c:pt idx="9">
                  <c:v>2.9132579977717645</c:v>
                </c:pt>
                <c:pt idx="10">
                  <c:v>3.1373547668311308</c:v>
                </c:pt>
                <c:pt idx="11">
                  <c:v>3.3614515358904975</c:v>
                </c:pt>
                <c:pt idx="12">
                  <c:v>3.6975966894795471</c:v>
                </c:pt>
                <c:pt idx="13">
                  <c:v>4.0337418430685972</c:v>
                </c:pt>
                <c:pt idx="14">
                  <c:v>4.3698869966576472</c:v>
                </c:pt>
                <c:pt idx="15">
                  <c:v>4.7060321502466964</c:v>
                </c:pt>
                <c:pt idx="16">
                  <c:v>5.0421773038357465</c:v>
                </c:pt>
                <c:pt idx="17">
                  <c:v>5.3783224574247965</c:v>
                </c:pt>
                <c:pt idx="18">
                  <c:v>5.7144676110138457</c:v>
                </c:pt>
                <c:pt idx="19">
                  <c:v>6.0506127646028958</c:v>
                </c:pt>
                <c:pt idx="20">
                  <c:v>6.3867579181919458</c:v>
                </c:pt>
                <c:pt idx="21">
                  <c:v>6.722903071780995</c:v>
                </c:pt>
                <c:pt idx="22">
                  <c:v>6.722903071780995</c:v>
                </c:pt>
                <c:pt idx="23">
                  <c:v>6.722903071780995</c:v>
                </c:pt>
                <c:pt idx="24">
                  <c:v>7.0590482253700459</c:v>
                </c:pt>
                <c:pt idx="25">
                  <c:v>7.3951933789590942</c:v>
                </c:pt>
                <c:pt idx="26">
                  <c:v>7.3951933789590942</c:v>
                </c:pt>
                <c:pt idx="27">
                  <c:v>7.3951933789590942</c:v>
                </c:pt>
                <c:pt idx="28">
                  <c:v>7.7313385325481434</c:v>
                </c:pt>
                <c:pt idx="29">
                  <c:v>8.0674836861371944</c:v>
                </c:pt>
                <c:pt idx="30">
                  <c:v>8.4036288397262435</c:v>
                </c:pt>
                <c:pt idx="31">
                  <c:v>8.7397739933152945</c:v>
                </c:pt>
                <c:pt idx="32">
                  <c:v>8.9638707623746612</c:v>
                </c:pt>
                <c:pt idx="33">
                  <c:v>9.1879675314340261</c:v>
                </c:pt>
                <c:pt idx="34">
                  <c:v>9.5241126850230753</c:v>
                </c:pt>
                <c:pt idx="35">
                  <c:v>9.8602578386121262</c:v>
                </c:pt>
                <c:pt idx="36">
                  <c:v>9.8602578386121262</c:v>
                </c:pt>
                <c:pt idx="37">
                  <c:v>9.8602578386121262</c:v>
                </c:pt>
                <c:pt idx="38">
                  <c:v>9.9723062231418087</c:v>
                </c:pt>
                <c:pt idx="39">
                  <c:v>10.084354607671493</c:v>
                </c:pt>
                <c:pt idx="40">
                  <c:v>10.196402992201177</c:v>
                </c:pt>
                <c:pt idx="41">
                  <c:v>10.30845137673086</c:v>
                </c:pt>
                <c:pt idx="42">
                  <c:v>10.420499761260544</c:v>
                </c:pt>
                <c:pt idx="43">
                  <c:v>10.532548145790226</c:v>
                </c:pt>
                <c:pt idx="44">
                  <c:v>10.868693299379277</c:v>
                </c:pt>
                <c:pt idx="45">
                  <c:v>11.204838452968325</c:v>
                </c:pt>
                <c:pt idx="46">
                  <c:v>11.316886837498009</c:v>
                </c:pt>
                <c:pt idx="47">
                  <c:v>11.428935222027691</c:v>
                </c:pt>
                <c:pt idx="48">
                  <c:v>11.428935222027691</c:v>
                </c:pt>
                <c:pt idx="49">
                  <c:v>11.428935222027691</c:v>
                </c:pt>
                <c:pt idx="50">
                  <c:v>11.428935222027691</c:v>
                </c:pt>
                <c:pt idx="51">
                  <c:v>11.428935222027691</c:v>
                </c:pt>
                <c:pt idx="52">
                  <c:v>11.428935222027691</c:v>
                </c:pt>
                <c:pt idx="53">
                  <c:v>11.428935222027691</c:v>
                </c:pt>
                <c:pt idx="54">
                  <c:v>11.540983606557376</c:v>
                </c:pt>
                <c:pt idx="55">
                  <c:v>11.653031991087058</c:v>
                </c:pt>
                <c:pt idx="56">
                  <c:v>11.765080375616742</c:v>
                </c:pt>
                <c:pt idx="57">
                  <c:v>11.877128760146425</c:v>
                </c:pt>
                <c:pt idx="58">
                  <c:v>12.101225529205792</c:v>
                </c:pt>
                <c:pt idx="59">
                  <c:v>12.325322298265156</c:v>
                </c:pt>
                <c:pt idx="60">
                  <c:v>12.325322298265156</c:v>
                </c:pt>
                <c:pt idx="61">
                  <c:v>12.325322298265156</c:v>
                </c:pt>
                <c:pt idx="62">
                  <c:v>12.549419067324523</c:v>
                </c:pt>
                <c:pt idx="63">
                  <c:v>12.773515836383892</c:v>
                </c:pt>
                <c:pt idx="64">
                  <c:v>12.885564220913574</c:v>
                </c:pt>
                <c:pt idx="65">
                  <c:v>12.997612605443257</c:v>
                </c:pt>
                <c:pt idx="66">
                  <c:v>12.997612605443257</c:v>
                </c:pt>
                <c:pt idx="67">
                  <c:v>12.997612605443257</c:v>
                </c:pt>
                <c:pt idx="68">
                  <c:v>13.221709374502627</c:v>
                </c:pt>
                <c:pt idx="69">
                  <c:v>13.44580614356199</c:v>
                </c:pt>
                <c:pt idx="70">
                  <c:v>13.44580614356199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D-4625-B07D-3270E274F10C}"/>
            </c:ext>
          </c:extLst>
        </c:ser>
        <c:ser>
          <c:idx val="1"/>
          <c:order val="1"/>
          <c:tx>
            <c:strRef>
              <c:f>LOG!$O$14</c:f>
              <c:strCache>
                <c:ptCount val="1"/>
                <c:pt idx="0">
                  <c:v>Engine RPS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4925">
                <a:solidFill>
                  <a:schemeClr val="accent2"/>
                </a:solidFill>
              </a:ln>
              <a:effectLst/>
            </c:spPr>
          </c:marker>
          <c:xVal>
            <c:numRef>
              <c:f>LOG!$H$26:$H$96</c:f>
              <c:numCache>
                <c:formatCode>General</c:formatCode>
                <c:ptCount val="71"/>
                <c:pt idx="0">
                  <c:v>0</c:v>
                </c:pt>
                <c:pt idx="1">
                  <c:v>0.45100000000000001</c:v>
                </c:pt>
                <c:pt idx="2">
                  <c:v>0.91</c:v>
                </c:pt>
                <c:pt idx="3">
                  <c:v>1.36</c:v>
                </c:pt>
                <c:pt idx="4">
                  <c:v>1.821</c:v>
                </c:pt>
                <c:pt idx="5">
                  <c:v>2.2719999999999998</c:v>
                </c:pt>
                <c:pt idx="6">
                  <c:v>2.73</c:v>
                </c:pt>
                <c:pt idx="7">
                  <c:v>3.1829999999999998</c:v>
                </c:pt>
                <c:pt idx="8">
                  <c:v>3.6419999999999999</c:v>
                </c:pt>
                <c:pt idx="9">
                  <c:v>4.0919999999999996</c:v>
                </c:pt>
                <c:pt idx="10">
                  <c:v>4.5529999999999999</c:v>
                </c:pt>
                <c:pt idx="11">
                  <c:v>5.0039999999999996</c:v>
                </c:pt>
                <c:pt idx="12">
                  <c:v>5.4619999999999997</c:v>
                </c:pt>
                <c:pt idx="13">
                  <c:v>5.9130000000000003</c:v>
                </c:pt>
                <c:pt idx="14">
                  <c:v>6.3739999999999997</c:v>
                </c:pt>
                <c:pt idx="15">
                  <c:v>6.8689999999999998</c:v>
                </c:pt>
                <c:pt idx="16">
                  <c:v>7.33</c:v>
                </c:pt>
                <c:pt idx="17">
                  <c:v>7.7809999999999997</c:v>
                </c:pt>
                <c:pt idx="18">
                  <c:v>8.2390000000000008</c:v>
                </c:pt>
                <c:pt idx="19">
                  <c:v>8.69</c:v>
                </c:pt>
                <c:pt idx="20">
                  <c:v>9.1509999999999998</c:v>
                </c:pt>
                <c:pt idx="21">
                  <c:v>9.6010000000000009</c:v>
                </c:pt>
                <c:pt idx="22">
                  <c:v>10.061999999999999</c:v>
                </c:pt>
                <c:pt idx="23">
                  <c:v>10.513</c:v>
                </c:pt>
                <c:pt idx="24">
                  <c:v>10.971</c:v>
                </c:pt>
                <c:pt idx="25">
                  <c:v>11.422000000000001</c:v>
                </c:pt>
                <c:pt idx="26">
                  <c:v>11.882999999999999</c:v>
                </c:pt>
                <c:pt idx="27">
                  <c:v>12.333</c:v>
                </c:pt>
                <c:pt idx="28">
                  <c:v>12.792</c:v>
                </c:pt>
                <c:pt idx="29">
                  <c:v>13.244999999999999</c:v>
                </c:pt>
                <c:pt idx="30">
                  <c:v>13.702999999999999</c:v>
                </c:pt>
                <c:pt idx="31">
                  <c:v>14.156000000000001</c:v>
                </c:pt>
                <c:pt idx="32">
                  <c:v>14.615</c:v>
                </c:pt>
                <c:pt idx="33">
                  <c:v>15.067</c:v>
                </c:pt>
                <c:pt idx="34">
                  <c:v>15.526</c:v>
                </c:pt>
                <c:pt idx="35">
                  <c:v>15.978999999999999</c:v>
                </c:pt>
                <c:pt idx="36">
                  <c:v>16.437999999999999</c:v>
                </c:pt>
                <c:pt idx="37">
                  <c:v>16.888000000000002</c:v>
                </c:pt>
                <c:pt idx="38">
                  <c:v>17.347000000000001</c:v>
                </c:pt>
                <c:pt idx="39">
                  <c:v>17.797000000000001</c:v>
                </c:pt>
                <c:pt idx="40">
                  <c:v>18.257999999999999</c:v>
                </c:pt>
                <c:pt idx="41">
                  <c:v>18.709</c:v>
                </c:pt>
                <c:pt idx="42">
                  <c:v>19.167999999999999</c:v>
                </c:pt>
                <c:pt idx="43">
                  <c:v>19.62</c:v>
                </c:pt>
                <c:pt idx="44">
                  <c:v>20.079000000000001</c:v>
                </c:pt>
                <c:pt idx="45">
                  <c:v>20.529</c:v>
                </c:pt>
                <c:pt idx="46">
                  <c:v>21.030999999999999</c:v>
                </c:pt>
                <c:pt idx="47">
                  <c:v>21.481999999999999</c:v>
                </c:pt>
                <c:pt idx="48">
                  <c:v>21.943000000000001</c:v>
                </c:pt>
                <c:pt idx="49">
                  <c:v>22.393000000000001</c:v>
                </c:pt>
                <c:pt idx="50">
                  <c:v>22.852</c:v>
                </c:pt>
                <c:pt idx="51">
                  <c:v>23.302</c:v>
                </c:pt>
                <c:pt idx="52">
                  <c:v>23.766999999999999</c:v>
                </c:pt>
                <c:pt idx="53">
                  <c:v>24.218</c:v>
                </c:pt>
                <c:pt idx="54">
                  <c:v>24.677</c:v>
                </c:pt>
                <c:pt idx="55">
                  <c:v>25.129000000000001</c:v>
                </c:pt>
                <c:pt idx="56">
                  <c:v>25.588000000000001</c:v>
                </c:pt>
                <c:pt idx="57">
                  <c:v>26.039000000000001</c:v>
                </c:pt>
                <c:pt idx="58">
                  <c:v>26.497</c:v>
                </c:pt>
                <c:pt idx="59">
                  <c:v>26.95</c:v>
                </c:pt>
                <c:pt idx="60">
                  <c:v>27.408999999999999</c:v>
                </c:pt>
                <c:pt idx="61">
                  <c:v>27.859000000000002</c:v>
                </c:pt>
                <c:pt idx="62">
                  <c:v>28.32</c:v>
                </c:pt>
                <c:pt idx="63">
                  <c:v>28.771000000000001</c:v>
                </c:pt>
                <c:pt idx="64">
                  <c:v>29.228999999999999</c:v>
                </c:pt>
                <c:pt idx="65">
                  <c:v>29.68</c:v>
                </c:pt>
                <c:pt idx="66">
                  <c:v>30.140999999999998</c:v>
                </c:pt>
                <c:pt idx="67">
                  <c:v>30.591000000000001</c:v>
                </c:pt>
                <c:pt idx="68">
                  <c:v>31.05</c:v>
                </c:pt>
                <c:pt idx="69">
                  <c:v>31.501000000000001</c:v>
                </c:pt>
                <c:pt idx="70">
                  <c:v>31.960999999999999</c:v>
                </c:pt>
              </c:numCache>
            </c:numRef>
          </c:xVal>
          <c:yVal>
            <c:numRef>
              <c:f>LOG!$J$26:$J$96</c:f>
              <c:numCache>
                <c:formatCode>General</c:formatCode>
                <c:ptCount val="71"/>
                <c:pt idx="0">
                  <c:v>10.833333333333334</c:v>
                </c:pt>
                <c:pt idx="1">
                  <c:v>15.416666666666666</c:v>
                </c:pt>
                <c:pt idx="2">
                  <c:v>20</c:v>
                </c:pt>
                <c:pt idx="3">
                  <c:v>27.541666666666668</c:v>
                </c:pt>
                <c:pt idx="4">
                  <c:v>35.083333333333336</c:v>
                </c:pt>
                <c:pt idx="5">
                  <c:v>35.15</c:v>
                </c:pt>
                <c:pt idx="6">
                  <c:v>35.216666666666669</c:v>
                </c:pt>
                <c:pt idx="7">
                  <c:v>39.291666666666664</c:v>
                </c:pt>
                <c:pt idx="8">
                  <c:v>43.366666666666667</c:v>
                </c:pt>
                <c:pt idx="9">
                  <c:v>36.591666666666669</c:v>
                </c:pt>
                <c:pt idx="10">
                  <c:v>29.816666666666666</c:v>
                </c:pt>
                <c:pt idx="11">
                  <c:v>32.516666666666666</c:v>
                </c:pt>
                <c:pt idx="12">
                  <c:v>35.216666666666669</c:v>
                </c:pt>
                <c:pt idx="13">
                  <c:v>38.158333333333331</c:v>
                </c:pt>
                <c:pt idx="14">
                  <c:v>41.1</c:v>
                </c:pt>
                <c:pt idx="15">
                  <c:v>43.466666666666669</c:v>
                </c:pt>
                <c:pt idx="16">
                  <c:v>45.833333333333336</c:v>
                </c:pt>
                <c:pt idx="17">
                  <c:v>48.174999999999997</c:v>
                </c:pt>
                <c:pt idx="18">
                  <c:v>50.516666666666666</c:v>
                </c:pt>
                <c:pt idx="19">
                  <c:v>52.4</c:v>
                </c:pt>
                <c:pt idx="20">
                  <c:v>54.283333333333331</c:v>
                </c:pt>
                <c:pt idx="21">
                  <c:v>50.475000000000001</c:v>
                </c:pt>
                <c:pt idx="22">
                  <c:v>46.666666666666664</c:v>
                </c:pt>
                <c:pt idx="23">
                  <c:v>43.483333333333334</c:v>
                </c:pt>
                <c:pt idx="24">
                  <c:v>40.299999999999997</c:v>
                </c:pt>
                <c:pt idx="25">
                  <c:v>41.616666666666667</c:v>
                </c:pt>
                <c:pt idx="26">
                  <c:v>42.93333333333333</c:v>
                </c:pt>
                <c:pt idx="27">
                  <c:v>44.5</c:v>
                </c:pt>
                <c:pt idx="28">
                  <c:v>46.06666666666667</c:v>
                </c:pt>
                <c:pt idx="29">
                  <c:v>47.533333333333331</c:v>
                </c:pt>
                <c:pt idx="30">
                  <c:v>49</c:v>
                </c:pt>
                <c:pt idx="31">
                  <c:v>50.424999999999997</c:v>
                </c:pt>
                <c:pt idx="32">
                  <c:v>51.85</c:v>
                </c:pt>
                <c:pt idx="33">
                  <c:v>53.216666666666669</c:v>
                </c:pt>
                <c:pt idx="34">
                  <c:v>54.583333333333336</c:v>
                </c:pt>
                <c:pt idx="35">
                  <c:v>48.716666666666669</c:v>
                </c:pt>
                <c:pt idx="36">
                  <c:v>42.85</c:v>
                </c:pt>
                <c:pt idx="37">
                  <c:v>40.299999999999997</c:v>
                </c:pt>
                <c:pt idx="38">
                  <c:v>37.75</c:v>
                </c:pt>
                <c:pt idx="39">
                  <c:v>38.375</c:v>
                </c:pt>
                <c:pt idx="40">
                  <c:v>39</c:v>
                </c:pt>
                <c:pt idx="41">
                  <c:v>39.5</c:v>
                </c:pt>
                <c:pt idx="42">
                  <c:v>40</c:v>
                </c:pt>
                <c:pt idx="43">
                  <c:v>40.533333333333331</c:v>
                </c:pt>
                <c:pt idx="44">
                  <c:v>41.06666666666667</c:v>
                </c:pt>
                <c:pt idx="45">
                  <c:v>41.541666666666664</c:v>
                </c:pt>
                <c:pt idx="46">
                  <c:v>42.016666666666666</c:v>
                </c:pt>
                <c:pt idx="47">
                  <c:v>42.658333333333331</c:v>
                </c:pt>
                <c:pt idx="48">
                  <c:v>43.3</c:v>
                </c:pt>
                <c:pt idx="49">
                  <c:v>39.4</c:v>
                </c:pt>
                <c:pt idx="50">
                  <c:v>35.5</c:v>
                </c:pt>
                <c:pt idx="51">
                  <c:v>35.508333333333333</c:v>
                </c:pt>
                <c:pt idx="52">
                  <c:v>35.516666666666666</c:v>
                </c:pt>
                <c:pt idx="53">
                  <c:v>35.833333333333336</c:v>
                </c:pt>
                <c:pt idx="54">
                  <c:v>36.15</c:v>
                </c:pt>
                <c:pt idx="55">
                  <c:v>36.549999999999997</c:v>
                </c:pt>
                <c:pt idx="56">
                  <c:v>36.950000000000003</c:v>
                </c:pt>
                <c:pt idx="57">
                  <c:v>37.166666666666664</c:v>
                </c:pt>
                <c:pt idx="58">
                  <c:v>37.383333333333333</c:v>
                </c:pt>
                <c:pt idx="59">
                  <c:v>37.783333333333331</c:v>
                </c:pt>
                <c:pt idx="60">
                  <c:v>38.18333333333333</c:v>
                </c:pt>
                <c:pt idx="61">
                  <c:v>38.491666666666667</c:v>
                </c:pt>
                <c:pt idx="62">
                  <c:v>38.799999999999997</c:v>
                </c:pt>
                <c:pt idx="63">
                  <c:v>39.158333333333331</c:v>
                </c:pt>
                <c:pt idx="64">
                  <c:v>39.516666666666666</c:v>
                </c:pt>
                <c:pt idx="65">
                  <c:v>39.791666666666664</c:v>
                </c:pt>
                <c:pt idx="66">
                  <c:v>40.06666666666667</c:v>
                </c:pt>
                <c:pt idx="67">
                  <c:v>40.358333333333334</c:v>
                </c:pt>
                <c:pt idx="68">
                  <c:v>40.65</c:v>
                </c:pt>
                <c:pt idx="69">
                  <c:v>40.908333333333331</c:v>
                </c:pt>
                <c:pt idx="70">
                  <c:v>41.166666666666664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CD-4625-B07D-3270E274F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8471168"/>
        <c:axId val="1678472832"/>
      </c:scatterChart>
      <c:valAx>
        <c:axId val="167847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72832"/>
        <c:crosses val="autoZero"/>
        <c:crossBetween val="midCat"/>
      </c:valAx>
      <c:valAx>
        <c:axId val="167847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471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838207980182126"/>
          <c:y val="3.2188101469048686E-2"/>
          <c:w val="0.38964876776684426"/>
          <c:h val="6.10653093091810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Conclusion:  My</a:t>
            </a:r>
            <a:r>
              <a:rPr lang="en-US" baseline="0"/>
              <a:t> ratios are about 4.5 x bigger for gears 2-5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7.8705161854768155E-2"/>
                  <c:y val="1.76851851851851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LOG!$O$64:$O$67</c:f>
              <c:numCache>
                <c:formatCode>General</c:formatCode>
                <c:ptCount val="4"/>
                <c:pt idx="0">
                  <c:v>1.8819999999999999</c:v>
                </c:pt>
                <c:pt idx="1">
                  <c:v>1.296</c:v>
                </c:pt>
                <c:pt idx="2">
                  <c:v>0.97199999999999998</c:v>
                </c:pt>
                <c:pt idx="3">
                  <c:v>0.78</c:v>
                </c:pt>
              </c:numCache>
            </c:numRef>
          </c:xVal>
          <c:yVal>
            <c:numRef>
              <c:f>LOG!$P$64:$P$67</c:f>
              <c:numCache>
                <c:formatCode>General</c:formatCode>
                <c:ptCount val="4"/>
                <c:pt idx="0">
                  <c:v>9</c:v>
                </c:pt>
                <c:pt idx="1">
                  <c:v>5.8</c:v>
                </c:pt>
                <c:pt idx="2">
                  <c:v>3.8</c:v>
                </c:pt>
                <c:pt idx="3">
                  <c:v>3.1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F-44A5-ADEF-99F4926E4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984207"/>
        <c:axId val="1429000015"/>
      </c:scatterChart>
      <c:valAx>
        <c:axId val="1428984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Gear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00015"/>
        <c:crosses val="autoZero"/>
        <c:crossBetween val="midCat"/>
      </c:valAx>
      <c:valAx>
        <c:axId val="142900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My gear ratios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984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9147F7-0250-4E69-8EBB-55F45AE8BE64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CFD6EAC-7A09-40F1-90B0-AA92FF90D8EE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C62C5CE-44F2-4D80-BED9-9A27E4C281CD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E1CEBD7-607B-431D-AB06-C13C6096F22B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8A6559-F78A-4973-8F91-E2C37C6941B4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D8EFFF4-A4C8-4A68-B905-F0F2E968DD93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26B42-95B6-D4D3-5778-8FBF656E28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0.84348</cdr:x>
      <cdr:y>0.06447</cdr:y>
    </cdr:from>
    <cdr:to>
      <cdr:x>0.97065</cdr:x>
      <cdr:y>0.32084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EBB871C-BA1A-CE44-A515-FA020709F90D}"/>
            </a:ext>
          </a:extLst>
        </cdr:cNvPr>
        <cdr:cNvSpPr txBox="1"/>
      </cdr:nvSpPr>
      <cdr:spPr>
        <a:xfrm xmlns:a="http://schemas.openxmlformats.org/drawingml/2006/main">
          <a:off x="7300148" y="404519"/>
          <a:ext cx="1100667" cy="160866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Typical Gear Ratios:</a:t>
          </a:r>
        </a:p>
        <a:p xmlns:a="http://schemas.openxmlformats.org/drawingml/2006/main">
          <a:r>
            <a:rPr lang="en-US" sz="1100"/>
            <a:t>1st:</a:t>
          </a:r>
          <a:r>
            <a:rPr lang="en-US" sz="1100" baseline="0"/>
            <a:t> 3.166:1</a:t>
          </a:r>
        </a:p>
        <a:p xmlns:a="http://schemas.openxmlformats.org/drawingml/2006/main">
          <a:r>
            <a:rPr lang="en-US" sz="1100" baseline="0"/>
            <a:t>2nd: 1.882:1</a:t>
          </a:r>
        </a:p>
        <a:p xmlns:a="http://schemas.openxmlformats.org/drawingml/2006/main">
          <a:r>
            <a:rPr lang="en-US" sz="1100" baseline="0"/>
            <a:t>3rd: 1.296:1</a:t>
          </a:r>
        </a:p>
        <a:p xmlns:a="http://schemas.openxmlformats.org/drawingml/2006/main">
          <a:r>
            <a:rPr lang="en-US" sz="1100" baseline="0"/>
            <a:t>4th: 0.972:1</a:t>
          </a:r>
        </a:p>
        <a:p xmlns:a="http://schemas.openxmlformats.org/drawingml/2006/main">
          <a:r>
            <a:rPr lang="en-US" sz="1100" baseline="0"/>
            <a:t>5th: 0.78:1</a:t>
          </a:r>
          <a:endParaRPr lang="en-US" sz="1100"/>
        </a:p>
      </cdr:txBody>
    </cdr:sp>
  </cdr:relSizeAnchor>
  <cdr:relSizeAnchor xmlns:cdr="http://schemas.openxmlformats.org/drawingml/2006/chartDrawing">
    <cdr:from>
      <cdr:x>0.36304</cdr:x>
      <cdr:y>0.7991</cdr:y>
    </cdr:from>
    <cdr:to>
      <cdr:x>0.44022</cdr:x>
      <cdr:y>0.88756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C2CCAF-7810-AF7E-DC77-0E324625667F}"/>
            </a:ext>
          </a:extLst>
        </cdr:cNvPr>
        <cdr:cNvSpPr txBox="1"/>
      </cdr:nvSpPr>
      <cdr:spPr>
        <a:xfrm xmlns:a="http://schemas.openxmlformats.org/drawingml/2006/main">
          <a:off x="3142074" y="5014148"/>
          <a:ext cx="667926" cy="555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/>
            <a:t>30:1</a:t>
          </a:r>
        </a:p>
      </cdr:txBody>
    </cdr:sp>
  </cdr:relSizeAnchor>
  <cdr:relSizeAnchor xmlns:cdr="http://schemas.openxmlformats.org/drawingml/2006/chartDrawing">
    <cdr:from>
      <cdr:x>0.58957</cdr:x>
      <cdr:y>0.56882</cdr:y>
    </cdr:from>
    <cdr:to>
      <cdr:x>0.66674</cdr:x>
      <cdr:y>0.65727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9DD01870-D564-AB30-64BD-719996CB2E1C}"/>
            </a:ext>
          </a:extLst>
        </cdr:cNvPr>
        <cdr:cNvSpPr txBox="1"/>
      </cdr:nvSpPr>
      <cdr:spPr>
        <a:xfrm xmlns:a="http://schemas.openxmlformats.org/drawingml/2006/main">
          <a:off x="5102578" y="3569171"/>
          <a:ext cx="667926" cy="555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9:1</a:t>
          </a:r>
        </a:p>
      </cdr:txBody>
    </cdr:sp>
  </cdr:relSizeAnchor>
  <cdr:relSizeAnchor xmlns:cdr="http://schemas.openxmlformats.org/drawingml/2006/chartDrawing">
    <cdr:from>
      <cdr:x>0.645</cdr:x>
      <cdr:y>0.36792</cdr:y>
    </cdr:from>
    <cdr:to>
      <cdr:x>0.72217</cdr:x>
      <cdr:y>0.45637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025CC9A-0F66-831A-4231-9BC3ACA1F4EF}"/>
            </a:ext>
          </a:extLst>
        </cdr:cNvPr>
        <cdr:cNvSpPr txBox="1"/>
      </cdr:nvSpPr>
      <cdr:spPr>
        <a:xfrm xmlns:a="http://schemas.openxmlformats.org/drawingml/2006/main">
          <a:off x="5582355" y="2308578"/>
          <a:ext cx="667926" cy="555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5.8:1</a:t>
          </a:r>
        </a:p>
      </cdr:txBody>
    </cdr:sp>
  </cdr:relSizeAnchor>
  <cdr:relSizeAnchor xmlns:cdr="http://schemas.openxmlformats.org/drawingml/2006/chartDrawing">
    <cdr:from>
      <cdr:x>0.57978</cdr:x>
      <cdr:y>0.191</cdr:y>
    </cdr:from>
    <cdr:to>
      <cdr:x>0.67609</cdr:x>
      <cdr:y>0.27946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FBB9E42C-B63A-815A-8401-FEDA9795665C}"/>
            </a:ext>
          </a:extLst>
        </cdr:cNvPr>
        <cdr:cNvSpPr txBox="1"/>
      </cdr:nvSpPr>
      <cdr:spPr>
        <a:xfrm xmlns:a="http://schemas.openxmlformats.org/drawingml/2006/main">
          <a:off x="5017911" y="1198504"/>
          <a:ext cx="833496" cy="555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3.8:1</a:t>
          </a:r>
        </a:p>
      </cdr:txBody>
    </cdr:sp>
  </cdr:relSizeAnchor>
  <cdr:relSizeAnchor xmlns:cdr="http://schemas.openxmlformats.org/drawingml/2006/chartDrawing">
    <cdr:from>
      <cdr:x>0.3113</cdr:x>
      <cdr:y>0.10105</cdr:y>
    </cdr:from>
    <cdr:to>
      <cdr:x>0.40761</cdr:x>
      <cdr:y>0.18951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020E3F7C-AAEB-7FC9-50D2-52D4E858F620}"/>
            </a:ext>
          </a:extLst>
        </cdr:cNvPr>
        <cdr:cNvSpPr txBox="1"/>
      </cdr:nvSpPr>
      <cdr:spPr>
        <a:xfrm xmlns:a="http://schemas.openxmlformats.org/drawingml/2006/main">
          <a:off x="2694282" y="634059"/>
          <a:ext cx="833496" cy="5550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/>
            <a:t>3.1:1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13D927-AF3F-5BC0-0F80-8DAA510A13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5D687-65BF-C8FE-25C9-295C1C7A537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CDC5F-0D8A-D724-3A3B-BEA4AF767CB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64A051-27BD-5708-A7F1-A35CB7CFA1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2AB325-18E0-C959-0245-A97A0A0F14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4815" cy="62747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66A34E-92BB-2B55-C81C-4ED47D87692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304806</xdr:colOff>
      <xdr:row>60</xdr:row>
      <xdr:rowOff>114300</xdr:rowOff>
    </xdr:from>
    <xdr:to>
      <xdr:col>22</xdr:col>
      <xdr:colOff>213360</xdr:colOff>
      <xdr:row>75</xdr:row>
      <xdr:rowOff>114300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C85519-329F-8226-AC66-08BD6EE601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7"/>
  <sheetViews>
    <sheetView tabSelected="1" topLeftCell="A61" workbookViewId="0">
      <selection activeCell="N78" sqref="N78"/>
    </sheetView>
  </sheetViews>
  <sheetFormatPr defaultRowHeight="14.4" x14ac:dyDescent="0.3"/>
  <cols>
    <col min="9" max="9" width="9.6640625" bestFit="1" customWidth="1"/>
    <col min="14" max="14" width="12.109375" customWidth="1"/>
    <col min="15" max="15" width="10.77734375" customWidth="1"/>
    <col min="17" max="17" width="10.88671875" bestFit="1" customWidth="1"/>
  </cols>
  <sheetData>
    <row r="1" spans="1:23" x14ac:dyDescent="0.3">
      <c r="D1" t="s">
        <v>1</v>
      </c>
      <c r="E1" t="s">
        <v>2</v>
      </c>
      <c r="F1" t="s">
        <v>3</v>
      </c>
      <c r="N1" t="s">
        <v>5</v>
      </c>
      <c r="O1">
        <f>2+1/12</f>
        <v>2.0833333333333335</v>
      </c>
    </row>
    <row r="2" spans="1:23" x14ac:dyDescent="0.3">
      <c r="A2">
        <v>24434</v>
      </c>
      <c r="B2" t="s">
        <v>0</v>
      </c>
      <c r="C2">
        <v>896</v>
      </c>
      <c r="D2" s="1">
        <f>(A2-$A$2)/1000</f>
        <v>0</v>
      </c>
      <c r="E2">
        <v>0</v>
      </c>
      <c r="F2">
        <v>896</v>
      </c>
      <c r="N2" t="s">
        <v>6</v>
      </c>
      <c r="O2">
        <f>3.1415*O1</f>
        <v>6.5447916666666677</v>
      </c>
    </row>
    <row r="3" spans="1:23" x14ac:dyDescent="0.3">
      <c r="A3">
        <v>24891</v>
      </c>
      <c r="B3">
        <v>1</v>
      </c>
      <c r="C3" t="s">
        <v>0</v>
      </c>
      <c r="D3" s="1">
        <f t="shared" ref="D3:D66" si="0">(A3-$A$2)/1000</f>
        <v>0.45700000000000002</v>
      </c>
      <c r="E3" s="1">
        <f>IF(ISNUMBER(B3), B3, (B2+B4)/2)</f>
        <v>1</v>
      </c>
      <c r="F3">
        <f>IF(ISNUMBER(C3), C3, (C2+C4)/2)</f>
        <v>908.5</v>
      </c>
      <c r="N3" t="s">
        <v>7</v>
      </c>
      <c r="O3">
        <v>5280</v>
      </c>
    </row>
    <row r="4" spans="1:23" x14ac:dyDescent="0.3">
      <c r="A4">
        <v>25352</v>
      </c>
      <c r="B4" t="s">
        <v>0</v>
      </c>
      <c r="C4">
        <v>921</v>
      </c>
      <c r="D4" s="1">
        <f t="shared" si="0"/>
        <v>0.91800000000000004</v>
      </c>
      <c r="E4" s="1">
        <f t="shared" ref="E4:E67" si="1">IF(ISNUMBER(B4), B4, (B3+B5)/2)</f>
        <v>1</v>
      </c>
      <c r="F4">
        <f t="shared" ref="F4:F67" si="2">IF(ISNUMBER(C4), C4, (C3+C5)/2)</f>
        <v>921</v>
      </c>
    </row>
    <row r="5" spans="1:23" x14ac:dyDescent="0.3">
      <c r="A5">
        <v>25802</v>
      </c>
      <c r="B5">
        <v>1</v>
      </c>
      <c r="C5" t="s">
        <v>0</v>
      </c>
      <c r="D5" s="1">
        <f t="shared" si="0"/>
        <v>1.3680000000000001</v>
      </c>
      <c r="E5" s="1">
        <f t="shared" si="1"/>
        <v>1</v>
      </c>
      <c r="F5">
        <f t="shared" si="2"/>
        <v>797</v>
      </c>
    </row>
    <row r="6" spans="1:23" x14ac:dyDescent="0.3">
      <c r="A6">
        <v>26261</v>
      </c>
      <c r="B6" t="s">
        <v>0</v>
      </c>
      <c r="C6">
        <v>673</v>
      </c>
      <c r="D6" s="1">
        <f t="shared" si="0"/>
        <v>1.827</v>
      </c>
      <c r="E6" s="1">
        <f t="shared" si="1"/>
        <v>1</v>
      </c>
      <c r="F6">
        <f t="shared" si="2"/>
        <v>673</v>
      </c>
      <c r="N6" t="s">
        <v>8</v>
      </c>
      <c r="O6" t="s">
        <v>9</v>
      </c>
      <c r="P6" t="s">
        <v>13</v>
      </c>
      <c r="Q6" t="s">
        <v>10</v>
      </c>
      <c r="R6" t="s">
        <v>10</v>
      </c>
    </row>
    <row r="7" spans="1:23" x14ac:dyDescent="0.3">
      <c r="A7">
        <v>26712</v>
      </c>
      <c r="B7">
        <v>1</v>
      </c>
      <c r="C7" t="s">
        <v>0</v>
      </c>
      <c r="D7" s="1">
        <f t="shared" si="0"/>
        <v>2.278</v>
      </c>
      <c r="E7" s="1">
        <f t="shared" si="1"/>
        <v>1</v>
      </c>
      <c r="F7">
        <f t="shared" si="2"/>
        <v>669</v>
      </c>
      <c r="N7" t="s">
        <v>9</v>
      </c>
      <c r="O7" t="s">
        <v>12</v>
      </c>
      <c r="P7" t="s">
        <v>14</v>
      </c>
      <c r="Q7" t="s">
        <v>15</v>
      </c>
      <c r="R7" t="s">
        <v>11</v>
      </c>
    </row>
    <row r="8" spans="1:23" x14ac:dyDescent="0.3">
      <c r="A8">
        <v>27172</v>
      </c>
      <c r="B8" t="s">
        <v>0</v>
      </c>
      <c r="C8">
        <v>665</v>
      </c>
      <c r="D8" s="1">
        <f t="shared" si="0"/>
        <v>2.738</v>
      </c>
      <c r="E8" s="1">
        <f t="shared" si="1"/>
        <v>2</v>
      </c>
      <c r="F8">
        <f t="shared" si="2"/>
        <v>665</v>
      </c>
    </row>
    <row r="9" spans="1:23" x14ac:dyDescent="0.3">
      <c r="A9">
        <v>27623</v>
      </c>
      <c r="B9">
        <v>3</v>
      </c>
      <c r="C9" t="s">
        <v>0</v>
      </c>
      <c r="D9" s="1">
        <f t="shared" si="0"/>
        <v>3.1890000000000001</v>
      </c>
      <c r="E9" s="1">
        <f t="shared" si="1"/>
        <v>3</v>
      </c>
      <c r="F9">
        <f t="shared" si="2"/>
        <v>812.5</v>
      </c>
      <c r="N9" t="s">
        <v>10</v>
      </c>
      <c r="O9" t="s">
        <v>16</v>
      </c>
      <c r="P9" t="s">
        <v>10</v>
      </c>
    </row>
    <row r="10" spans="1:23" x14ac:dyDescent="0.3">
      <c r="A10">
        <v>28125</v>
      </c>
      <c r="B10" t="s">
        <v>0</v>
      </c>
      <c r="C10">
        <v>960</v>
      </c>
      <c r="D10" s="1">
        <f t="shared" si="0"/>
        <v>3.6909999999999998</v>
      </c>
      <c r="E10" s="1">
        <f t="shared" si="1"/>
        <v>4.5</v>
      </c>
      <c r="F10">
        <f t="shared" si="2"/>
        <v>960</v>
      </c>
      <c r="N10" t="s">
        <v>16</v>
      </c>
      <c r="O10" t="s">
        <v>17</v>
      </c>
      <c r="P10" t="s">
        <v>11</v>
      </c>
    </row>
    <row r="11" spans="1:23" x14ac:dyDescent="0.3">
      <c r="A11">
        <v>28575</v>
      </c>
      <c r="B11">
        <v>6</v>
      </c>
      <c r="C11" t="s">
        <v>0</v>
      </c>
      <c r="D11" s="1">
        <f t="shared" si="0"/>
        <v>4.141</v>
      </c>
      <c r="E11" s="1">
        <f t="shared" si="1"/>
        <v>6</v>
      </c>
      <c r="F11">
        <f t="shared" si="2"/>
        <v>1003</v>
      </c>
    </row>
    <row r="12" spans="1:23" ht="15" thickBot="1" x14ac:dyDescent="0.35">
      <c r="A12">
        <v>29034</v>
      </c>
      <c r="B12" t="s">
        <v>0</v>
      </c>
      <c r="C12">
        <v>1046</v>
      </c>
      <c r="D12" s="1">
        <f t="shared" si="0"/>
        <v>4.5999999999999996</v>
      </c>
      <c r="E12" s="1">
        <f t="shared" si="1"/>
        <v>6.5</v>
      </c>
      <c r="F12">
        <f t="shared" si="2"/>
        <v>1046</v>
      </c>
    </row>
    <row r="13" spans="1:23" x14ac:dyDescent="0.3">
      <c r="A13">
        <v>29485</v>
      </c>
      <c r="B13">
        <v>7</v>
      </c>
      <c r="C13" t="s">
        <v>0</v>
      </c>
      <c r="D13" s="1">
        <f t="shared" si="0"/>
        <v>5.0510000000000002</v>
      </c>
      <c r="E13" s="1">
        <f t="shared" si="1"/>
        <v>7</v>
      </c>
      <c r="F13">
        <f t="shared" si="2"/>
        <v>886</v>
      </c>
      <c r="N13" s="2" t="s">
        <v>19</v>
      </c>
      <c r="O13" s="8"/>
      <c r="P13" s="2" t="s">
        <v>20</v>
      </c>
      <c r="Q13" s="3"/>
      <c r="R13" s="2" t="s">
        <v>21</v>
      </c>
      <c r="S13" s="3"/>
      <c r="T13" s="2" t="s">
        <v>22</v>
      </c>
      <c r="U13" s="8"/>
      <c r="V13" s="2" t="s">
        <v>23</v>
      </c>
      <c r="W13" s="3"/>
    </row>
    <row r="14" spans="1:23" x14ac:dyDescent="0.3">
      <c r="A14">
        <v>29943</v>
      </c>
      <c r="B14" t="s">
        <v>0</v>
      </c>
      <c r="C14">
        <v>726</v>
      </c>
      <c r="D14" s="1">
        <f t="shared" si="0"/>
        <v>5.5090000000000003</v>
      </c>
      <c r="E14" s="1">
        <f t="shared" si="1"/>
        <v>6</v>
      </c>
      <c r="F14">
        <f t="shared" si="2"/>
        <v>726</v>
      </c>
      <c r="N14" s="4" t="s">
        <v>4</v>
      </c>
      <c r="O14" s="9" t="s">
        <v>18</v>
      </c>
      <c r="P14" s="4" t="s">
        <v>4</v>
      </c>
      <c r="Q14" s="5" t="s">
        <v>18</v>
      </c>
      <c r="R14" s="4" t="s">
        <v>4</v>
      </c>
      <c r="S14" s="5" t="s">
        <v>18</v>
      </c>
      <c r="T14" s="4" t="s">
        <v>4</v>
      </c>
      <c r="U14" s="9" t="s">
        <v>18</v>
      </c>
      <c r="V14" s="4" t="s">
        <v>4</v>
      </c>
      <c r="W14" s="5" t="s">
        <v>18</v>
      </c>
    </row>
    <row r="15" spans="1:23" x14ac:dyDescent="0.3">
      <c r="A15">
        <v>30394</v>
      </c>
      <c r="B15">
        <v>5</v>
      </c>
      <c r="C15" t="s">
        <v>0</v>
      </c>
      <c r="D15" s="1">
        <f t="shared" si="0"/>
        <v>5.96</v>
      </c>
      <c r="E15" s="1">
        <f t="shared" si="1"/>
        <v>5</v>
      </c>
      <c r="F15">
        <f t="shared" si="2"/>
        <v>660</v>
      </c>
      <c r="N15" s="4">
        <v>0.22409676905936649</v>
      </c>
      <c r="O15" s="9">
        <v>10.833333333333334</v>
      </c>
      <c r="P15" s="4">
        <v>3.1373547668311308</v>
      </c>
      <c r="Q15" s="5">
        <v>29.816666666666666</v>
      </c>
      <c r="R15" s="4">
        <v>7.0590482253700459</v>
      </c>
      <c r="S15" s="5">
        <v>40.299999999999997</v>
      </c>
      <c r="T15" s="4">
        <v>9.9723062231418087</v>
      </c>
      <c r="U15" s="9">
        <v>37.75</v>
      </c>
      <c r="V15" s="4">
        <v>11.428935222027691</v>
      </c>
      <c r="W15" s="5">
        <v>35.5</v>
      </c>
    </row>
    <row r="16" spans="1:23" x14ac:dyDescent="0.3">
      <c r="A16">
        <v>30853</v>
      </c>
      <c r="B16" t="s">
        <v>0</v>
      </c>
      <c r="C16">
        <v>594</v>
      </c>
      <c r="D16" s="1">
        <f t="shared" si="0"/>
        <v>6.4189999999999996</v>
      </c>
      <c r="E16" s="1">
        <f t="shared" si="1"/>
        <v>4</v>
      </c>
      <c r="F16">
        <f t="shared" si="2"/>
        <v>594</v>
      </c>
      <c r="N16" s="4">
        <v>0.22409676905936649</v>
      </c>
      <c r="O16" s="9">
        <v>15.416666666666666</v>
      </c>
      <c r="P16" s="4">
        <v>3.3614515358904975</v>
      </c>
      <c r="Q16" s="5">
        <v>32.516666666666666</v>
      </c>
      <c r="R16" s="4">
        <v>7.3951933789590942</v>
      </c>
      <c r="S16" s="5">
        <v>41.616666666666667</v>
      </c>
      <c r="T16" s="4">
        <v>10.084354607671493</v>
      </c>
      <c r="U16" s="9">
        <v>38.375</v>
      </c>
      <c r="V16" s="4">
        <v>11.428935222027691</v>
      </c>
      <c r="W16" s="5">
        <v>35.508333333333333</v>
      </c>
    </row>
    <row r="17" spans="1:23" x14ac:dyDescent="0.3">
      <c r="A17">
        <v>31303</v>
      </c>
      <c r="B17">
        <v>3</v>
      </c>
      <c r="C17" t="s">
        <v>0</v>
      </c>
      <c r="D17" s="1">
        <f t="shared" si="0"/>
        <v>6.8689999999999998</v>
      </c>
      <c r="E17" s="1">
        <f t="shared" si="1"/>
        <v>3</v>
      </c>
      <c r="F17">
        <f t="shared" si="2"/>
        <v>545</v>
      </c>
      <c r="N17" s="4">
        <v>0.22409676905936649</v>
      </c>
      <c r="O17" s="9">
        <v>20</v>
      </c>
      <c r="P17" s="4">
        <v>3.6975966894795471</v>
      </c>
      <c r="Q17" s="5">
        <v>35.216666666666669</v>
      </c>
      <c r="R17" s="4">
        <v>7.3951933789590942</v>
      </c>
      <c r="S17" s="5">
        <v>42.93333333333333</v>
      </c>
      <c r="T17" s="4">
        <v>10.196402992201177</v>
      </c>
      <c r="U17" s="9">
        <v>39</v>
      </c>
      <c r="V17" s="4">
        <v>11.428935222027691</v>
      </c>
      <c r="W17" s="5">
        <v>35.516666666666666</v>
      </c>
    </row>
    <row r="18" spans="1:23" x14ac:dyDescent="0.3">
      <c r="A18">
        <v>31764</v>
      </c>
      <c r="B18" t="s">
        <v>0</v>
      </c>
      <c r="C18">
        <v>496</v>
      </c>
      <c r="D18" s="1">
        <f t="shared" si="0"/>
        <v>7.33</v>
      </c>
      <c r="E18" s="1">
        <f t="shared" si="1"/>
        <v>3</v>
      </c>
      <c r="F18">
        <f t="shared" si="2"/>
        <v>496</v>
      </c>
      <c r="N18" s="4">
        <v>0.22409676905936649</v>
      </c>
      <c r="O18" s="9">
        <v>27.541666666666668</v>
      </c>
      <c r="P18" s="4">
        <v>4.0337418430685972</v>
      </c>
      <c r="Q18" s="5">
        <v>38.158333333333331</v>
      </c>
      <c r="R18" s="4">
        <v>7.3951933789590942</v>
      </c>
      <c r="S18" s="5">
        <v>44.5</v>
      </c>
      <c r="T18" s="4">
        <v>10.30845137673086</v>
      </c>
      <c r="U18" s="9">
        <v>39.5</v>
      </c>
      <c r="V18" s="4">
        <v>11.428935222027691</v>
      </c>
      <c r="W18" s="5">
        <v>35.833333333333336</v>
      </c>
    </row>
    <row r="19" spans="1:23" x14ac:dyDescent="0.3">
      <c r="A19">
        <v>32215</v>
      </c>
      <c r="B19">
        <v>3</v>
      </c>
      <c r="C19" t="s">
        <v>0</v>
      </c>
      <c r="D19" s="1">
        <f t="shared" si="0"/>
        <v>7.7809999999999997</v>
      </c>
      <c r="E19" s="1">
        <f t="shared" si="1"/>
        <v>3</v>
      </c>
      <c r="F19">
        <f t="shared" si="2"/>
        <v>745</v>
      </c>
      <c r="N19" s="4">
        <v>0.56024192264841632</v>
      </c>
      <c r="O19" s="9">
        <v>35.083333333333336</v>
      </c>
      <c r="P19" s="4">
        <v>4.3698869966576472</v>
      </c>
      <c r="Q19" s="5">
        <v>41.1</v>
      </c>
      <c r="R19" s="4">
        <v>7.7313385325481434</v>
      </c>
      <c r="S19" s="5">
        <v>46.06666666666667</v>
      </c>
      <c r="T19" s="4">
        <v>10.420499761260544</v>
      </c>
      <c r="U19" s="9">
        <v>40</v>
      </c>
      <c r="V19" s="4">
        <v>11.540983606557376</v>
      </c>
      <c r="W19" s="5">
        <v>36.15</v>
      </c>
    </row>
    <row r="20" spans="1:23" x14ac:dyDescent="0.3">
      <c r="A20">
        <v>32673</v>
      </c>
      <c r="B20" t="s">
        <v>0</v>
      </c>
      <c r="C20">
        <v>994</v>
      </c>
      <c r="D20" s="1">
        <f t="shared" si="0"/>
        <v>8.2390000000000008</v>
      </c>
      <c r="E20" s="1">
        <f t="shared" si="1"/>
        <v>3.5</v>
      </c>
      <c r="F20">
        <f t="shared" si="2"/>
        <v>994</v>
      </c>
      <c r="N20" s="4">
        <v>0.89638707623746594</v>
      </c>
      <c r="O20" s="9">
        <v>35.15</v>
      </c>
      <c r="P20" s="4">
        <v>4.7060321502466964</v>
      </c>
      <c r="Q20" s="5">
        <v>43.466666666666669</v>
      </c>
      <c r="R20" s="4">
        <v>8.0674836861371944</v>
      </c>
      <c r="S20" s="5">
        <v>47.533333333333331</v>
      </c>
      <c r="T20" s="4">
        <v>10.532548145790226</v>
      </c>
      <c r="U20" s="9">
        <v>40.533333333333331</v>
      </c>
      <c r="V20" s="4">
        <v>11.653031991087058</v>
      </c>
      <c r="W20" s="5">
        <v>36.549999999999997</v>
      </c>
    </row>
    <row r="21" spans="1:23" x14ac:dyDescent="0.3">
      <c r="A21">
        <v>33124</v>
      </c>
      <c r="B21">
        <v>4</v>
      </c>
      <c r="C21" t="s">
        <v>0</v>
      </c>
      <c r="D21" s="1">
        <f t="shared" si="0"/>
        <v>8.69</v>
      </c>
      <c r="E21" s="1">
        <f t="shared" si="1"/>
        <v>4</v>
      </c>
      <c r="F21">
        <f t="shared" si="2"/>
        <v>873.5</v>
      </c>
      <c r="N21" s="4">
        <v>1.2325322298265158</v>
      </c>
      <c r="O21" s="9">
        <v>35.216666666666669</v>
      </c>
      <c r="P21" s="4">
        <v>5.0421773038357465</v>
      </c>
      <c r="Q21" s="5">
        <v>45.833333333333336</v>
      </c>
      <c r="R21" s="4">
        <v>8.4036288397262435</v>
      </c>
      <c r="S21" s="5">
        <v>49</v>
      </c>
      <c r="T21" s="4">
        <v>10.868693299379277</v>
      </c>
      <c r="U21" s="9">
        <v>41.06666666666667</v>
      </c>
      <c r="V21" s="4">
        <v>11.765080375616742</v>
      </c>
      <c r="W21" s="5">
        <v>36.950000000000003</v>
      </c>
    </row>
    <row r="22" spans="1:23" x14ac:dyDescent="0.3">
      <c r="A22">
        <v>33583</v>
      </c>
      <c r="B22" t="s">
        <v>0</v>
      </c>
      <c r="C22">
        <v>753</v>
      </c>
      <c r="D22" s="1">
        <f t="shared" si="0"/>
        <v>9.1489999999999991</v>
      </c>
      <c r="E22" s="1">
        <f t="shared" si="1"/>
        <v>4</v>
      </c>
      <c r="F22">
        <f t="shared" si="2"/>
        <v>753</v>
      </c>
      <c r="N22" s="4">
        <v>1.5686773834155654</v>
      </c>
      <c r="O22" s="9">
        <v>39.291666666666664</v>
      </c>
      <c r="P22" s="4">
        <v>5.3783224574247965</v>
      </c>
      <c r="Q22" s="5">
        <v>48.174999999999997</v>
      </c>
      <c r="R22" s="4">
        <v>8.7397739933152945</v>
      </c>
      <c r="S22" s="5">
        <v>50.424999999999997</v>
      </c>
      <c r="T22" s="4">
        <v>11.204838452968325</v>
      </c>
      <c r="U22" s="9">
        <v>41.541666666666664</v>
      </c>
      <c r="V22" s="4">
        <v>11.877128760146425</v>
      </c>
      <c r="W22" s="5">
        <v>37.166666666666664</v>
      </c>
    </row>
    <row r="23" spans="1:23" ht="15" thickBot="1" x14ac:dyDescent="0.35">
      <c r="A23">
        <v>34033</v>
      </c>
      <c r="B23">
        <v>4</v>
      </c>
      <c r="C23" t="s">
        <v>0</v>
      </c>
      <c r="D23" s="1">
        <f t="shared" si="0"/>
        <v>9.5990000000000002</v>
      </c>
      <c r="E23" s="1">
        <f t="shared" si="1"/>
        <v>4</v>
      </c>
      <c r="F23">
        <f t="shared" si="2"/>
        <v>674.5</v>
      </c>
      <c r="N23" s="6">
        <v>2.2409676905936653</v>
      </c>
      <c r="O23" s="10">
        <v>43.366666666666667</v>
      </c>
      <c r="P23" s="4">
        <v>5.7144676110138457</v>
      </c>
      <c r="Q23" s="5">
        <v>50.516666666666666</v>
      </c>
      <c r="R23" s="4">
        <v>8.9638707623746612</v>
      </c>
      <c r="S23" s="5">
        <v>51.85</v>
      </c>
      <c r="T23" s="4">
        <v>11.316886837498009</v>
      </c>
      <c r="U23" s="9">
        <v>42.016666666666666</v>
      </c>
      <c r="V23" s="4">
        <v>12.101225529205792</v>
      </c>
      <c r="W23" s="5">
        <v>37.383333333333333</v>
      </c>
    </row>
    <row r="24" spans="1:23" x14ac:dyDescent="0.3">
      <c r="A24">
        <v>34494</v>
      </c>
      <c r="B24" t="s">
        <v>0</v>
      </c>
      <c r="C24">
        <v>596</v>
      </c>
      <c r="D24" s="1">
        <f t="shared" si="0"/>
        <v>10.06</v>
      </c>
      <c r="E24" s="1">
        <f t="shared" si="1"/>
        <v>2.5</v>
      </c>
      <c r="F24">
        <f t="shared" si="2"/>
        <v>596</v>
      </c>
      <c r="P24" s="4">
        <v>6.0506127646028958</v>
      </c>
      <c r="Q24" s="5">
        <v>52.4</v>
      </c>
      <c r="R24" s="4">
        <v>9.1879675314340261</v>
      </c>
      <c r="S24" s="5">
        <v>53.216666666666669</v>
      </c>
      <c r="T24" s="4">
        <v>11.428935222027691</v>
      </c>
      <c r="U24" s="9">
        <v>42.658333333333331</v>
      </c>
      <c r="V24" s="4">
        <v>12.325322298265156</v>
      </c>
      <c r="W24" s="5">
        <v>37.783333333333331</v>
      </c>
    </row>
    <row r="25" spans="1:23" ht="15" thickBot="1" x14ac:dyDescent="0.35">
      <c r="A25">
        <v>34945</v>
      </c>
      <c r="B25">
        <v>1</v>
      </c>
      <c r="C25" t="s">
        <v>0</v>
      </c>
      <c r="D25" s="1">
        <f t="shared" si="0"/>
        <v>10.510999999999999</v>
      </c>
      <c r="E25" s="1">
        <f t="shared" si="1"/>
        <v>1</v>
      </c>
      <c r="F25">
        <f t="shared" si="2"/>
        <v>623</v>
      </c>
      <c r="H25" t="s">
        <v>1</v>
      </c>
      <c r="I25" t="s">
        <v>4</v>
      </c>
      <c r="J25" t="s">
        <v>18</v>
      </c>
      <c r="P25" s="6">
        <v>6.3867579181919458</v>
      </c>
      <c r="Q25" s="7">
        <v>54.283333333333331</v>
      </c>
      <c r="R25" s="6">
        <v>9.5241126850230753</v>
      </c>
      <c r="S25" s="7">
        <v>54.583333333333336</v>
      </c>
      <c r="T25" s="6">
        <v>11.428935222027691</v>
      </c>
      <c r="U25" s="10">
        <v>43.3</v>
      </c>
      <c r="V25" s="4">
        <v>12.325322298265156</v>
      </c>
      <c r="W25" s="5">
        <v>38.18333333333333</v>
      </c>
    </row>
    <row r="26" spans="1:23" x14ac:dyDescent="0.3">
      <c r="A26">
        <v>35403</v>
      </c>
      <c r="B26" t="s">
        <v>0</v>
      </c>
      <c r="C26">
        <v>650</v>
      </c>
      <c r="D26" s="1">
        <f t="shared" si="0"/>
        <v>10.968999999999999</v>
      </c>
      <c r="E26" s="1">
        <f t="shared" si="1"/>
        <v>1</v>
      </c>
      <c r="F26">
        <f t="shared" si="2"/>
        <v>650</v>
      </c>
      <c r="H26">
        <f>(A26-$A$26)/1000</f>
        <v>0</v>
      </c>
      <c r="I26">
        <f>E26/3600*5280/$O$2</f>
        <v>0.22409676905936649</v>
      </c>
      <c r="J26">
        <f t="shared" ref="J26:J66" si="3">F26/60</f>
        <v>10.833333333333334</v>
      </c>
      <c r="V26" s="4">
        <v>12.325322298265156</v>
      </c>
      <c r="W26" s="5">
        <v>38.491666666666667</v>
      </c>
    </row>
    <row r="27" spans="1:23" x14ac:dyDescent="0.3">
      <c r="A27">
        <v>35854</v>
      </c>
      <c r="B27">
        <v>1</v>
      </c>
      <c r="C27" t="s">
        <v>0</v>
      </c>
      <c r="D27" s="1">
        <f t="shared" si="0"/>
        <v>11.42</v>
      </c>
      <c r="E27" s="1">
        <f t="shared" si="1"/>
        <v>1</v>
      </c>
      <c r="F27">
        <f t="shared" si="2"/>
        <v>925</v>
      </c>
      <c r="H27">
        <f t="shared" ref="H27:H90" si="4">(A27-$A$26)/1000</f>
        <v>0.45100000000000001</v>
      </c>
      <c r="I27">
        <f t="shared" ref="I27:I66" si="5">E27/3600*5280/$O$2</f>
        <v>0.22409676905936649</v>
      </c>
      <c r="J27">
        <f t="shared" si="3"/>
        <v>15.416666666666666</v>
      </c>
      <c r="V27" s="4">
        <v>12.549419067324523</v>
      </c>
      <c r="W27" s="5">
        <v>38.799999999999997</v>
      </c>
    </row>
    <row r="28" spans="1:23" x14ac:dyDescent="0.3">
      <c r="A28">
        <v>36313</v>
      </c>
      <c r="B28" t="s">
        <v>0</v>
      </c>
      <c r="C28">
        <v>1200</v>
      </c>
      <c r="D28" s="1">
        <f t="shared" si="0"/>
        <v>11.879</v>
      </c>
      <c r="E28" s="1">
        <f t="shared" si="1"/>
        <v>1</v>
      </c>
      <c r="F28">
        <f t="shared" si="2"/>
        <v>1200</v>
      </c>
      <c r="H28">
        <f t="shared" si="4"/>
        <v>0.91</v>
      </c>
      <c r="I28">
        <f t="shared" si="5"/>
        <v>0.22409676905936649</v>
      </c>
      <c r="J28">
        <f t="shared" si="3"/>
        <v>20</v>
      </c>
      <c r="V28" s="4">
        <v>12.773515836383892</v>
      </c>
      <c r="W28" s="5">
        <v>39.158333333333331</v>
      </c>
    </row>
    <row r="29" spans="1:23" x14ac:dyDescent="0.3">
      <c r="A29">
        <v>36763</v>
      </c>
      <c r="B29">
        <v>1</v>
      </c>
      <c r="C29" t="s">
        <v>0</v>
      </c>
      <c r="D29" s="1">
        <f t="shared" si="0"/>
        <v>12.329000000000001</v>
      </c>
      <c r="E29" s="1">
        <f t="shared" si="1"/>
        <v>1</v>
      </c>
      <c r="F29">
        <f t="shared" si="2"/>
        <v>1652.5</v>
      </c>
      <c r="H29">
        <f t="shared" si="4"/>
        <v>1.36</v>
      </c>
      <c r="I29">
        <f t="shared" si="5"/>
        <v>0.22409676905936649</v>
      </c>
      <c r="J29">
        <f t="shared" si="3"/>
        <v>27.541666666666668</v>
      </c>
      <c r="V29" s="4">
        <v>12.885564220913574</v>
      </c>
      <c r="W29" s="5">
        <v>39.516666666666666</v>
      </c>
    </row>
    <row r="30" spans="1:23" x14ac:dyDescent="0.3">
      <c r="A30">
        <v>37224</v>
      </c>
      <c r="B30" t="s">
        <v>0</v>
      </c>
      <c r="C30">
        <v>2105</v>
      </c>
      <c r="D30" s="1">
        <f t="shared" si="0"/>
        <v>12.79</v>
      </c>
      <c r="E30" s="1">
        <f t="shared" si="1"/>
        <v>2.5</v>
      </c>
      <c r="F30">
        <f t="shared" si="2"/>
        <v>2105</v>
      </c>
      <c r="H30">
        <f t="shared" si="4"/>
        <v>1.821</v>
      </c>
      <c r="I30">
        <f t="shared" si="5"/>
        <v>0.56024192264841632</v>
      </c>
      <c r="J30">
        <f t="shared" si="3"/>
        <v>35.083333333333336</v>
      </c>
      <c r="V30" s="4">
        <v>12.997612605443257</v>
      </c>
      <c r="W30" s="5">
        <v>39.791666666666664</v>
      </c>
    </row>
    <row r="31" spans="1:23" x14ac:dyDescent="0.3">
      <c r="A31">
        <v>37675</v>
      </c>
      <c r="B31">
        <v>4</v>
      </c>
      <c r="C31" t="s">
        <v>0</v>
      </c>
      <c r="D31" s="1">
        <f t="shared" si="0"/>
        <v>13.241</v>
      </c>
      <c r="E31" s="1">
        <f t="shared" si="1"/>
        <v>4</v>
      </c>
      <c r="F31">
        <f t="shared" si="2"/>
        <v>2109</v>
      </c>
      <c r="H31">
        <f t="shared" si="4"/>
        <v>2.2719999999999998</v>
      </c>
      <c r="I31">
        <f t="shared" si="5"/>
        <v>0.89638707623746594</v>
      </c>
      <c r="J31">
        <f t="shared" si="3"/>
        <v>35.15</v>
      </c>
      <c r="V31" s="4">
        <v>12.997612605443257</v>
      </c>
      <c r="W31" s="5">
        <v>40.06666666666667</v>
      </c>
    </row>
    <row r="32" spans="1:23" x14ac:dyDescent="0.3">
      <c r="A32">
        <v>38133</v>
      </c>
      <c r="B32" t="s">
        <v>0</v>
      </c>
      <c r="C32">
        <v>2113</v>
      </c>
      <c r="D32" s="1">
        <f t="shared" si="0"/>
        <v>13.699</v>
      </c>
      <c r="E32" s="1">
        <f t="shared" si="1"/>
        <v>5.5</v>
      </c>
      <c r="F32">
        <f t="shared" si="2"/>
        <v>2113</v>
      </c>
      <c r="H32">
        <f t="shared" si="4"/>
        <v>2.73</v>
      </c>
      <c r="I32">
        <f t="shared" si="5"/>
        <v>1.2325322298265158</v>
      </c>
      <c r="J32">
        <f t="shared" si="3"/>
        <v>35.216666666666669</v>
      </c>
      <c r="V32" s="4">
        <v>12.997612605443257</v>
      </c>
      <c r="W32" s="5">
        <v>40.358333333333334</v>
      </c>
    </row>
    <row r="33" spans="1:23" x14ac:dyDescent="0.3">
      <c r="A33">
        <v>38586</v>
      </c>
      <c r="B33">
        <v>7</v>
      </c>
      <c r="C33" t="s">
        <v>0</v>
      </c>
      <c r="D33" s="1">
        <f t="shared" si="0"/>
        <v>14.151999999999999</v>
      </c>
      <c r="E33" s="1">
        <f t="shared" si="1"/>
        <v>7</v>
      </c>
      <c r="F33">
        <f t="shared" si="2"/>
        <v>2357.5</v>
      </c>
      <c r="H33">
        <f t="shared" si="4"/>
        <v>3.1829999999999998</v>
      </c>
      <c r="I33">
        <f t="shared" si="5"/>
        <v>1.5686773834155654</v>
      </c>
      <c r="J33">
        <f t="shared" si="3"/>
        <v>39.291666666666664</v>
      </c>
      <c r="V33" s="4">
        <v>13.221709374502627</v>
      </c>
      <c r="W33" s="5">
        <v>40.65</v>
      </c>
    </row>
    <row r="34" spans="1:23" x14ac:dyDescent="0.3">
      <c r="A34">
        <v>39045</v>
      </c>
      <c r="B34" t="s">
        <v>0</v>
      </c>
      <c r="C34">
        <v>2602</v>
      </c>
      <c r="D34" s="1">
        <f t="shared" si="0"/>
        <v>14.611000000000001</v>
      </c>
      <c r="E34" s="1">
        <f t="shared" si="1"/>
        <v>10</v>
      </c>
      <c r="F34">
        <f t="shared" si="2"/>
        <v>2602</v>
      </c>
      <c r="H34">
        <f t="shared" si="4"/>
        <v>3.6419999999999999</v>
      </c>
      <c r="I34">
        <f t="shared" si="5"/>
        <v>2.2409676905936653</v>
      </c>
      <c r="J34">
        <f t="shared" si="3"/>
        <v>43.366666666666667</v>
      </c>
      <c r="V34" s="4">
        <v>13.44580614356199</v>
      </c>
      <c r="W34" s="5">
        <v>40.908333333333331</v>
      </c>
    </row>
    <row r="35" spans="1:23" ht="15" thickBot="1" x14ac:dyDescent="0.35">
      <c r="A35">
        <v>39495</v>
      </c>
      <c r="B35">
        <v>13</v>
      </c>
      <c r="C35" t="s">
        <v>0</v>
      </c>
      <c r="D35" s="1">
        <f t="shared" si="0"/>
        <v>15.061</v>
      </c>
      <c r="E35" s="1">
        <f t="shared" si="1"/>
        <v>13</v>
      </c>
      <c r="F35">
        <f t="shared" si="2"/>
        <v>2195.5</v>
      </c>
      <c r="H35">
        <f t="shared" si="4"/>
        <v>4.0919999999999996</v>
      </c>
      <c r="I35">
        <f t="shared" si="5"/>
        <v>2.9132579977717645</v>
      </c>
      <c r="J35">
        <f t="shared" si="3"/>
        <v>36.591666666666669</v>
      </c>
      <c r="V35" s="6">
        <v>13.44580614356199</v>
      </c>
      <c r="W35" s="7">
        <v>41.166666666666664</v>
      </c>
    </row>
    <row r="36" spans="1:23" x14ac:dyDescent="0.3">
      <c r="A36">
        <v>39956</v>
      </c>
      <c r="B36" t="s">
        <v>0</v>
      </c>
      <c r="C36">
        <v>1789</v>
      </c>
      <c r="D36" s="1">
        <f t="shared" si="0"/>
        <v>15.522</v>
      </c>
      <c r="E36" s="1">
        <f t="shared" si="1"/>
        <v>14</v>
      </c>
      <c r="F36">
        <f t="shared" si="2"/>
        <v>1789</v>
      </c>
      <c r="H36">
        <f t="shared" si="4"/>
        <v>4.5529999999999999</v>
      </c>
      <c r="I36">
        <f t="shared" si="5"/>
        <v>3.1373547668311308</v>
      </c>
      <c r="J36">
        <f t="shared" si="3"/>
        <v>29.816666666666666</v>
      </c>
    </row>
    <row r="37" spans="1:23" ht="15" thickBot="1" x14ac:dyDescent="0.35">
      <c r="A37">
        <v>40407</v>
      </c>
      <c r="B37">
        <v>15</v>
      </c>
      <c r="C37" t="s">
        <v>0</v>
      </c>
      <c r="D37" s="1">
        <f t="shared" si="0"/>
        <v>15.973000000000001</v>
      </c>
      <c r="E37" s="1">
        <f t="shared" si="1"/>
        <v>15</v>
      </c>
      <c r="F37">
        <f t="shared" si="2"/>
        <v>1951</v>
      </c>
      <c r="H37">
        <f t="shared" si="4"/>
        <v>5.0039999999999996</v>
      </c>
      <c r="I37">
        <f t="shared" si="5"/>
        <v>3.3614515358904975</v>
      </c>
      <c r="J37">
        <f t="shared" si="3"/>
        <v>32.516666666666666</v>
      </c>
    </row>
    <row r="38" spans="1:23" x14ac:dyDescent="0.3">
      <c r="A38">
        <v>40865</v>
      </c>
      <c r="B38" t="s">
        <v>0</v>
      </c>
      <c r="C38">
        <v>2113</v>
      </c>
      <c r="D38" s="1">
        <f t="shared" si="0"/>
        <v>16.431000000000001</v>
      </c>
      <c r="E38" s="1">
        <f t="shared" si="1"/>
        <v>16.5</v>
      </c>
      <c r="F38">
        <f t="shared" si="2"/>
        <v>2113</v>
      </c>
      <c r="H38">
        <f t="shared" si="4"/>
        <v>5.4619999999999997</v>
      </c>
      <c r="I38">
        <f t="shared" si="5"/>
        <v>3.6975966894795471</v>
      </c>
      <c r="J38">
        <f t="shared" si="3"/>
        <v>35.216666666666669</v>
      </c>
      <c r="N38" s="11" t="s">
        <v>24</v>
      </c>
      <c r="O38" s="12"/>
      <c r="P38" s="11" t="s">
        <v>25</v>
      </c>
      <c r="Q38" s="12"/>
      <c r="R38" s="11" t="s">
        <v>26</v>
      </c>
      <c r="S38" s="12"/>
      <c r="T38" s="11" t="s">
        <v>27</v>
      </c>
      <c r="U38" s="12"/>
      <c r="V38" s="11" t="s">
        <v>28</v>
      </c>
      <c r="W38" s="12"/>
    </row>
    <row r="39" spans="1:23" ht="15" thickBot="1" x14ac:dyDescent="0.35">
      <c r="A39">
        <v>41316</v>
      </c>
      <c r="B39">
        <v>18</v>
      </c>
      <c r="C39" t="s">
        <v>0</v>
      </c>
      <c r="D39" s="1">
        <f t="shared" si="0"/>
        <v>16.882000000000001</v>
      </c>
      <c r="E39" s="1">
        <f t="shared" si="1"/>
        <v>18</v>
      </c>
      <c r="F39">
        <f t="shared" si="2"/>
        <v>2289.5</v>
      </c>
      <c r="H39">
        <f t="shared" si="4"/>
        <v>5.9130000000000003</v>
      </c>
      <c r="I39">
        <f t="shared" si="5"/>
        <v>4.0337418430685972</v>
      </c>
      <c r="J39">
        <f t="shared" si="3"/>
        <v>38.158333333333331</v>
      </c>
      <c r="N39" s="6" t="s">
        <v>18</v>
      </c>
      <c r="O39" s="7" t="s">
        <v>4</v>
      </c>
      <c r="P39" s="6" t="s">
        <v>18</v>
      </c>
      <c r="Q39" s="7" t="s">
        <v>4</v>
      </c>
      <c r="R39" s="6" t="s">
        <v>18</v>
      </c>
      <c r="S39" s="7" t="s">
        <v>4</v>
      </c>
      <c r="T39" s="6" t="s">
        <v>18</v>
      </c>
      <c r="U39" s="7" t="s">
        <v>4</v>
      </c>
      <c r="V39" s="6" t="s">
        <v>18</v>
      </c>
      <c r="W39" s="7" t="s">
        <v>4</v>
      </c>
    </row>
    <row r="40" spans="1:23" x14ac:dyDescent="0.3">
      <c r="A40">
        <v>41777</v>
      </c>
      <c r="B40" t="s">
        <v>0</v>
      </c>
      <c r="C40">
        <v>2466</v>
      </c>
      <c r="D40" s="1">
        <f t="shared" si="0"/>
        <v>17.343</v>
      </c>
      <c r="E40" s="1">
        <f t="shared" si="1"/>
        <v>19.5</v>
      </c>
      <c r="F40">
        <f t="shared" si="2"/>
        <v>2466</v>
      </c>
      <c r="H40">
        <f t="shared" si="4"/>
        <v>6.3739999999999997</v>
      </c>
      <c r="I40">
        <f t="shared" si="5"/>
        <v>4.3698869966576472</v>
      </c>
      <c r="J40">
        <f t="shared" si="3"/>
        <v>41.1</v>
      </c>
      <c r="N40" s="2">
        <v>27.541666666666668</v>
      </c>
      <c r="O40" s="8">
        <v>0.22409676905936649</v>
      </c>
      <c r="P40" s="2">
        <v>29.816666666666666</v>
      </c>
      <c r="Q40" s="3">
        <v>3.1373547668311308</v>
      </c>
      <c r="R40" s="2">
        <v>40.299999999999997</v>
      </c>
      <c r="S40" s="3">
        <v>7.0590482253700459</v>
      </c>
      <c r="T40" s="2">
        <v>37.75</v>
      </c>
      <c r="U40" s="8">
        <v>9.9723062231418087</v>
      </c>
      <c r="V40" s="2">
        <v>35.5</v>
      </c>
      <c r="W40" s="3">
        <v>11.428935222027691</v>
      </c>
    </row>
    <row r="41" spans="1:23" x14ac:dyDescent="0.3">
      <c r="A41">
        <v>42272</v>
      </c>
      <c r="B41">
        <v>21</v>
      </c>
      <c r="C41" t="s">
        <v>0</v>
      </c>
      <c r="D41" s="1">
        <f t="shared" si="0"/>
        <v>17.838000000000001</v>
      </c>
      <c r="E41" s="1">
        <f t="shared" si="1"/>
        <v>21</v>
      </c>
      <c r="F41">
        <f t="shared" si="2"/>
        <v>2608</v>
      </c>
      <c r="H41">
        <f t="shared" si="4"/>
        <v>6.8689999999999998</v>
      </c>
      <c r="I41">
        <f t="shared" si="5"/>
        <v>4.7060321502466964</v>
      </c>
      <c r="J41">
        <f t="shared" si="3"/>
        <v>43.466666666666669</v>
      </c>
      <c r="N41" s="4">
        <v>35.083333333333336</v>
      </c>
      <c r="O41" s="9">
        <v>0.56024192264841632</v>
      </c>
      <c r="P41" s="4">
        <v>32.516666666666666</v>
      </c>
      <c r="Q41" s="5">
        <v>3.3614515358904975</v>
      </c>
      <c r="R41" s="4">
        <v>41.616666666666667</v>
      </c>
      <c r="S41" s="5">
        <v>7.3951933789590942</v>
      </c>
      <c r="T41" s="4">
        <v>38.375</v>
      </c>
      <c r="U41" s="9">
        <v>10.084354607671493</v>
      </c>
      <c r="V41" s="4">
        <v>35.508333333333333</v>
      </c>
      <c r="W41" s="5">
        <v>11.428935222027691</v>
      </c>
    </row>
    <row r="42" spans="1:23" x14ac:dyDescent="0.3">
      <c r="A42">
        <v>42733</v>
      </c>
      <c r="B42" t="s">
        <v>0</v>
      </c>
      <c r="C42">
        <v>2750</v>
      </c>
      <c r="D42" s="1">
        <f t="shared" si="0"/>
        <v>18.298999999999999</v>
      </c>
      <c r="E42" s="1">
        <f t="shared" si="1"/>
        <v>22.5</v>
      </c>
      <c r="F42">
        <f t="shared" si="2"/>
        <v>2750</v>
      </c>
      <c r="H42">
        <f t="shared" si="4"/>
        <v>7.33</v>
      </c>
      <c r="I42">
        <f t="shared" si="5"/>
        <v>5.0421773038357465</v>
      </c>
      <c r="J42">
        <f t="shared" si="3"/>
        <v>45.833333333333336</v>
      </c>
      <c r="N42" s="4">
        <v>35.15</v>
      </c>
      <c r="O42" s="9">
        <v>0.89638707623746594</v>
      </c>
      <c r="P42" s="4">
        <v>35.216666666666669</v>
      </c>
      <c r="Q42" s="5">
        <v>3.6975966894795471</v>
      </c>
      <c r="R42" s="4">
        <v>42.93333333333333</v>
      </c>
      <c r="S42" s="5">
        <v>7.3951933789590942</v>
      </c>
      <c r="T42" s="4">
        <v>39</v>
      </c>
      <c r="U42" s="9">
        <v>10.196402992201177</v>
      </c>
      <c r="V42" s="4">
        <v>35.516666666666666</v>
      </c>
      <c r="W42" s="5">
        <v>11.428935222027691</v>
      </c>
    </row>
    <row r="43" spans="1:23" x14ac:dyDescent="0.3">
      <c r="A43">
        <v>43184</v>
      </c>
      <c r="B43">
        <v>24</v>
      </c>
      <c r="C43" t="s">
        <v>0</v>
      </c>
      <c r="D43" s="1">
        <f t="shared" si="0"/>
        <v>18.75</v>
      </c>
      <c r="E43" s="1">
        <f t="shared" si="1"/>
        <v>24</v>
      </c>
      <c r="F43">
        <f t="shared" si="2"/>
        <v>2890.5</v>
      </c>
      <c r="H43">
        <f t="shared" si="4"/>
        <v>7.7809999999999997</v>
      </c>
      <c r="I43">
        <f t="shared" si="5"/>
        <v>5.3783224574247965</v>
      </c>
      <c r="J43">
        <f t="shared" si="3"/>
        <v>48.174999999999997</v>
      </c>
      <c r="N43" s="4">
        <v>35.216666666666669</v>
      </c>
      <c r="O43" s="9">
        <v>1.2325322298265158</v>
      </c>
      <c r="P43" s="4">
        <v>38.158333333333331</v>
      </c>
      <c r="Q43" s="5">
        <v>4.0337418430685972</v>
      </c>
      <c r="R43" s="4">
        <v>44.5</v>
      </c>
      <c r="S43" s="5">
        <v>7.3951933789590942</v>
      </c>
      <c r="T43" s="4">
        <v>39.5</v>
      </c>
      <c r="U43" s="9">
        <v>10.30845137673086</v>
      </c>
      <c r="V43" s="4">
        <v>35.833333333333336</v>
      </c>
      <c r="W43" s="5">
        <v>11.428935222027691</v>
      </c>
    </row>
    <row r="44" spans="1:23" x14ac:dyDescent="0.3">
      <c r="A44">
        <v>43642</v>
      </c>
      <c r="B44" t="s">
        <v>0</v>
      </c>
      <c r="C44">
        <v>3031</v>
      </c>
      <c r="D44" s="1">
        <f t="shared" si="0"/>
        <v>19.207999999999998</v>
      </c>
      <c r="E44" s="1">
        <f t="shared" si="1"/>
        <v>25.5</v>
      </c>
      <c r="F44">
        <f t="shared" si="2"/>
        <v>3031</v>
      </c>
      <c r="H44">
        <f t="shared" si="4"/>
        <v>8.2390000000000008</v>
      </c>
      <c r="I44">
        <f t="shared" si="5"/>
        <v>5.7144676110138457</v>
      </c>
      <c r="J44">
        <f t="shared" si="3"/>
        <v>50.516666666666666</v>
      </c>
      <c r="N44" s="4">
        <v>39.291666666666664</v>
      </c>
      <c r="O44" s="9">
        <v>1.5686773834155654</v>
      </c>
      <c r="P44" s="4">
        <v>41.1</v>
      </c>
      <c r="Q44" s="5">
        <v>4.3698869966576472</v>
      </c>
      <c r="R44" s="4">
        <v>46.06666666666667</v>
      </c>
      <c r="S44" s="5">
        <v>7.7313385325481434</v>
      </c>
      <c r="T44" s="4">
        <v>40</v>
      </c>
      <c r="U44" s="9">
        <v>10.420499761260544</v>
      </c>
      <c r="V44" s="4">
        <v>36.15</v>
      </c>
      <c r="W44" s="5">
        <v>11.540983606557376</v>
      </c>
    </row>
    <row r="45" spans="1:23" ht="15" thickBot="1" x14ac:dyDescent="0.35">
      <c r="A45">
        <v>44093</v>
      </c>
      <c r="B45">
        <v>27</v>
      </c>
      <c r="C45" t="s">
        <v>0</v>
      </c>
      <c r="D45" s="1">
        <f t="shared" si="0"/>
        <v>19.658999999999999</v>
      </c>
      <c r="E45" s="1">
        <f t="shared" si="1"/>
        <v>27</v>
      </c>
      <c r="F45">
        <f t="shared" si="2"/>
        <v>3144</v>
      </c>
      <c r="H45">
        <f t="shared" si="4"/>
        <v>8.69</v>
      </c>
      <c r="I45">
        <f t="shared" si="5"/>
        <v>6.0506127646028958</v>
      </c>
      <c r="J45">
        <f t="shared" si="3"/>
        <v>52.4</v>
      </c>
      <c r="N45" s="6">
        <v>43.366666666666667</v>
      </c>
      <c r="O45" s="10">
        <v>2.2409676905936653</v>
      </c>
      <c r="P45" s="4">
        <v>43.466666666666669</v>
      </c>
      <c r="Q45" s="5">
        <v>4.7060321502466964</v>
      </c>
      <c r="R45" s="4">
        <v>47.533333333333331</v>
      </c>
      <c r="S45" s="5">
        <v>8.0674836861371944</v>
      </c>
      <c r="T45" s="4">
        <v>40.533333333333331</v>
      </c>
      <c r="U45" s="9">
        <v>10.532548145790226</v>
      </c>
      <c r="V45" s="4">
        <v>36.549999999999997</v>
      </c>
      <c r="W45" s="5">
        <v>11.653031991087058</v>
      </c>
    </row>
    <row r="46" spans="1:23" x14ac:dyDescent="0.3">
      <c r="A46">
        <v>44554</v>
      </c>
      <c r="B46" t="s">
        <v>0</v>
      </c>
      <c r="C46">
        <v>3257</v>
      </c>
      <c r="D46" s="1">
        <f t="shared" si="0"/>
        <v>20.12</v>
      </c>
      <c r="E46" s="1">
        <f t="shared" si="1"/>
        <v>28.5</v>
      </c>
      <c r="F46">
        <f t="shared" si="2"/>
        <v>3257</v>
      </c>
      <c r="H46">
        <f t="shared" si="4"/>
        <v>9.1509999999999998</v>
      </c>
      <c r="I46">
        <f t="shared" si="5"/>
        <v>6.3867579181919458</v>
      </c>
      <c r="J46">
        <f t="shared" si="3"/>
        <v>54.283333333333331</v>
      </c>
      <c r="N46" s="9"/>
      <c r="O46" s="9"/>
      <c r="P46" s="4">
        <v>45.833333333333336</v>
      </c>
      <c r="Q46" s="5">
        <v>5.0421773038357465</v>
      </c>
      <c r="R46" s="4">
        <v>49</v>
      </c>
      <c r="S46" s="5">
        <v>8.4036288397262435</v>
      </c>
      <c r="T46" s="4">
        <v>41.06666666666667</v>
      </c>
      <c r="U46" s="9">
        <v>10.868693299379277</v>
      </c>
      <c r="V46" s="4">
        <v>36.950000000000003</v>
      </c>
      <c r="W46" s="5">
        <v>11.765080375616742</v>
      </c>
    </row>
    <row r="47" spans="1:23" x14ac:dyDescent="0.3">
      <c r="A47">
        <v>45004</v>
      </c>
      <c r="B47">
        <v>30</v>
      </c>
      <c r="C47" t="s">
        <v>0</v>
      </c>
      <c r="D47" s="1">
        <f t="shared" si="0"/>
        <v>20.57</v>
      </c>
      <c r="E47" s="1">
        <f t="shared" si="1"/>
        <v>30</v>
      </c>
      <c r="F47">
        <f t="shared" si="2"/>
        <v>3028.5</v>
      </c>
      <c r="H47">
        <f t="shared" si="4"/>
        <v>9.6010000000000009</v>
      </c>
      <c r="I47">
        <f t="shared" si="5"/>
        <v>6.722903071780995</v>
      </c>
      <c r="J47">
        <f t="shared" si="3"/>
        <v>50.475000000000001</v>
      </c>
      <c r="N47" s="9"/>
      <c r="O47" s="9"/>
      <c r="P47" s="4">
        <v>48.174999999999997</v>
      </c>
      <c r="Q47" s="5">
        <v>5.3783224574247965</v>
      </c>
      <c r="R47" s="4">
        <v>50.424999999999997</v>
      </c>
      <c r="S47" s="5">
        <v>8.7397739933152945</v>
      </c>
      <c r="T47" s="4">
        <v>41.541666666666664</v>
      </c>
      <c r="U47" s="9">
        <v>11.204838452968325</v>
      </c>
      <c r="V47" s="4">
        <v>37.166666666666664</v>
      </c>
      <c r="W47" s="5">
        <v>11.877128760146425</v>
      </c>
    </row>
    <row r="48" spans="1:23" x14ac:dyDescent="0.3">
      <c r="A48">
        <v>45465</v>
      </c>
      <c r="B48" t="s">
        <v>0</v>
      </c>
      <c r="C48">
        <v>2800</v>
      </c>
      <c r="D48" s="1">
        <f t="shared" si="0"/>
        <v>21.030999999999999</v>
      </c>
      <c r="E48" s="1">
        <f t="shared" si="1"/>
        <v>30</v>
      </c>
      <c r="F48">
        <f t="shared" si="2"/>
        <v>2800</v>
      </c>
      <c r="H48">
        <f t="shared" si="4"/>
        <v>10.061999999999999</v>
      </c>
      <c r="I48">
        <f t="shared" si="5"/>
        <v>6.722903071780995</v>
      </c>
      <c r="J48">
        <f t="shared" si="3"/>
        <v>46.666666666666664</v>
      </c>
      <c r="N48" s="9"/>
      <c r="O48" s="9"/>
      <c r="P48" s="4">
        <v>50.516666666666666</v>
      </c>
      <c r="Q48" s="5">
        <v>5.7144676110138457</v>
      </c>
      <c r="R48" s="4">
        <v>51.85</v>
      </c>
      <c r="S48" s="5">
        <v>8.9638707623746612</v>
      </c>
      <c r="T48" s="4">
        <v>42.016666666666666</v>
      </c>
      <c r="U48" s="9">
        <v>11.316886837498009</v>
      </c>
      <c r="V48" s="4">
        <v>37.383333333333333</v>
      </c>
      <c r="W48" s="5">
        <v>12.101225529205792</v>
      </c>
    </row>
    <row r="49" spans="1:23" x14ac:dyDescent="0.3">
      <c r="A49">
        <v>45916</v>
      </c>
      <c r="B49">
        <v>30</v>
      </c>
      <c r="C49" t="s">
        <v>0</v>
      </c>
      <c r="D49" s="1">
        <f t="shared" si="0"/>
        <v>21.481999999999999</v>
      </c>
      <c r="E49" s="1">
        <f t="shared" si="1"/>
        <v>30</v>
      </c>
      <c r="F49">
        <f t="shared" si="2"/>
        <v>2609</v>
      </c>
      <c r="H49">
        <f t="shared" si="4"/>
        <v>10.513</v>
      </c>
      <c r="I49">
        <f t="shared" si="5"/>
        <v>6.722903071780995</v>
      </c>
      <c r="J49">
        <f t="shared" si="3"/>
        <v>43.483333333333334</v>
      </c>
      <c r="N49" s="9"/>
      <c r="O49" s="9"/>
      <c r="P49" s="4">
        <v>52.4</v>
      </c>
      <c r="Q49" s="5">
        <v>6.0506127646028958</v>
      </c>
      <c r="R49" s="4">
        <v>53.216666666666669</v>
      </c>
      <c r="S49" s="5">
        <v>9.1879675314340261</v>
      </c>
      <c r="T49" s="4">
        <v>42.658333333333331</v>
      </c>
      <c r="U49" s="9">
        <v>11.428935222027691</v>
      </c>
      <c r="V49" s="4">
        <v>37.783333333333331</v>
      </c>
      <c r="W49" s="5">
        <v>12.325322298265156</v>
      </c>
    </row>
    <row r="50" spans="1:23" ht="15" thickBot="1" x14ac:dyDescent="0.35">
      <c r="A50">
        <v>46374</v>
      </c>
      <c r="B50" t="s">
        <v>0</v>
      </c>
      <c r="C50">
        <v>2418</v>
      </c>
      <c r="D50" s="1">
        <f t="shared" si="0"/>
        <v>21.94</v>
      </c>
      <c r="E50" s="1">
        <f t="shared" si="1"/>
        <v>31.5</v>
      </c>
      <c r="F50">
        <f t="shared" si="2"/>
        <v>2418</v>
      </c>
      <c r="H50">
        <f t="shared" si="4"/>
        <v>10.971</v>
      </c>
      <c r="I50">
        <f t="shared" si="5"/>
        <v>7.0590482253700459</v>
      </c>
      <c r="J50">
        <f t="shared" si="3"/>
        <v>40.299999999999997</v>
      </c>
      <c r="N50" s="9"/>
      <c r="O50" s="9"/>
      <c r="P50" s="6">
        <v>54.283333333333331</v>
      </c>
      <c r="Q50" s="7">
        <v>6.3867579181919458</v>
      </c>
      <c r="R50" s="6">
        <v>54.583333333333336</v>
      </c>
      <c r="S50" s="7">
        <v>9.5241126850230753</v>
      </c>
      <c r="T50" s="6">
        <v>43.3</v>
      </c>
      <c r="U50" s="10">
        <v>11.428935222027691</v>
      </c>
      <c r="V50" s="4">
        <v>38.18333333333333</v>
      </c>
      <c r="W50" s="5">
        <v>12.325322298265156</v>
      </c>
    </row>
    <row r="51" spans="1:23" x14ac:dyDescent="0.3">
      <c r="A51">
        <v>46825</v>
      </c>
      <c r="B51">
        <v>33</v>
      </c>
      <c r="C51" t="s">
        <v>0</v>
      </c>
      <c r="D51" s="1">
        <f t="shared" si="0"/>
        <v>22.390999999999998</v>
      </c>
      <c r="E51" s="1">
        <f t="shared" si="1"/>
        <v>33</v>
      </c>
      <c r="F51">
        <f t="shared" si="2"/>
        <v>2497</v>
      </c>
      <c r="H51">
        <f t="shared" si="4"/>
        <v>11.422000000000001</v>
      </c>
      <c r="I51">
        <f t="shared" si="5"/>
        <v>7.3951933789590942</v>
      </c>
      <c r="J51">
        <f t="shared" si="3"/>
        <v>41.616666666666667</v>
      </c>
      <c r="N51" s="9"/>
      <c r="O51" s="9"/>
      <c r="P51" s="9"/>
      <c r="Q51" s="9"/>
      <c r="R51" s="9"/>
      <c r="S51" s="9"/>
      <c r="T51" s="9"/>
      <c r="U51" s="9"/>
      <c r="V51" s="4">
        <v>38.491666666666667</v>
      </c>
      <c r="W51" s="5">
        <v>12.325322298265156</v>
      </c>
    </row>
    <row r="52" spans="1:23" x14ac:dyDescent="0.3">
      <c r="A52">
        <v>47286</v>
      </c>
      <c r="B52" t="s">
        <v>0</v>
      </c>
      <c r="C52">
        <v>2576</v>
      </c>
      <c r="D52" s="1">
        <f t="shared" si="0"/>
        <v>22.852</v>
      </c>
      <c r="E52" s="1">
        <f t="shared" si="1"/>
        <v>33</v>
      </c>
      <c r="F52">
        <f t="shared" si="2"/>
        <v>2576</v>
      </c>
      <c r="H52">
        <f t="shared" si="4"/>
        <v>11.882999999999999</v>
      </c>
      <c r="I52">
        <f t="shared" si="5"/>
        <v>7.3951933789590942</v>
      </c>
      <c r="J52">
        <f t="shared" si="3"/>
        <v>42.93333333333333</v>
      </c>
      <c r="N52" s="9"/>
      <c r="O52" s="9"/>
      <c r="P52" s="9"/>
      <c r="Q52" s="9"/>
      <c r="R52" s="9"/>
      <c r="S52" s="9"/>
      <c r="T52" s="9"/>
      <c r="U52" s="9"/>
      <c r="V52" s="4">
        <v>38.799999999999997</v>
      </c>
      <c r="W52" s="5">
        <v>12.549419067324523</v>
      </c>
    </row>
    <row r="53" spans="1:23" x14ac:dyDescent="0.3">
      <c r="A53">
        <v>47736</v>
      </c>
      <c r="B53">
        <v>33</v>
      </c>
      <c r="C53" t="s">
        <v>0</v>
      </c>
      <c r="D53" s="1">
        <f t="shared" si="0"/>
        <v>23.302</v>
      </c>
      <c r="E53" s="1">
        <f t="shared" si="1"/>
        <v>33</v>
      </c>
      <c r="F53">
        <f t="shared" si="2"/>
        <v>2670</v>
      </c>
      <c r="H53">
        <f t="shared" si="4"/>
        <v>12.333</v>
      </c>
      <c r="I53">
        <f t="shared" si="5"/>
        <v>7.3951933789590942</v>
      </c>
      <c r="J53">
        <f t="shared" si="3"/>
        <v>44.5</v>
      </c>
      <c r="N53" s="9"/>
      <c r="O53" s="9"/>
      <c r="P53" s="9"/>
      <c r="Q53" s="9"/>
      <c r="R53" s="9"/>
      <c r="S53" s="9"/>
      <c r="T53" s="9"/>
      <c r="U53" s="9"/>
      <c r="V53" s="4">
        <v>39.158333333333331</v>
      </c>
      <c r="W53" s="5">
        <v>12.773515836383892</v>
      </c>
    </row>
    <row r="54" spans="1:23" x14ac:dyDescent="0.3">
      <c r="A54">
        <v>48195</v>
      </c>
      <c r="B54" t="s">
        <v>0</v>
      </c>
      <c r="C54">
        <v>2764</v>
      </c>
      <c r="D54" s="1">
        <f t="shared" si="0"/>
        <v>23.760999999999999</v>
      </c>
      <c r="E54" s="1">
        <f t="shared" si="1"/>
        <v>34.5</v>
      </c>
      <c r="F54">
        <f t="shared" si="2"/>
        <v>2764</v>
      </c>
      <c r="H54">
        <f t="shared" si="4"/>
        <v>12.792</v>
      </c>
      <c r="I54">
        <f t="shared" si="5"/>
        <v>7.7313385325481434</v>
      </c>
      <c r="J54">
        <f t="shared" si="3"/>
        <v>46.06666666666667</v>
      </c>
      <c r="N54" s="9"/>
      <c r="O54" s="9"/>
      <c r="P54" s="9"/>
      <c r="Q54" s="9"/>
      <c r="R54" s="9"/>
      <c r="S54" s="9"/>
      <c r="T54" s="9"/>
      <c r="U54" s="9"/>
      <c r="V54" s="4">
        <v>39.516666666666666</v>
      </c>
      <c r="W54" s="5">
        <v>12.885564220913574</v>
      </c>
    </row>
    <row r="55" spans="1:23" x14ac:dyDescent="0.3">
      <c r="A55">
        <v>48648</v>
      </c>
      <c r="B55">
        <v>36</v>
      </c>
      <c r="C55" t="s">
        <v>0</v>
      </c>
      <c r="D55" s="1">
        <f t="shared" si="0"/>
        <v>24.213999999999999</v>
      </c>
      <c r="E55" s="1">
        <f t="shared" si="1"/>
        <v>36</v>
      </c>
      <c r="F55">
        <f t="shared" si="2"/>
        <v>2852</v>
      </c>
      <c r="H55">
        <f t="shared" si="4"/>
        <v>13.244999999999999</v>
      </c>
      <c r="I55">
        <f t="shared" si="5"/>
        <v>8.0674836861371944</v>
      </c>
      <c r="J55">
        <f t="shared" si="3"/>
        <v>47.533333333333331</v>
      </c>
      <c r="N55" s="9"/>
      <c r="O55" s="9"/>
      <c r="P55" s="9"/>
      <c r="Q55" s="9"/>
      <c r="R55" s="9"/>
      <c r="S55" s="9"/>
      <c r="T55" s="9"/>
      <c r="U55" s="9"/>
      <c r="V55" s="4">
        <v>39.791666666666664</v>
      </c>
      <c r="W55" s="5">
        <v>12.997612605443257</v>
      </c>
    </row>
    <row r="56" spans="1:23" x14ac:dyDescent="0.3">
      <c r="A56">
        <v>49106</v>
      </c>
      <c r="B56" t="s">
        <v>0</v>
      </c>
      <c r="C56">
        <v>2940</v>
      </c>
      <c r="D56" s="1">
        <f t="shared" si="0"/>
        <v>24.672000000000001</v>
      </c>
      <c r="E56" s="1">
        <f t="shared" si="1"/>
        <v>37.5</v>
      </c>
      <c r="F56">
        <f t="shared" si="2"/>
        <v>2940</v>
      </c>
      <c r="H56">
        <f t="shared" si="4"/>
        <v>13.702999999999999</v>
      </c>
      <c r="I56">
        <f t="shared" si="5"/>
        <v>8.4036288397262435</v>
      </c>
      <c r="J56">
        <f t="shared" si="3"/>
        <v>49</v>
      </c>
      <c r="N56" s="9"/>
      <c r="O56" s="9"/>
      <c r="P56" s="9"/>
      <c r="Q56" s="9"/>
      <c r="R56" s="9"/>
      <c r="S56" s="9"/>
      <c r="T56" s="9"/>
      <c r="U56" s="9"/>
      <c r="V56" s="4">
        <v>40.06666666666667</v>
      </c>
      <c r="W56" s="5">
        <v>12.997612605443257</v>
      </c>
    </row>
    <row r="57" spans="1:23" x14ac:dyDescent="0.3">
      <c r="A57">
        <v>49559</v>
      </c>
      <c r="B57">
        <v>39</v>
      </c>
      <c r="C57" t="s">
        <v>0</v>
      </c>
      <c r="D57" s="1">
        <f t="shared" si="0"/>
        <v>25.125</v>
      </c>
      <c r="E57" s="1">
        <f t="shared" si="1"/>
        <v>39</v>
      </c>
      <c r="F57">
        <f t="shared" si="2"/>
        <v>3025.5</v>
      </c>
      <c r="H57">
        <f t="shared" si="4"/>
        <v>14.156000000000001</v>
      </c>
      <c r="I57">
        <f t="shared" si="5"/>
        <v>8.7397739933152945</v>
      </c>
      <c r="J57">
        <f t="shared" si="3"/>
        <v>50.424999999999997</v>
      </c>
      <c r="N57" s="9"/>
      <c r="O57" s="9"/>
      <c r="P57" s="9"/>
      <c r="Q57" s="9"/>
      <c r="R57" s="9"/>
      <c r="S57" s="9"/>
      <c r="T57" s="9"/>
      <c r="U57" s="9"/>
      <c r="V57" s="4">
        <v>40.358333333333334</v>
      </c>
      <c r="W57" s="5">
        <v>12.997612605443257</v>
      </c>
    </row>
    <row r="58" spans="1:23" x14ac:dyDescent="0.3">
      <c r="A58">
        <v>50018</v>
      </c>
      <c r="B58" t="s">
        <v>0</v>
      </c>
      <c r="C58">
        <v>3111</v>
      </c>
      <c r="D58" s="1">
        <f t="shared" si="0"/>
        <v>25.584</v>
      </c>
      <c r="E58" s="1">
        <f t="shared" si="1"/>
        <v>40</v>
      </c>
      <c r="F58">
        <f t="shared" si="2"/>
        <v>3111</v>
      </c>
      <c r="H58">
        <f t="shared" si="4"/>
        <v>14.615</v>
      </c>
      <c r="I58">
        <f t="shared" si="5"/>
        <v>8.9638707623746612</v>
      </c>
      <c r="J58">
        <f t="shared" si="3"/>
        <v>51.85</v>
      </c>
      <c r="N58" s="9"/>
      <c r="O58" s="9"/>
      <c r="P58" s="9"/>
      <c r="Q58" s="9"/>
      <c r="R58" s="9"/>
      <c r="S58" s="9"/>
      <c r="T58" s="9"/>
      <c r="U58" s="9"/>
      <c r="V58" s="4">
        <v>40.65</v>
      </c>
      <c r="W58" s="5">
        <v>13.221709374502627</v>
      </c>
    </row>
    <row r="59" spans="1:23" x14ac:dyDescent="0.3">
      <c r="A59">
        <v>50470</v>
      </c>
      <c r="B59">
        <v>41</v>
      </c>
      <c r="C59" t="s">
        <v>0</v>
      </c>
      <c r="D59" s="1">
        <f t="shared" si="0"/>
        <v>26.036000000000001</v>
      </c>
      <c r="E59" s="1">
        <f t="shared" si="1"/>
        <v>41</v>
      </c>
      <c r="F59">
        <f t="shared" si="2"/>
        <v>3193</v>
      </c>
      <c r="H59">
        <f t="shared" si="4"/>
        <v>15.067</v>
      </c>
      <c r="I59">
        <f t="shared" si="5"/>
        <v>9.1879675314340261</v>
      </c>
      <c r="J59">
        <f t="shared" si="3"/>
        <v>53.216666666666669</v>
      </c>
      <c r="N59" s="9"/>
      <c r="O59" s="9"/>
      <c r="P59" s="9"/>
      <c r="Q59" s="9"/>
      <c r="R59" s="9"/>
      <c r="S59" s="9"/>
      <c r="T59" s="9"/>
      <c r="U59" s="9"/>
      <c r="V59" s="4">
        <v>40.908333333333331</v>
      </c>
      <c r="W59" s="5">
        <v>13.44580614356199</v>
      </c>
    </row>
    <row r="60" spans="1:23" ht="15" thickBot="1" x14ac:dyDescent="0.35">
      <c r="A60">
        <v>50929</v>
      </c>
      <c r="B60" t="s">
        <v>0</v>
      </c>
      <c r="C60">
        <v>3275</v>
      </c>
      <c r="D60" s="1">
        <f t="shared" si="0"/>
        <v>26.495000000000001</v>
      </c>
      <c r="E60" s="1">
        <f t="shared" si="1"/>
        <v>42.5</v>
      </c>
      <c r="F60">
        <f t="shared" si="2"/>
        <v>3275</v>
      </c>
      <c r="H60">
        <f t="shared" si="4"/>
        <v>15.526</v>
      </c>
      <c r="I60">
        <f t="shared" si="5"/>
        <v>9.5241126850230753</v>
      </c>
      <c r="J60">
        <f t="shared" si="3"/>
        <v>54.583333333333336</v>
      </c>
      <c r="N60" s="9"/>
      <c r="O60" s="9"/>
      <c r="P60" s="9"/>
      <c r="Q60" s="9"/>
      <c r="R60" s="9"/>
      <c r="S60" s="9"/>
      <c r="T60" s="9"/>
      <c r="U60" s="9"/>
      <c r="V60" s="6">
        <v>41.166666666666664</v>
      </c>
      <c r="W60" s="7">
        <v>13.44580614356199</v>
      </c>
    </row>
    <row r="61" spans="1:23" x14ac:dyDescent="0.3">
      <c r="A61">
        <v>51382</v>
      </c>
      <c r="B61">
        <v>44</v>
      </c>
      <c r="C61" t="s">
        <v>0</v>
      </c>
      <c r="D61" s="1">
        <f t="shared" si="0"/>
        <v>26.948</v>
      </c>
      <c r="E61" s="1">
        <f t="shared" si="1"/>
        <v>44</v>
      </c>
      <c r="F61">
        <f t="shared" si="2"/>
        <v>2923</v>
      </c>
      <c r="H61">
        <f t="shared" si="4"/>
        <v>15.978999999999999</v>
      </c>
      <c r="I61">
        <f t="shared" si="5"/>
        <v>9.8602578386121262</v>
      </c>
      <c r="J61">
        <f t="shared" si="3"/>
        <v>48.716666666666669</v>
      </c>
      <c r="N61" t="s">
        <v>29</v>
      </c>
    </row>
    <row r="62" spans="1:23" x14ac:dyDescent="0.3">
      <c r="A62">
        <v>51841</v>
      </c>
      <c r="B62" t="s">
        <v>0</v>
      </c>
      <c r="C62">
        <v>2571</v>
      </c>
      <c r="D62" s="1">
        <f t="shared" si="0"/>
        <v>27.407</v>
      </c>
      <c r="E62" s="1">
        <f t="shared" si="1"/>
        <v>44</v>
      </c>
      <c r="F62">
        <f t="shared" si="2"/>
        <v>2571</v>
      </c>
      <c r="H62">
        <f t="shared" si="4"/>
        <v>16.437999999999999</v>
      </c>
      <c r="I62">
        <f t="shared" si="5"/>
        <v>9.8602578386121262</v>
      </c>
      <c r="J62">
        <f t="shared" si="3"/>
        <v>42.85</v>
      </c>
      <c r="O62" t="s">
        <v>30</v>
      </c>
      <c r="P62" t="s">
        <v>31</v>
      </c>
    </row>
    <row r="63" spans="1:23" x14ac:dyDescent="0.3">
      <c r="A63">
        <v>52291</v>
      </c>
      <c r="B63">
        <v>44</v>
      </c>
      <c r="C63" t="s">
        <v>0</v>
      </c>
      <c r="D63" s="1">
        <f t="shared" si="0"/>
        <v>27.856999999999999</v>
      </c>
      <c r="E63" s="1">
        <f t="shared" si="1"/>
        <v>44</v>
      </c>
      <c r="F63">
        <f t="shared" si="2"/>
        <v>2418</v>
      </c>
      <c r="H63">
        <f t="shared" si="4"/>
        <v>16.888000000000002</v>
      </c>
      <c r="I63">
        <f t="shared" si="5"/>
        <v>9.8602578386121262</v>
      </c>
      <c r="J63">
        <f t="shared" si="3"/>
        <v>40.299999999999997</v>
      </c>
      <c r="N63" t="s">
        <v>24</v>
      </c>
      <c r="O63">
        <v>3.1659999999999999</v>
      </c>
      <c r="P63">
        <v>30</v>
      </c>
    </row>
    <row r="64" spans="1:23" x14ac:dyDescent="0.3">
      <c r="A64">
        <v>52750</v>
      </c>
      <c r="B64" t="s">
        <v>0</v>
      </c>
      <c r="C64">
        <v>2265</v>
      </c>
      <c r="D64" s="1">
        <f t="shared" si="0"/>
        <v>28.315999999999999</v>
      </c>
      <c r="E64" s="1">
        <f t="shared" si="1"/>
        <v>44.5</v>
      </c>
      <c r="F64">
        <f t="shared" si="2"/>
        <v>2265</v>
      </c>
      <c r="H64">
        <f t="shared" si="4"/>
        <v>17.347000000000001</v>
      </c>
      <c r="I64">
        <f t="shared" si="5"/>
        <v>9.9723062231418087</v>
      </c>
      <c r="J64">
        <f t="shared" si="3"/>
        <v>37.75</v>
      </c>
      <c r="N64" t="s">
        <v>25</v>
      </c>
      <c r="O64">
        <v>1.8819999999999999</v>
      </c>
      <c r="P64">
        <v>9</v>
      </c>
    </row>
    <row r="65" spans="1:16" x14ac:dyDescent="0.3">
      <c r="A65">
        <v>53200</v>
      </c>
      <c r="B65">
        <v>45</v>
      </c>
      <c r="C65" t="s">
        <v>0</v>
      </c>
      <c r="D65" s="1">
        <f t="shared" si="0"/>
        <v>28.765999999999998</v>
      </c>
      <c r="E65" s="1">
        <f t="shared" si="1"/>
        <v>45</v>
      </c>
      <c r="F65">
        <f t="shared" si="2"/>
        <v>2302.5</v>
      </c>
      <c r="H65">
        <f t="shared" si="4"/>
        <v>17.797000000000001</v>
      </c>
      <c r="I65">
        <f t="shared" si="5"/>
        <v>10.084354607671493</v>
      </c>
      <c r="J65">
        <f t="shared" si="3"/>
        <v>38.375</v>
      </c>
      <c r="N65" t="s">
        <v>26</v>
      </c>
      <c r="O65">
        <v>1.296</v>
      </c>
      <c r="P65">
        <v>5.8</v>
      </c>
    </row>
    <row r="66" spans="1:16" x14ac:dyDescent="0.3">
      <c r="A66">
        <v>53661</v>
      </c>
      <c r="B66" t="s">
        <v>0</v>
      </c>
      <c r="C66">
        <v>2340</v>
      </c>
      <c r="D66" s="1">
        <f t="shared" si="0"/>
        <v>29.227</v>
      </c>
      <c r="E66" s="1">
        <f t="shared" si="1"/>
        <v>45.5</v>
      </c>
      <c r="F66">
        <f t="shared" si="2"/>
        <v>2340</v>
      </c>
      <c r="H66">
        <f t="shared" si="4"/>
        <v>18.257999999999999</v>
      </c>
      <c r="I66">
        <f t="shared" si="5"/>
        <v>10.196402992201177</v>
      </c>
      <c r="J66">
        <f t="shared" si="3"/>
        <v>39</v>
      </c>
      <c r="N66" t="s">
        <v>27</v>
      </c>
      <c r="O66">
        <v>0.97199999999999998</v>
      </c>
      <c r="P66">
        <v>3.8</v>
      </c>
    </row>
    <row r="67" spans="1:16" x14ac:dyDescent="0.3">
      <c r="A67">
        <v>54112</v>
      </c>
      <c r="B67">
        <v>46</v>
      </c>
      <c r="C67" t="s">
        <v>0</v>
      </c>
      <c r="D67" s="1">
        <f t="shared" ref="D67:D96" si="6">(A67-$A$2)/1000</f>
        <v>29.678000000000001</v>
      </c>
      <c r="E67" s="1">
        <f t="shared" si="1"/>
        <v>46</v>
      </c>
      <c r="F67">
        <f t="shared" si="2"/>
        <v>2370</v>
      </c>
      <c r="H67">
        <f t="shared" si="4"/>
        <v>18.709</v>
      </c>
      <c r="I67">
        <f t="shared" ref="I67:I96" si="7">E67/3600*5280/$O$2</f>
        <v>10.30845137673086</v>
      </c>
      <c r="J67">
        <f t="shared" ref="J67:J96" si="8">F67/60</f>
        <v>39.5</v>
      </c>
      <c r="N67" t="s">
        <v>28</v>
      </c>
      <c r="O67">
        <v>0.78</v>
      </c>
      <c r="P67">
        <v>3.1</v>
      </c>
    </row>
    <row r="68" spans="1:16" x14ac:dyDescent="0.3">
      <c r="A68">
        <v>54571</v>
      </c>
      <c r="B68" t="s">
        <v>0</v>
      </c>
      <c r="C68">
        <v>2400</v>
      </c>
      <c r="D68" s="1">
        <f t="shared" si="6"/>
        <v>30.137</v>
      </c>
      <c r="E68" s="1">
        <f t="shared" ref="E68:E96" si="9">IF(ISNUMBER(B68), B68, (B67+B69)/2)</f>
        <v>46.5</v>
      </c>
      <c r="F68">
        <f t="shared" ref="F68:F96" si="10">IF(ISNUMBER(C68), C68, (C67+C69)/2)</f>
        <v>2400</v>
      </c>
      <c r="H68">
        <f t="shared" si="4"/>
        <v>19.167999999999999</v>
      </c>
      <c r="I68">
        <f t="shared" si="7"/>
        <v>10.420499761260544</v>
      </c>
      <c r="J68">
        <f t="shared" si="8"/>
        <v>40</v>
      </c>
    </row>
    <row r="69" spans="1:16" x14ac:dyDescent="0.3">
      <c r="A69">
        <v>55023</v>
      </c>
      <c r="B69">
        <v>47</v>
      </c>
      <c r="C69" t="s">
        <v>0</v>
      </c>
      <c r="D69" s="1">
        <f t="shared" si="6"/>
        <v>30.588999999999999</v>
      </c>
      <c r="E69" s="1">
        <f t="shared" si="9"/>
        <v>47</v>
      </c>
      <c r="F69">
        <f t="shared" si="10"/>
        <v>2432</v>
      </c>
      <c r="H69">
        <f t="shared" si="4"/>
        <v>19.62</v>
      </c>
      <c r="I69">
        <f t="shared" si="7"/>
        <v>10.532548145790226</v>
      </c>
      <c r="J69">
        <f t="shared" si="8"/>
        <v>40.533333333333331</v>
      </c>
    </row>
    <row r="70" spans="1:16" x14ac:dyDescent="0.3">
      <c r="A70">
        <v>55482</v>
      </c>
      <c r="B70" t="s">
        <v>0</v>
      </c>
      <c r="C70">
        <v>2464</v>
      </c>
      <c r="D70" s="1">
        <f t="shared" si="6"/>
        <v>31.047999999999998</v>
      </c>
      <c r="E70" s="1">
        <f t="shared" si="9"/>
        <v>48.5</v>
      </c>
      <c r="F70">
        <f t="shared" si="10"/>
        <v>2464</v>
      </c>
      <c r="H70">
        <f t="shared" si="4"/>
        <v>20.079000000000001</v>
      </c>
      <c r="I70">
        <f t="shared" si="7"/>
        <v>10.868693299379277</v>
      </c>
      <c r="J70">
        <f t="shared" si="8"/>
        <v>41.06666666666667</v>
      </c>
    </row>
    <row r="71" spans="1:16" x14ac:dyDescent="0.3">
      <c r="A71">
        <v>55932</v>
      </c>
      <c r="B71">
        <v>50</v>
      </c>
      <c r="C71" t="s">
        <v>0</v>
      </c>
      <c r="D71" s="1">
        <f t="shared" si="6"/>
        <v>31.498000000000001</v>
      </c>
      <c r="E71" s="1">
        <f t="shared" si="9"/>
        <v>50</v>
      </c>
      <c r="F71">
        <f t="shared" si="10"/>
        <v>2492.5</v>
      </c>
      <c r="H71">
        <f t="shared" si="4"/>
        <v>20.529</v>
      </c>
      <c r="I71">
        <f t="shared" si="7"/>
        <v>11.204838452968325</v>
      </c>
      <c r="J71">
        <f t="shared" si="8"/>
        <v>41.541666666666664</v>
      </c>
    </row>
    <row r="72" spans="1:16" x14ac:dyDescent="0.3">
      <c r="A72">
        <v>56434</v>
      </c>
      <c r="B72" t="s">
        <v>0</v>
      </c>
      <c r="C72">
        <v>2521</v>
      </c>
      <c r="D72" s="1">
        <f t="shared" si="6"/>
        <v>32</v>
      </c>
      <c r="E72" s="1">
        <f t="shared" si="9"/>
        <v>50.5</v>
      </c>
      <c r="F72">
        <f t="shared" si="10"/>
        <v>2521</v>
      </c>
      <c r="H72">
        <f t="shared" si="4"/>
        <v>21.030999999999999</v>
      </c>
      <c r="I72">
        <f t="shared" si="7"/>
        <v>11.316886837498009</v>
      </c>
      <c r="J72">
        <f t="shared" si="8"/>
        <v>42.016666666666666</v>
      </c>
    </row>
    <row r="73" spans="1:16" x14ac:dyDescent="0.3">
      <c r="A73">
        <v>56885</v>
      </c>
      <c r="B73">
        <v>51</v>
      </c>
      <c r="C73" t="s">
        <v>0</v>
      </c>
      <c r="D73" s="1">
        <f t="shared" si="6"/>
        <v>32.451000000000001</v>
      </c>
      <c r="E73" s="1">
        <f t="shared" si="9"/>
        <v>51</v>
      </c>
      <c r="F73">
        <f t="shared" si="10"/>
        <v>2559.5</v>
      </c>
      <c r="H73">
        <f t="shared" si="4"/>
        <v>21.481999999999999</v>
      </c>
      <c r="I73">
        <f t="shared" si="7"/>
        <v>11.428935222027691</v>
      </c>
      <c r="J73">
        <f t="shared" si="8"/>
        <v>42.658333333333331</v>
      </c>
    </row>
    <row r="74" spans="1:16" x14ac:dyDescent="0.3">
      <c r="A74">
        <v>57346</v>
      </c>
      <c r="B74" t="s">
        <v>0</v>
      </c>
      <c r="C74">
        <v>2598</v>
      </c>
      <c r="D74" s="1">
        <f t="shared" si="6"/>
        <v>32.911999999999999</v>
      </c>
      <c r="E74" s="1">
        <f t="shared" si="9"/>
        <v>51</v>
      </c>
      <c r="F74">
        <f t="shared" si="10"/>
        <v>2598</v>
      </c>
      <c r="H74">
        <f t="shared" si="4"/>
        <v>21.943000000000001</v>
      </c>
      <c r="I74">
        <f t="shared" si="7"/>
        <v>11.428935222027691</v>
      </c>
      <c r="J74">
        <f t="shared" si="8"/>
        <v>43.3</v>
      </c>
    </row>
    <row r="75" spans="1:16" x14ac:dyDescent="0.3">
      <c r="A75">
        <v>57796</v>
      </c>
      <c r="B75">
        <v>51</v>
      </c>
      <c r="C75" t="s">
        <v>0</v>
      </c>
      <c r="D75" s="1">
        <f t="shared" si="6"/>
        <v>33.362000000000002</v>
      </c>
      <c r="E75" s="1">
        <f t="shared" si="9"/>
        <v>51</v>
      </c>
      <c r="F75">
        <f t="shared" si="10"/>
        <v>2364</v>
      </c>
      <c r="H75">
        <f t="shared" si="4"/>
        <v>22.393000000000001</v>
      </c>
      <c r="I75">
        <f t="shared" si="7"/>
        <v>11.428935222027691</v>
      </c>
      <c r="J75">
        <f t="shared" si="8"/>
        <v>39.4</v>
      </c>
    </row>
    <row r="76" spans="1:16" x14ac:dyDescent="0.3">
      <c r="A76">
        <v>58255</v>
      </c>
      <c r="B76" t="s">
        <v>0</v>
      </c>
      <c r="C76">
        <v>2130</v>
      </c>
      <c r="D76" s="1">
        <f t="shared" si="6"/>
        <v>33.820999999999998</v>
      </c>
      <c r="E76" s="1">
        <f t="shared" si="9"/>
        <v>51</v>
      </c>
      <c r="F76">
        <f t="shared" si="10"/>
        <v>2130</v>
      </c>
      <c r="H76">
        <f t="shared" si="4"/>
        <v>22.852</v>
      </c>
      <c r="I76">
        <f t="shared" si="7"/>
        <v>11.428935222027691</v>
      </c>
      <c r="J76">
        <f t="shared" si="8"/>
        <v>35.5</v>
      </c>
    </row>
    <row r="77" spans="1:16" x14ac:dyDescent="0.3">
      <c r="A77">
        <v>58705</v>
      </c>
      <c r="B77">
        <v>51</v>
      </c>
      <c r="C77" t="s">
        <v>0</v>
      </c>
      <c r="D77" s="1">
        <f t="shared" si="6"/>
        <v>34.271000000000001</v>
      </c>
      <c r="E77" s="1">
        <f t="shared" si="9"/>
        <v>51</v>
      </c>
      <c r="F77">
        <f t="shared" si="10"/>
        <v>2130.5</v>
      </c>
      <c r="H77">
        <f t="shared" si="4"/>
        <v>23.302</v>
      </c>
      <c r="I77">
        <f t="shared" si="7"/>
        <v>11.428935222027691</v>
      </c>
      <c r="J77">
        <f t="shared" si="8"/>
        <v>35.508333333333333</v>
      </c>
    </row>
    <row r="78" spans="1:16" x14ac:dyDescent="0.3">
      <c r="A78">
        <v>59170</v>
      </c>
      <c r="B78" t="s">
        <v>0</v>
      </c>
      <c r="C78">
        <v>2131</v>
      </c>
      <c r="D78" s="1">
        <f t="shared" si="6"/>
        <v>34.735999999999997</v>
      </c>
      <c r="E78" s="1">
        <f t="shared" si="9"/>
        <v>51</v>
      </c>
      <c r="F78">
        <f t="shared" si="10"/>
        <v>2131</v>
      </c>
      <c r="H78">
        <f t="shared" si="4"/>
        <v>23.766999999999999</v>
      </c>
      <c r="I78">
        <f t="shared" si="7"/>
        <v>11.428935222027691</v>
      </c>
      <c r="J78">
        <f t="shared" si="8"/>
        <v>35.516666666666666</v>
      </c>
    </row>
    <row r="79" spans="1:16" x14ac:dyDescent="0.3">
      <c r="A79">
        <v>59621</v>
      </c>
      <c r="B79">
        <v>51</v>
      </c>
      <c r="C79" t="s">
        <v>0</v>
      </c>
      <c r="D79" s="1">
        <f t="shared" si="6"/>
        <v>35.186999999999998</v>
      </c>
      <c r="E79" s="1">
        <f t="shared" si="9"/>
        <v>51</v>
      </c>
      <c r="F79">
        <f t="shared" si="10"/>
        <v>2150</v>
      </c>
      <c r="H79">
        <f t="shared" si="4"/>
        <v>24.218</v>
      </c>
      <c r="I79">
        <f t="shared" si="7"/>
        <v>11.428935222027691</v>
      </c>
      <c r="J79">
        <f t="shared" si="8"/>
        <v>35.833333333333336</v>
      </c>
    </row>
    <row r="80" spans="1:16" x14ac:dyDescent="0.3">
      <c r="A80">
        <v>60080</v>
      </c>
      <c r="B80" t="s">
        <v>0</v>
      </c>
      <c r="C80">
        <v>2169</v>
      </c>
      <c r="D80" s="1">
        <f t="shared" si="6"/>
        <v>35.646000000000001</v>
      </c>
      <c r="E80" s="1">
        <f t="shared" si="9"/>
        <v>51.5</v>
      </c>
      <c r="F80">
        <f t="shared" si="10"/>
        <v>2169</v>
      </c>
      <c r="H80">
        <f t="shared" si="4"/>
        <v>24.677</v>
      </c>
      <c r="I80">
        <f t="shared" si="7"/>
        <v>11.540983606557376</v>
      </c>
      <c r="J80">
        <f t="shared" si="8"/>
        <v>36.15</v>
      </c>
    </row>
    <row r="81" spans="1:10" x14ac:dyDescent="0.3">
      <c r="A81">
        <v>60532</v>
      </c>
      <c r="B81">
        <v>52</v>
      </c>
      <c r="C81" t="s">
        <v>0</v>
      </c>
      <c r="D81" s="1">
        <f t="shared" si="6"/>
        <v>36.097999999999999</v>
      </c>
      <c r="E81" s="1">
        <f t="shared" si="9"/>
        <v>52</v>
      </c>
      <c r="F81">
        <f t="shared" si="10"/>
        <v>2193</v>
      </c>
      <c r="H81">
        <f t="shared" si="4"/>
        <v>25.129000000000001</v>
      </c>
      <c r="I81">
        <f t="shared" si="7"/>
        <v>11.653031991087058</v>
      </c>
      <c r="J81">
        <f t="shared" si="8"/>
        <v>36.549999999999997</v>
      </c>
    </row>
    <row r="82" spans="1:10" x14ac:dyDescent="0.3">
      <c r="A82">
        <v>60991</v>
      </c>
      <c r="B82" t="s">
        <v>0</v>
      </c>
      <c r="C82">
        <v>2217</v>
      </c>
      <c r="D82" s="1">
        <f t="shared" si="6"/>
        <v>36.557000000000002</v>
      </c>
      <c r="E82" s="1">
        <f t="shared" si="9"/>
        <v>52.5</v>
      </c>
      <c r="F82">
        <f t="shared" si="10"/>
        <v>2217</v>
      </c>
      <c r="H82">
        <f t="shared" si="4"/>
        <v>25.588000000000001</v>
      </c>
      <c r="I82">
        <f t="shared" si="7"/>
        <v>11.765080375616742</v>
      </c>
      <c r="J82">
        <f t="shared" si="8"/>
        <v>36.950000000000003</v>
      </c>
    </row>
    <row r="83" spans="1:10" x14ac:dyDescent="0.3">
      <c r="A83">
        <v>61442</v>
      </c>
      <c r="B83">
        <v>53</v>
      </c>
      <c r="C83" t="s">
        <v>0</v>
      </c>
      <c r="D83" s="1">
        <f t="shared" si="6"/>
        <v>37.008000000000003</v>
      </c>
      <c r="E83" s="1">
        <f t="shared" si="9"/>
        <v>53</v>
      </c>
      <c r="F83">
        <f t="shared" si="10"/>
        <v>2230</v>
      </c>
      <c r="H83">
        <f t="shared" si="4"/>
        <v>26.039000000000001</v>
      </c>
      <c r="I83">
        <f t="shared" si="7"/>
        <v>11.877128760146425</v>
      </c>
      <c r="J83">
        <f t="shared" si="8"/>
        <v>37.166666666666664</v>
      </c>
    </row>
    <row r="84" spans="1:10" x14ac:dyDescent="0.3">
      <c r="A84">
        <v>61900</v>
      </c>
      <c r="B84" t="s">
        <v>0</v>
      </c>
      <c r="C84">
        <v>2243</v>
      </c>
      <c r="D84" s="1">
        <f t="shared" si="6"/>
        <v>37.466000000000001</v>
      </c>
      <c r="E84" s="1">
        <f t="shared" si="9"/>
        <v>54</v>
      </c>
      <c r="F84">
        <f t="shared" si="10"/>
        <v>2243</v>
      </c>
      <c r="H84">
        <f t="shared" si="4"/>
        <v>26.497</v>
      </c>
      <c r="I84">
        <f t="shared" si="7"/>
        <v>12.101225529205792</v>
      </c>
      <c r="J84">
        <f t="shared" si="8"/>
        <v>37.383333333333333</v>
      </c>
    </row>
    <row r="85" spans="1:10" x14ac:dyDescent="0.3">
      <c r="A85">
        <v>62353</v>
      </c>
      <c r="B85">
        <v>55</v>
      </c>
      <c r="C85" t="s">
        <v>0</v>
      </c>
      <c r="D85" s="1">
        <f t="shared" si="6"/>
        <v>37.918999999999997</v>
      </c>
      <c r="E85" s="1">
        <f t="shared" si="9"/>
        <v>55</v>
      </c>
      <c r="F85">
        <f t="shared" si="10"/>
        <v>2267</v>
      </c>
      <c r="H85">
        <f t="shared" si="4"/>
        <v>26.95</v>
      </c>
      <c r="I85">
        <f t="shared" si="7"/>
        <v>12.325322298265156</v>
      </c>
      <c r="J85">
        <f t="shared" si="8"/>
        <v>37.783333333333331</v>
      </c>
    </row>
    <row r="86" spans="1:10" x14ac:dyDescent="0.3">
      <c r="A86">
        <v>62812</v>
      </c>
      <c r="B86" t="s">
        <v>0</v>
      </c>
      <c r="C86">
        <v>2291</v>
      </c>
      <c r="D86" s="1">
        <f t="shared" si="6"/>
        <v>38.378</v>
      </c>
      <c r="E86" s="1">
        <f t="shared" si="9"/>
        <v>55</v>
      </c>
      <c r="F86">
        <f t="shared" si="10"/>
        <v>2291</v>
      </c>
      <c r="H86">
        <f t="shared" si="4"/>
        <v>27.408999999999999</v>
      </c>
      <c r="I86">
        <f t="shared" si="7"/>
        <v>12.325322298265156</v>
      </c>
      <c r="J86">
        <f t="shared" si="8"/>
        <v>38.18333333333333</v>
      </c>
    </row>
    <row r="87" spans="1:10" x14ac:dyDescent="0.3">
      <c r="A87">
        <v>63262</v>
      </c>
      <c r="B87">
        <v>55</v>
      </c>
      <c r="C87" t="s">
        <v>0</v>
      </c>
      <c r="D87" s="1">
        <f t="shared" si="6"/>
        <v>38.828000000000003</v>
      </c>
      <c r="E87" s="1">
        <f t="shared" si="9"/>
        <v>55</v>
      </c>
      <c r="F87">
        <f t="shared" si="10"/>
        <v>2309.5</v>
      </c>
      <c r="H87">
        <f t="shared" si="4"/>
        <v>27.859000000000002</v>
      </c>
      <c r="I87">
        <f t="shared" si="7"/>
        <v>12.325322298265156</v>
      </c>
      <c r="J87">
        <f t="shared" si="8"/>
        <v>38.491666666666667</v>
      </c>
    </row>
    <row r="88" spans="1:10" x14ac:dyDescent="0.3">
      <c r="A88">
        <v>63723</v>
      </c>
      <c r="B88" t="s">
        <v>0</v>
      </c>
      <c r="C88">
        <v>2328</v>
      </c>
      <c r="D88" s="1">
        <f t="shared" si="6"/>
        <v>39.289000000000001</v>
      </c>
      <c r="E88" s="1">
        <f t="shared" si="9"/>
        <v>56</v>
      </c>
      <c r="F88">
        <f t="shared" si="10"/>
        <v>2328</v>
      </c>
      <c r="H88">
        <f t="shared" si="4"/>
        <v>28.32</v>
      </c>
      <c r="I88">
        <f t="shared" si="7"/>
        <v>12.549419067324523</v>
      </c>
      <c r="J88">
        <f t="shared" si="8"/>
        <v>38.799999999999997</v>
      </c>
    </row>
    <row r="89" spans="1:10" x14ac:dyDescent="0.3">
      <c r="A89">
        <v>64174</v>
      </c>
      <c r="B89">
        <v>57</v>
      </c>
      <c r="C89" t="s">
        <v>0</v>
      </c>
      <c r="D89" s="1">
        <f t="shared" si="6"/>
        <v>39.74</v>
      </c>
      <c r="E89" s="1">
        <f t="shared" si="9"/>
        <v>57</v>
      </c>
      <c r="F89">
        <f t="shared" si="10"/>
        <v>2349.5</v>
      </c>
      <c r="H89">
        <f t="shared" si="4"/>
        <v>28.771000000000001</v>
      </c>
      <c r="I89">
        <f t="shared" si="7"/>
        <v>12.773515836383892</v>
      </c>
      <c r="J89">
        <f t="shared" si="8"/>
        <v>39.158333333333331</v>
      </c>
    </row>
    <row r="90" spans="1:10" x14ac:dyDescent="0.3">
      <c r="A90">
        <v>64632</v>
      </c>
      <c r="B90" t="s">
        <v>0</v>
      </c>
      <c r="C90">
        <v>2371</v>
      </c>
      <c r="D90" s="1">
        <f t="shared" si="6"/>
        <v>40.198</v>
      </c>
      <c r="E90" s="1">
        <f t="shared" si="9"/>
        <v>57.5</v>
      </c>
      <c r="F90">
        <f t="shared" si="10"/>
        <v>2371</v>
      </c>
      <c r="H90">
        <f t="shared" si="4"/>
        <v>29.228999999999999</v>
      </c>
      <c r="I90">
        <f t="shared" si="7"/>
        <v>12.885564220913574</v>
      </c>
      <c r="J90">
        <f t="shared" si="8"/>
        <v>39.516666666666666</v>
      </c>
    </row>
    <row r="91" spans="1:10" x14ac:dyDescent="0.3">
      <c r="A91">
        <v>65083</v>
      </c>
      <c r="B91">
        <v>58</v>
      </c>
      <c r="C91" t="s">
        <v>0</v>
      </c>
      <c r="D91" s="1">
        <f t="shared" si="6"/>
        <v>40.649000000000001</v>
      </c>
      <c r="E91" s="1">
        <f t="shared" si="9"/>
        <v>58</v>
      </c>
      <c r="F91">
        <f t="shared" si="10"/>
        <v>2387.5</v>
      </c>
      <c r="H91">
        <f t="shared" ref="H91:H96" si="11">(A91-$A$26)/1000</f>
        <v>29.68</v>
      </c>
      <c r="I91">
        <f t="shared" si="7"/>
        <v>12.997612605443257</v>
      </c>
      <c r="J91">
        <f t="shared" si="8"/>
        <v>39.791666666666664</v>
      </c>
    </row>
    <row r="92" spans="1:10" x14ac:dyDescent="0.3">
      <c r="A92">
        <v>65544</v>
      </c>
      <c r="B92" t="s">
        <v>0</v>
      </c>
      <c r="C92">
        <v>2404</v>
      </c>
      <c r="D92" s="1">
        <f t="shared" si="6"/>
        <v>41.11</v>
      </c>
      <c r="E92" s="1">
        <f t="shared" si="9"/>
        <v>58</v>
      </c>
      <c r="F92">
        <f t="shared" si="10"/>
        <v>2404</v>
      </c>
      <c r="H92">
        <f t="shared" si="11"/>
        <v>30.140999999999998</v>
      </c>
      <c r="I92">
        <f t="shared" si="7"/>
        <v>12.997612605443257</v>
      </c>
      <c r="J92">
        <f t="shared" si="8"/>
        <v>40.06666666666667</v>
      </c>
    </row>
    <row r="93" spans="1:10" x14ac:dyDescent="0.3">
      <c r="A93">
        <v>65994</v>
      </c>
      <c r="B93">
        <v>58</v>
      </c>
      <c r="C93" t="s">
        <v>0</v>
      </c>
      <c r="D93" s="1">
        <f t="shared" si="6"/>
        <v>41.56</v>
      </c>
      <c r="E93" s="1">
        <f t="shared" si="9"/>
        <v>58</v>
      </c>
      <c r="F93">
        <f t="shared" si="10"/>
        <v>2421.5</v>
      </c>
      <c r="H93">
        <f t="shared" si="11"/>
        <v>30.591000000000001</v>
      </c>
      <c r="I93">
        <f t="shared" si="7"/>
        <v>12.997612605443257</v>
      </c>
      <c r="J93">
        <f t="shared" si="8"/>
        <v>40.358333333333334</v>
      </c>
    </row>
    <row r="94" spans="1:10" x14ac:dyDescent="0.3">
      <c r="A94">
        <v>66453</v>
      </c>
      <c r="B94" t="s">
        <v>0</v>
      </c>
      <c r="C94">
        <v>2439</v>
      </c>
      <c r="D94" s="1">
        <f t="shared" si="6"/>
        <v>42.018999999999998</v>
      </c>
      <c r="E94" s="1">
        <f t="shared" si="9"/>
        <v>59</v>
      </c>
      <c r="F94">
        <f t="shared" si="10"/>
        <v>2439</v>
      </c>
      <c r="H94">
        <f t="shared" si="11"/>
        <v>31.05</v>
      </c>
      <c r="I94">
        <f t="shared" si="7"/>
        <v>13.221709374502627</v>
      </c>
      <c r="J94">
        <f t="shared" si="8"/>
        <v>40.65</v>
      </c>
    </row>
    <row r="95" spans="1:10" x14ac:dyDescent="0.3">
      <c r="A95">
        <v>66904</v>
      </c>
      <c r="B95">
        <v>60</v>
      </c>
      <c r="C95" t="s">
        <v>0</v>
      </c>
      <c r="D95" s="1">
        <f t="shared" si="6"/>
        <v>42.47</v>
      </c>
      <c r="E95" s="1">
        <f t="shared" si="9"/>
        <v>60</v>
      </c>
      <c r="F95">
        <f t="shared" si="10"/>
        <v>2454.5</v>
      </c>
      <c r="H95">
        <f t="shared" si="11"/>
        <v>31.501000000000001</v>
      </c>
      <c r="I95">
        <f t="shared" si="7"/>
        <v>13.44580614356199</v>
      </c>
      <c r="J95">
        <f t="shared" si="8"/>
        <v>40.908333333333331</v>
      </c>
    </row>
    <row r="96" spans="1:10" x14ac:dyDescent="0.3">
      <c r="A96">
        <v>67364</v>
      </c>
      <c r="B96" t="s">
        <v>0</v>
      </c>
      <c r="C96">
        <v>2470</v>
      </c>
      <c r="D96" s="1">
        <f t="shared" si="6"/>
        <v>42.93</v>
      </c>
      <c r="E96" s="1">
        <f t="shared" si="9"/>
        <v>60</v>
      </c>
      <c r="F96">
        <f t="shared" si="10"/>
        <v>2470</v>
      </c>
      <c r="H96">
        <f t="shared" si="11"/>
        <v>31.960999999999999</v>
      </c>
      <c r="I96">
        <f t="shared" si="7"/>
        <v>13.44580614356199</v>
      </c>
      <c r="J96">
        <f t="shared" si="8"/>
        <v>41.166666666666664</v>
      </c>
    </row>
    <row r="97" spans="1:5" x14ac:dyDescent="0.3">
      <c r="A97">
        <v>67815</v>
      </c>
      <c r="B97">
        <v>60</v>
      </c>
      <c r="C97" t="s">
        <v>0</v>
      </c>
      <c r="D97" s="1"/>
      <c r="E97" s="1"/>
    </row>
  </sheetData>
  <mergeCells count="5">
    <mergeCell ref="N38:O38"/>
    <mergeCell ref="P38:Q38"/>
    <mergeCell ref="R38:S38"/>
    <mergeCell ref="T38:U38"/>
    <mergeCell ref="V38:W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7</vt:i4>
      </vt:variant>
    </vt:vector>
  </HeadingPairs>
  <TitlesOfParts>
    <vt:vector size="8" baseType="lpstr">
      <vt:lpstr>LOG</vt:lpstr>
      <vt:lpstr>All Gears</vt:lpstr>
      <vt:lpstr>First Gear</vt:lpstr>
      <vt:lpstr>Second Gear</vt:lpstr>
      <vt:lpstr>Third Gear</vt:lpstr>
      <vt:lpstr>Fourth Gear</vt:lpstr>
      <vt:lpstr>Fifth Gear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</dc:creator>
  <cp:lastModifiedBy>gabri</cp:lastModifiedBy>
  <dcterms:created xsi:type="dcterms:W3CDTF">2022-07-04T00:31:58Z</dcterms:created>
  <dcterms:modified xsi:type="dcterms:W3CDTF">2022-07-08T12:55:07Z</dcterms:modified>
</cp:coreProperties>
</file>