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cscriptbenefits\gcscript.client.windows\bin\debug\net7.0-windows\Sheets\"/>
    </mc:Choice>
  </mc:AlternateContent>
  <xr:revisionPtr revIDLastSave="0" documentId="13_ncr:1_{235DBB50-32C2-4EF5-BEA1-53EF2E090594}" xr6:coauthVersionLast="47" xr6:coauthVersionMax="47" xr10:uidLastSave="{00000000-0000-0000-0000-000000000000}"/>
  <bookViews>
    <workbookView xWindow="29400" yWindow="-120" windowWidth="28320" windowHeight="15840" xr2:uid="{3E2F4B18-5428-4970-8249-F95745D90D54}"/>
  </bookViews>
  <sheets>
    <sheet name="Escala" sheetId="1" r:id="rId1"/>
  </sheets>
  <definedNames>
    <definedName name="_xlnm._FilterDatabase" localSheetId="0" hidden="1">Escala!$A$1:$XFC$57</definedName>
    <definedName name="_xlnm.Print_Area" localSheetId="0">Escala!$A$1:$C$26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L2" i="1" s="1"/>
  <c r="B22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41" i="1" s="1"/>
  <c r="N2" i="1"/>
  <c r="N3" i="1" s="1"/>
  <c r="N4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1" i="1" s="1"/>
  <c r="Q9" i="1"/>
  <c r="Q8" i="1"/>
  <c r="Q7" i="1"/>
  <c r="Q6" i="1"/>
  <c r="Q5" i="1"/>
  <c r="Q4" i="1"/>
  <c r="Q3" i="1"/>
  <c r="L3" i="1"/>
  <c r="L4" i="1" s="1"/>
  <c r="Q2" i="1"/>
  <c r="B6" i="1" l="1"/>
  <c r="C6" i="1" s="1"/>
  <c r="B4" i="1"/>
  <c r="C4" i="1" s="1"/>
  <c r="B5" i="1"/>
  <c r="C5" i="1" s="1"/>
  <c r="B3" i="1"/>
  <c r="C3" i="1" s="1"/>
  <c r="C18" i="1"/>
  <c r="C16" i="1"/>
  <c r="C15" i="1"/>
  <c r="C17" i="1"/>
  <c r="M39" i="1"/>
  <c r="M42" i="1" s="1"/>
  <c r="M40" i="1"/>
  <c r="O39" i="1"/>
  <c r="O42" i="1" s="1"/>
  <c r="O40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1" i="1" s="1"/>
  <c r="C19" i="1"/>
  <c r="L39" i="1" l="1"/>
  <c r="L42" i="1" s="1"/>
  <c r="L40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1" i="1" s="1"/>
  <c r="B14" i="1"/>
  <c r="C14" i="1" s="1"/>
  <c r="B13" i="1"/>
  <c r="C13" i="1" s="1"/>
  <c r="B11" i="1"/>
  <c r="C11" i="1" s="1"/>
  <c r="B9" i="1"/>
  <c r="C9" i="1" s="1"/>
  <c r="B7" i="1"/>
  <c r="C7" i="1" s="1"/>
  <c r="B8" i="1"/>
  <c r="C8" i="1" s="1"/>
  <c r="B10" i="1"/>
  <c r="C10" i="1" s="1"/>
  <c r="N39" i="1" l="1"/>
  <c r="N42" i="1" s="1"/>
  <c r="N40" i="1"/>
  <c r="B12" i="1" l="1"/>
  <c r="C12" i="1" s="1"/>
</calcChain>
</file>

<file path=xl/sharedStrings.xml><?xml version="1.0" encoding="utf-8"?>
<sst xmlns="http://schemas.openxmlformats.org/spreadsheetml/2006/main" count="135" uniqueCount="100">
  <si>
    <t>EMPRESA</t>
  </si>
  <si>
    <t>AMOEDO</t>
  </si>
  <si>
    <t>FERIADOS</t>
  </si>
  <si>
    <t>DESCRIÇÃO DO FERIADO</t>
  </si>
  <si>
    <t>2x1</t>
  </si>
  <si>
    <t>4x1</t>
  </si>
  <si>
    <t>12x36</t>
  </si>
  <si>
    <t>MARGEM</t>
  </si>
  <si>
    <t>ESCALA</t>
  </si>
  <si>
    <t>DIAS</t>
  </si>
  <si>
    <t>Tiradentes</t>
  </si>
  <si>
    <t>Dia do Trabalhador</t>
  </si>
  <si>
    <t>ANGELS</t>
  </si>
  <si>
    <t>Dia da Pátria (Idependência do Brasil)</t>
  </si>
  <si>
    <t>BIOB</t>
  </si>
  <si>
    <t>Nossa Senhora Aparecida</t>
  </si>
  <si>
    <t>BRASIL BROKERS</t>
  </si>
  <si>
    <t>Finados</t>
  </si>
  <si>
    <t>BRT</t>
  </si>
  <si>
    <t>Proclamação da República</t>
  </si>
  <si>
    <t>BTCC</t>
  </si>
  <si>
    <t>Personalizado</t>
  </si>
  <si>
    <t>Natal</t>
  </si>
  <si>
    <t>BTG PACTUAL</t>
  </si>
  <si>
    <t>Confraternização Universal</t>
  </si>
  <si>
    <t>CEI</t>
  </si>
  <si>
    <t>Sexta-feira Santa</t>
  </si>
  <si>
    <t>DAVITA</t>
  </si>
  <si>
    <t>Corpus Christi</t>
  </si>
  <si>
    <t>ESCOLA ELEVA</t>
  </si>
  <si>
    <t>Carnaval</t>
  </si>
  <si>
    <t>DE</t>
  </si>
  <si>
    <t>ATÉ</t>
  </si>
  <si>
    <t>GIRO - LAR &amp; LAZER</t>
  </si>
  <si>
    <t>GUANABARA</t>
  </si>
  <si>
    <t>KATTAK</t>
  </si>
  <si>
    <t>KIK</t>
  </si>
  <si>
    <t>KLES</t>
  </si>
  <si>
    <t>L2R</t>
  </si>
  <si>
    <t>LIGHT</t>
  </si>
  <si>
    <t>MERCADOS BRAGA</t>
  </si>
  <si>
    <t>MOITINHO</t>
  </si>
  <si>
    <t>MR PHARMA</t>
  </si>
  <si>
    <t>OI NORTE LESTE</t>
  </si>
  <si>
    <t>PAGGO</t>
  </si>
  <si>
    <t>PRIME</t>
  </si>
  <si>
    <t>PROTEC</t>
  </si>
  <si>
    <t>SAPATELLA</t>
  </si>
  <si>
    <t>SEREDE</t>
  </si>
  <si>
    <t>SUPER PRENDAS</t>
  </si>
  <si>
    <t>TECHMEX</t>
  </si>
  <si>
    <t>TUISE</t>
  </si>
  <si>
    <t>VIGBAN</t>
  </si>
  <si>
    <t>4x2</t>
  </si>
  <si>
    <t>+ MARGEM</t>
  </si>
  <si>
    <t>HOSPITAL</t>
  </si>
  <si>
    <t>SMART CAFE</t>
  </si>
  <si>
    <t>SONHO DOS PES</t>
  </si>
  <si>
    <t>12X36</t>
  </si>
  <si>
    <t>QUA. A SAB.</t>
  </si>
  <si>
    <t>QUA. &amp; QUI.</t>
  </si>
  <si>
    <t>PERSONALIZADO</t>
  </si>
  <si>
    <t>DELTA</t>
  </si>
  <si>
    <t>ESTEVAO</t>
  </si>
  <si>
    <t>UNIAO NORTE</t>
  </si>
  <si>
    <t>FORCA AMBIENTAL</t>
  </si>
  <si>
    <t>RIOSHOP</t>
  </si>
  <si>
    <t>Z2010</t>
  </si>
  <si>
    <t>BAZZAR</t>
  </si>
  <si>
    <t>TRANSVAZ</t>
  </si>
  <si>
    <t>VIDA</t>
  </si>
  <si>
    <t>2X5</t>
  </si>
  <si>
    <t>3X4</t>
  </si>
  <si>
    <t>4X3</t>
  </si>
  <si>
    <t>1x6</t>
  </si>
  <si>
    <t>LIMPPAR</t>
  </si>
  <si>
    <t>REVIVER</t>
  </si>
  <si>
    <t>REPUBLICA</t>
  </si>
  <si>
    <t>CAPITAL</t>
  </si>
  <si>
    <t>FLEX LTDA|FLEX RIO|HERCULES</t>
  </si>
  <si>
    <t>MC FACHADA</t>
  </si>
  <si>
    <t>GUV</t>
  </si>
  <si>
    <t>PAVIBRAS</t>
  </si>
  <si>
    <t>ARPOADOR CAPINA E ROCADA</t>
  </si>
  <si>
    <t>CERTVS</t>
  </si>
  <si>
    <t>LACCA</t>
  </si>
  <si>
    <t>GUSTO</t>
  </si>
  <si>
    <t>01X06</t>
  </si>
  <si>
    <t>02X05</t>
  </si>
  <si>
    <t>03X04</t>
  </si>
  <si>
    <t>04X03</t>
  </si>
  <si>
    <t>05X02</t>
  </si>
  <si>
    <t>06X01</t>
  </si>
  <si>
    <t>02X01</t>
  </si>
  <si>
    <t>04X01</t>
  </si>
  <si>
    <t>04X02</t>
  </si>
  <si>
    <t>MEX BRASIL</t>
  </si>
  <si>
    <t>MIT RIO</t>
  </si>
  <si>
    <t>VERIFIQUE A DATA QUE O SALDO CHEGOU E COLOQUE-O EM "DE"</t>
  </si>
  <si>
    <t>BOY VINY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</si>
</sst>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onsolas"/>
      <family val="3"/>
    </font>
    <font>
      <sz val="10"/>
      <name val="Consolas"/>
      <family val="3"/>
    </font>
    <font>
      <b/>
      <sz val="10"/>
      <color rgb="FFFFFFFF"/>
      <name val="Consolas"/>
      <family val="3"/>
    </font>
    <font>
      <b/>
      <sz val="11"/>
      <color rgb="FFFFFFFF"/>
      <name val="Consolas"/>
      <family val="3"/>
    </font>
    <font>
      <sz val="10"/>
      <color rgb="FF1B4A1F"/>
      <name val="Consolas"/>
      <family val="3"/>
    </font>
    <font>
      <sz val="10"/>
      <color rgb="FF634B02"/>
      <name val="Consolas"/>
      <family val="3"/>
    </font>
    <font>
      <sz val="10"/>
      <color rgb="FF2F3336"/>
      <name val="Consolas"/>
      <family val="3"/>
    </font>
    <font>
      <sz val="10"/>
      <color rgb="FF541118"/>
      <name val="Consolas"/>
      <family val="3"/>
    </font>
    <font>
      <sz val="10"/>
      <color rgb="FF002365"/>
      <name val="Consolas"/>
      <family val="3"/>
    </font>
    <font>
      <b/>
      <sz val="14"/>
      <color rgb="FF343A4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B4E3B8"/>
        <bgColor indexed="64"/>
      </patternFill>
    </fill>
    <fill>
      <patternFill patternType="solid">
        <fgColor rgb="FFFCE49B"/>
        <bgColor indexed="64"/>
      </patternFill>
    </fill>
    <fill>
      <patternFill patternType="solid">
        <fgColor rgb="FFC8CCCF"/>
        <bgColor indexed="64"/>
      </patternFill>
    </fill>
    <fill>
      <patternFill patternType="solid">
        <fgColor rgb="FFEDAAB1"/>
        <bgColor indexed="64"/>
      </patternFill>
    </fill>
    <fill>
      <patternFill patternType="solid">
        <fgColor rgb="FF99BCFF"/>
        <bgColor indexed="64"/>
      </patternFill>
    </fill>
    <fill>
      <patternFill patternType="solid">
        <fgColor rgb="FFFFC107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Continuous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quotePrefix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Continuous" vertical="center"/>
    </xf>
    <xf numFmtId="0" fontId="4" fillId="3" borderId="1" xfId="1" applyFont="1" applyFill="1" applyBorder="1" applyAlignment="1">
      <alignment horizontal="centerContinuous" vertical="center"/>
    </xf>
    <xf numFmtId="14" fontId="4" fillId="4" borderId="1" xfId="1" applyNumberFormat="1" applyFont="1" applyFill="1" applyBorder="1" applyAlignment="1">
      <alignment horizontal="centerContinuous" vertical="center"/>
    </xf>
    <xf numFmtId="0" fontId="4" fillId="4" borderId="1" xfId="1" applyFont="1" applyFill="1" applyBorder="1" applyAlignment="1">
      <alignment horizontal="centerContinuous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Continuous" vertical="center"/>
    </xf>
    <xf numFmtId="0" fontId="6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11" fillId="11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AA0C8E1E-A8F8-4F7D-8487-BF38BB5DF1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82C8-8DA0-4E36-93C3-0146FE2FF0C6}">
  <sheetPr>
    <tabColor rgb="FFFF0000"/>
  </sheetPr>
  <dimension ref="A1:R58"/>
  <sheetViews>
    <sheetView tabSelected="1" view="pageBreakPreview" zoomScaleNormal="100" zoomScaleSheetLayoutView="100" workbookViewId="0"/>
  </sheetViews>
  <sheetFormatPr defaultColWidth="9.140625" defaultRowHeight="12.75" x14ac:dyDescent="0.2"/>
  <cols>
    <col min="1" max="3" width="15.5703125" style="4" customWidth="1"/>
    <col min="4" max="4" width="2.140625" style="4" customWidth="1"/>
    <col min="5" max="5" width="28.140625" style="4" bestFit="1" customWidth="1"/>
    <col min="6" max="6" width="6.85546875" style="4" bestFit="1" customWidth="1"/>
    <col min="7" max="7" width="2.140625" style="4" hidden="1" customWidth="1"/>
    <col min="8" max="15" width="10.85546875" style="4" hidden="1" customWidth="1"/>
    <col min="16" max="16" width="2.140625" style="4" customWidth="1"/>
    <col min="17" max="17" width="10.85546875" style="4" bestFit="1" customWidth="1"/>
    <col min="18" max="18" width="39.42578125" style="4" bestFit="1" customWidth="1"/>
    <col min="19" max="16383" width="9.140625" style="4" customWidth="1"/>
    <col min="16384" max="16384" width="9.140625" style="4"/>
  </cols>
  <sheetData>
    <row r="1" spans="1:18" ht="15" x14ac:dyDescent="0.2">
      <c r="A1" s="13" t="s">
        <v>79</v>
      </c>
      <c r="B1" s="9"/>
      <c r="C1" s="9"/>
      <c r="D1" s="1"/>
      <c r="E1" s="2" t="s">
        <v>0</v>
      </c>
      <c r="F1" s="2" t="s">
        <v>7</v>
      </c>
      <c r="G1" s="1"/>
      <c r="H1" s="2" t="s">
        <v>74</v>
      </c>
      <c r="I1" s="2" t="s">
        <v>71</v>
      </c>
      <c r="J1" s="2" t="s">
        <v>72</v>
      </c>
      <c r="K1" s="2" t="s">
        <v>73</v>
      </c>
      <c r="L1" s="2" t="s">
        <v>4</v>
      </c>
      <c r="M1" s="2" t="s">
        <v>5</v>
      </c>
      <c r="N1" s="2" t="s">
        <v>53</v>
      </c>
      <c r="O1" s="2" t="s">
        <v>6</v>
      </c>
      <c r="P1" s="1"/>
      <c r="Q1" s="2" t="s">
        <v>2</v>
      </c>
      <c r="R1" s="3" t="s">
        <v>3</v>
      </c>
    </row>
    <row r="2" spans="1:18" x14ac:dyDescent="0.2">
      <c r="A2" s="10" t="s">
        <v>8</v>
      </c>
      <c r="B2" s="10" t="s">
        <v>9</v>
      </c>
      <c r="C2" s="11" t="s">
        <v>54</v>
      </c>
      <c r="E2" s="5" t="s">
        <v>1</v>
      </c>
      <c r="F2" s="6">
        <v>2</v>
      </c>
      <c r="H2" s="7">
        <f ca="1">B21+1</f>
        <v>45197</v>
      </c>
      <c r="I2" s="7">
        <f ca="1">B21+2</f>
        <v>45198</v>
      </c>
      <c r="J2" s="7">
        <f ca="1">B21+3</f>
        <v>45199</v>
      </c>
      <c r="K2" s="7">
        <f ca="1">B21+4</f>
        <v>45200</v>
      </c>
      <c r="L2" s="7">
        <f ca="1">B21+2</f>
        <v>45198</v>
      </c>
      <c r="M2" s="7">
        <f ca="1">B21+4</f>
        <v>45200</v>
      </c>
      <c r="N2" s="7">
        <f ca="1">B21+4</f>
        <v>45200</v>
      </c>
      <c r="O2" s="7">
        <f ca="1">B21+1</f>
        <v>45197</v>
      </c>
      <c r="Q2" s="7" t="str">
        <f ca="1">_xlfn.CONCAT("21/04/",YEAR(TODAY()))</f>
        <v>21/04/2023</v>
      </c>
      <c r="R2" s="7" t="s">
        <v>10</v>
      </c>
    </row>
    <row r="3" spans="1:18" x14ac:dyDescent="0.2">
      <c r="A3" s="22" t="s">
        <v>87</v>
      </c>
      <c r="B3" s="22">
        <f ca="1">IF(NETWORKDAYS.INTL($B$21,$B$22,"0000000",$H$2:$H$42)&lt;0,0,NETWORKDAYS.INTL($B$21,$B$22,"0000000",$H$2:$H$42))</f>
        <v>1</v>
      </c>
      <c r="C3" s="22">
        <f t="shared" ref="C3:C14" ca="1" si="0">B3+$B$20</f>
        <v>3</v>
      </c>
      <c r="E3" s="5" t="s">
        <v>12</v>
      </c>
      <c r="F3" s="6">
        <v>2</v>
      </c>
      <c r="H3" s="7">
        <f t="shared" ref="H3:K4" ca="1" si="1">H2+1</f>
        <v>45198</v>
      </c>
      <c r="I3" s="7">
        <f t="shared" ca="1" si="1"/>
        <v>45199</v>
      </c>
      <c r="J3" s="7">
        <f t="shared" ca="1" si="1"/>
        <v>45200</v>
      </c>
      <c r="K3" s="7">
        <f t="shared" ca="1" si="1"/>
        <v>45201</v>
      </c>
      <c r="L3" s="7">
        <f ca="1">L2+3</f>
        <v>45201</v>
      </c>
      <c r="M3" s="7">
        <f ca="1">M2+5</f>
        <v>45205</v>
      </c>
      <c r="N3" s="7">
        <f ca="1">N2+1</f>
        <v>45201</v>
      </c>
      <c r="O3" s="7">
        <f ca="1">O2+2</f>
        <v>45199</v>
      </c>
      <c r="Q3" s="7" t="str">
        <f ca="1">_xlfn.CONCAT("01/05/",YEAR(TODAY()))</f>
        <v>01/05/2023</v>
      </c>
      <c r="R3" s="5" t="s">
        <v>11</v>
      </c>
    </row>
    <row r="4" spans="1:18" x14ac:dyDescent="0.2">
      <c r="A4" s="22" t="s">
        <v>88</v>
      </c>
      <c r="B4" s="22">
        <f ca="1">IF(NETWORKDAYS.INTL($B$21,$B$22,"0000000",$I$2:$I$42)&lt;0,0,NETWORKDAYS.INTL($B$21,$B$22,"0000000",$I$2:$I$42))</f>
        <v>2</v>
      </c>
      <c r="C4" s="22">
        <f t="shared" ca="1" si="0"/>
        <v>4</v>
      </c>
      <c r="E4" s="5" t="s">
        <v>83</v>
      </c>
      <c r="F4" s="6">
        <v>2</v>
      </c>
      <c r="H4" s="7">
        <f t="shared" ca="1" si="1"/>
        <v>45199</v>
      </c>
      <c r="I4" s="7">
        <f t="shared" ca="1" si="1"/>
        <v>45200</v>
      </c>
      <c r="J4" s="7">
        <f t="shared" ca="1" si="1"/>
        <v>45201</v>
      </c>
      <c r="K4" s="7">
        <f t="shared" ca="1" si="1"/>
        <v>45202</v>
      </c>
      <c r="L4" s="7">
        <f t="shared" ref="L4:L39" ca="1" si="2">L3+3</f>
        <v>45204</v>
      </c>
      <c r="M4" s="7">
        <f t="shared" ref="M4:N39" ca="1" si="3">M3+5</f>
        <v>45210</v>
      </c>
      <c r="N4" s="7">
        <f ca="1">N3+5</f>
        <v>45206</v>
      </c>
      <c r="O4" s="7">
        <f t="shared" ref="O4:O39" ca="1" si="4">O3+2</f>
        <v>45201</v>
      </c>
      <c r="Q4" s="7" t="str">
        <f ca="1">_xlfn.CONCAT("07/09/",YEAR(TODAY()))</f>
        <v>07/09/2023</v>
      </c>
      <c r="R4" s="5" t="s">
        <v>13</v>
      </c>
    </row>
    <row r="5" spans="1:18" x14ac:dyDescent="0.2">
      <c r="A5" s="22" t="s">
        <v>89</v>
      </c>
      <c r="B5" s="22">
        <f ca="1">IF(NETWORKDAYS.INTL($B$21,$B$22,"0000000",$J$2:$J$42)&lt;0,0,NETWORKDAYS.INTL($B$21,$B$22,"0000000",$J$2:$J$42))</f>
        <v>3</v>
      </c>
      <c r="C5" s="22">
        <f t="shared" ca="1" si="0"/>
        <v>5</v>
      </c>
      <c r="E5" s="5" t="s">
        <v>68</v>
      </c>
      <c r="F5" s="6">
        <v>2</v>
      </c>
      <c r="H5" s="7">
        <f ca="1">H4+1</f>
        <v>45200</v>
      </c>
      <c r="I5" s="7">
        <f ca="1">I4+1</f>
        <v>45201</v>
      </c>
      <c r="J5" s="7">
        <f ca="1">J4+1</f>
        <v>45202</v>
      </c>
      <c r="K5" s="7">
        <f ca="1">K4+5</f>
        <v>45207</v>
      </c>
      <c r="L5" s="7">
        <f t="shared" ca="1" si="2"/>
        <v>45207</v>
      </c>
      <c r="M5" s="7">
        <f t="shared" ca="1" si="3"/>
        <v>45215</v>
      </c>
      <c r="N5" s="7">
        <f ca="1">N4+1</f>
        <v>45207</v>
      </c>
      <c r="O5" s="7">
        <f t="shared" ca="1" si="4"/>
        <v>45203</v>
      </c>
      <c r="Q5" s="7" t="str">
        <f ca="1">_xlfn.CONCAT("12/10/",YEAR(TODAY()))</f>
        <v>12/10/2023</v>
      </c>
      <c r="R5" s="5" t="s">
        <v>15</v>
      </c>
    </row>
    <row r="6" spans="1:18" x14ac:dyDescent="0.2">
      <c r="A6" s="22" t="s">
        <v>90</v>
      </c>
      <c r="B6" s="22">
        <f ca="1">IF(NETWORKDAYS.INTL($B$21,$B$22,"0000000",$K$2:$K$42)&lt;0,0,NETWORKDAYS.INTL($B$21,$B$22,"0000000",$K$2:$K$42))</f>
        <v>4</v>
      </c>
      <c r="C6" s="22">
        <f t="shared" ca="1" si="0"/>
        <v>6</v>
      </c>
      <c r="E6" s="5" t="s">
        <v>14</v>
      </c>
      <c r="F6" s="6">
        <v>2</v>
      </c>
      <c r="H6" s="7">
        <f ca="1">H5+1</f>
        <v>45201</v>
      </c>
      <c r="I6" s="7">
        <f ca="1">I5+1</f>
        <v>45202</v>
      </c>
      <c r="J6" s="7">
        <f ca="1">J5+4</f>
        <v>45206</v>
      </c>
      <c r="K6" s="7">
        <f ca="1">K5+1</f>
        <v>45208</v>
      </c>
      <c r="L6" s="7">
        <f t="shared" ca="1" si="2"/>
        <v>45210</v>
      </c>
      <c r="M6" s="7">
        <f t="shared" ca="1" si="3"/>
        <v>45220</v>
      </c>
      <c r="N6" s="7">
        <f t="shared" ca="1" si="3"/>
        <v>45212</v>
      </c>
      <c r="O6" s="7">
        <f t="shared" ca="1" si="4"/>
        <v>45205</v>
      </c>
      <c r="Q6" s="7" t="str">
        <f ca="1">_xlfn.CONCAT("02/11/",YEAR(TODAY()))</f>
        <v>02/11/2023</v>
      </c>
      <c r="R6" s="5" t="s">
        <v>17</v>
      </c>
    </row>
    <row r="7" spans="1:18" x14ac:dyDescent="0.2">
      <c r="A7" s="18" t="s">
        <v>91</v>
      </c>
      <c r="B7" s="18">
        <f ca="1">IF(NETWORKDAYS($B$21,$B$22,$Q$2:$Q$42)&lt;0,0,NETWORKDAYS($B$21,$B$22,$Q$2:$Q$42))</f>
        <v>3</v>
      </c>
      <c r="C7" s="18">
        <f t="shared" ca="1" si="0"/>
        <v>5</v>
      </c>
      <c r="E7" s="5" t="s">
        <v>99</v>
      </c>
      <c r="F7" s="6">
        <v>2</v>
      </c>
      <c r="H7" s="7">
        <f ca="1">H6+1</f>
        <v>45202</v>
      </c>
      <c r="I7" s="7">
        <f ca="1">I6+3</f>
        <v>45205</v>
      </c>
      <c r="J7" s="7">
        <f ca="1">J6+1</f>
        <v>45207</v>
      </c>
      <c r="K7" s="7">
        <f ca="1">K6+1</f>
        <v>45209</v>
      </c>
      <c r="L7" s="7">
        <f t="shared" ca="1" si="2"/>
        <v>45213</v>
      </c>
      <c r="M7" s="7">
        <f t="shared" ca="1" si="3"/>
        <v>45225</v>
      </c>
      <c r="N7" s="7">
        <f t="shared" ref="N7" ca="1" si="5">N6+1</f>
        <v>45213</v>
      </c>
      <c r="O7" s="7">
        <f t="shared" ca="1" si="4"/>
        <v>45207</v>
      </c>
      <c r="Q7" s="7" t="str">
        <f ca="1">_xlfn.CONCAT("15/11/",YEAR(TODAY()))</f>
        <v>15/11/2023</v>
      </c>
      <c r="R7" s="5" t="s">
        <v>19</v>
      </c>
    </row>
    <row r="8" spans="1:18" x14ac:dyDescent="0.2">
      <c r="A8" s="18" t="s">
        <v>92</v>
      </c>
      <c r="B8" s="18">
        <f ca="1">IF(NETWORKDAYS.INTL($B$21,$B$22,11,$Q$2:$Q$42)&lt;0,0,NETWORKDAYS.INTL($B$21,$B$22,11,$Q$2:$Q$42))</f>
        <v>4</v>
      </c>
      <c r="C8" s="18">
        <f t="shared" ca="1" si="0"/>
        <v>6</v>
      </c>
      <c r="E8" s="5" t="s">
        <v>16</v>
      </c>
      <c r="F8" s="6">
        <v>2</v>
      </c>
      <c r="H8" s="7">
        <f ca="1">H7+2</f>
        <v>45204</v>
      </c>
      <c r="I8" s="7">
        <f ca="1">I7+1</f>
        <v>45206</v>
      </c>
      <c r="J8" s="7">
        <f ca="1">J7+1</f>
        <v>45208</v>
      </c>
      <c r="K8" s="7">
        <f ca="1">K7+5</f>
        <v>45214</v>
      </c>
      <c r="L8" s="7">
        <f t="shared" ca="1" si="2"/>
        <v>45216</v>
      </c>
      <c r="M8" s="7">
        <f t="shared" ca="1" si="3"/>
        <v>45230</v>
      </c>
      <c r="N8" s="7">
        <f t="shared" ca="1" si="3"/>
        <v>45218</v>
      </c>
      <c r="O8" s="7">
        <f t="shared" ca="1" si="4"/>
        <v>45209</v>
      </c>
      <c r="Q8" s="7" t="str">
        <f ca="1">_xlfn.CONCAT("25/12/",YEAR(TODAY()))</f>
        <v>25/12/2023</v>
      </c>
      <c r="R8" s="5" t="s">
        <v>22</v>
      </c>
    </row>
    <row r="9" spans="1:18" x14ac:dyDescent="0.2">
      <c r="A9" s="18" t="s">
        <v>58</v>
      </c>
      <c r="B9" s="18">
        <f ca="1">IF(NETWORKDAYS.INTL($B$21,$B$22,"0000000",$O$2:$O$42)&lt;0,0,NETWORKDAYS.INTL($B$21,$B$22,"0000000",$O$2:$O$42))</f>
        <v>2</v>
      </c>
      <c r="C9" s="18">
        <f t="shared" ca="1" si="0"/>
        <v>4</v>
      </c>
      <c r="E9" s="5" t="s">
        <v>18</v>
      </c>
      <c r="F9" s="6">
        <v>2</v>
      </c>
      <c r="H9" s="7">
        <f ca="1">H8+1</f>
        <v>45205</v>
      </c>
      <c r="I9" s="7">
        <f ca="1">I8+1</f>
        <v>45207</v>
      </c>
      <c r="J9" s="7">
        <f ca="1">J8+1</f>
        <v>45209</v>
      </c>
      <c r="K9" s="7">
        <f ca="1">K8+1</f>
        <v>45215</v>
      </c>
      <c r="L9" s="7">
        <f t="shared" ca="1" si="2"/>
        <v>45219</v>
      </c>
      <c r="M9" s="7">
        <f t="shared" ca="1" si="3"/>
        <v>45235</v>
      </c>
      <c r="N9" s="7">
        <f t="shared" ref="N9" ca="1" si="6">N8+1</f>
        <v>45219</v>
      </c>
      <c r="O9" s="7">
        <f t="shared" ca="1" si="4"/>
        <v>45211</v>
      </c>
      <c r="Q9" s="7" t="str">
        <f ca="1">_xlfn.CONCAT("01/01/",(YEAR(TODAY())+1))</f>
        <v>01/01/2024</v>
      </c>
      <c r="R9" s="7" t="s">
        <v>24</v>
      </c>
    </row>
    <row r="10" spans="1:18" x14ac:dyDescent="0.2">
      <c r="A10" s="19" t="s">
        <v>93</v>
      </c>
      <c r="B10" s="19">
        <f ca="1">IF(NETWORKDAYS.INTL($B$21,$B$22,"0000000",$L$2:$L$42)&lt;0,0,NETWORKDAYS.INTL($B$21,$B$22,"0000000",$L$2:$L$42))</f>
        <v>3</v>
      </c>
      <c r="C10" s="19">
        <f t="shared" ca="1" si="0"/>
        <v>5</v>
      </c>
      <c r="E10" s="5" t="s">
        <v>20</v>
      </c>
      <c r="F10" s="6">
        <v>2</v>
      </c>
      <c r="H10" s="7">
        <f ca="1">H9+1</f>
        <v>45206</v>
      </c>
      <c r="I10" s="7">
        <f ca="1">I9+1</f>
        <v>45208</v>
      </c>
      <c r="J10" s="7">
        <f ca="1">J9+4</f>
        <v>45213</v>
      </c>
      <c r="K10" s="7">
        <f ca="1">K9+1</f>
        <v>45216</v>
      </c>
      <c r="L10" s="7">
        <f t="shared" ca="1" si="2"/>
        <v>45222</v>
      </c>
      <c r="M10" s="7">
        <f t="shared" ca="1" si="3"/>
        <v>45240</v>
      </c>
      <c r="N10" s="7">
        <f t="shared" ca="1" si="3"/>
        <v>45224</v>
      </c>
      <c r="O10" s="7">
        <f t="shared" ca="1" si="4"/>
        <v>45213</v>
      </c>
      <c r="Q10" s="7"/>
      <c r="R10" s="5" t="s">
        <v>26</v>
      </c>
    </row>
    <row r="11" spans="1:18" x14ac:dyDescent="0.2">
      <c r="A11" s="19" t="s">
        <v>94</v>
      </c>
      <c r="B11" s="19">
        <f ca="1">IF(NETWORKDAYS.INTL($B$21,$B$22,"0000000",$M$2:$M$42)&lt;0,0,NETWORKDAYS.INTL($B$21,$B$22,"0000000",$M$2:$M$42))</f>
        <v>4</v>
      </c>
      <c r="C11" s="19">
        <f t="shared" ca="1" si="0"/>
        <v>6</v>
      </c>
      <c r="E11" s="5" t="s">
        <v>23</v>
      </c>
      <c r="F11" s="6">
        <v>2</v>
      </c>
      <c r="H11" s="7">
        <f ca="1">H10+1</f>
        <v>45207</v>
      </c>
      <c r="I11" s="7">
        <f ca="1">I10+1</f>
        <v>45209</v>
      </c>
      <c r="J11" s="7">
        <f ca="1">J10+1</f>
        <v>45214</v>
      </c>
      <c r="K11" s="7">
        <f ca="1">K10+5</f>
        <v>45221</v>
      </c>
      <c r="L11" s="7">
        <f t="shared" ca="1" si="2"/>
        <v>45225</v>
      </c>
      <c r="M11" s="7">
        <f t="shared" ca="1" si="3"/>
        <v>45245</v>
      </c>
      <c r="N11" s="7">
        <f t="shared" ref="N11" ca="1" si="7">N10+1</f>
        <v>45225</v>
      </c>
      <c r="O11" s="7">
        <f t="shared" ca="1" si="4"/>
        <v>45215</v>
      </c>
      <c r="Q11" s="7"/>
      <c r="R11" s="5" t="s">
        <v>28</v>
      </c>
    </row>
    <row r="12" spans="1:18" x14ac:dyDescent="0.2">
      <c r="A12" s="19" t="s">
        <v>95</v>
      </c>
      <c r="B12" s="19">
        <f ca="1">IF(NETWORKDAYS.INTL($B$21,$B$22,"0000000",$N$2:$N$42)&lt;0,0,NETWORKDAYS.INTL($B$21,$B$22,"0000000",$N$2:$N$42))</f>
        <v>4</v>
      </c>
      <c r="C12" s="19">
        <f t="shared" ca="1" si="0"/>
        <v>6</v>
      </c>
      <c r="E12" s="5" t="s">
        <v>78</v>
      </c>
      <c r="F12" s="6">
        <v>2</v>
      </c>
      <c r="H12" s="7">
        <f ca="1">H11+1</f>
        <v>45208</v>
      </c>
      <c r="I12" s="7">
        <f ca="1">I11+3</f>
        <v>45212</v>
      </c>
      <c r="J12" s="7">
        <f ca="1">J11+1</f>
        <v>45215</v>
      </c>
      <c r="K12" s="7">
        <f ca="1">K11+1</f>
        <v>45222</v>
      </c>
      <c r="L12" s="7">
        <f t="shared" ca="1" si="2"/>
        <v>45228</v>
      </c>
      <c r="M12" s="7">
        <f t="shared" ca="1" si="3"/>
        <v>45250</v>
      </c>
      <c r="N12" s="7">
        <f t="shared" ca="1" si="3"/>
        <v>45230</v>
      </c>
      <c r="O12" s="7">
        <f t="shared" ca="1" si="4"/>
        <v>45217</v>
      </c>
      <c r="Q12" s="7"/>
      <c r="R12" s="5" t="s">
        <v>30</v>
      </c>
    </row>
    <row r="13" spans="1:18" x14ac:dyDescent="0.2">
      <c r="A13" s="21" t="s">
        <v>60</v>
      </c>
      <c r="B13" s="21">
        <f ca="1">IF(NETWORKDAYS.INTL($B$21,$B$22,"1100111",)&lt;0,0,NETWORKDAYS.INTL($B$21,$B$22,"1100111",))</f>
        <v>2</v>
      </c>
      <c r="C13" s="21">
        <f t="shared" ca="1" si="0"/>
        <v>4</v>
      </c>
      <c r="E13" s="5" t="s">
        <v>25</v>
      </c>
      <c r="F13" s="6">
        <v>2</v>
      </c>
      <c r="H13" s="7">
        <f ca="1">H12+1</f>
        <v>45209</v>
      </c>
      <c r="I13" s="7">
        <f ca="1">I12+1</f>
        <v>45213</v>
      </c>
      <c r="J13" s="7">
        <f ca="1">J12+1</f>
        <v>45216</v>
      </c>
      <c r="K13" s="7">
        <f ca="1">K12+1</f>
        <v>45223</v>
      </c>
      <c r="L13" s="7">
        <f t="shared" ca="1" si="2"/>
        <v>45231</v>
      </c>
      <c r="M13" s="7">
        <f t="shared" ca="1" si="3"/>
        <v>45255</v>
      </c>
      <c r="N13" s="7">
        <f t="shared" ref="N13" ca="1" si="8">N12+1</f>
        <v>45231</v>
      </c>
      <c r="O13" s="7">
        <f t="shared" ca="1" si="4"/>
        <v>45219</v>
      </c>
      <c r="Q13" s="7"/>
      <c r="R13" s="5" t="s">
        <v>21</v>
      </c>
    </row>
    <row r="14" spans="1:18" x14ac:dyDescent="0.2">
      <c r="A14" s="21" t="s">
        <v>59</v>
      </c>
      <c r="B14" s="21">
        <f ca="1">IF(NETWORKDAYS.INTL($B$21,$B$22,"1100001",)&lt;0,0,NETWORKDAYS.INTL($B$21,$B$22,"1100001",))</f>
        <v>4</v>
      </c>
      <c r="C14" s="21">
        <f t="shared" ca="1" si="0"/>
        <v>6</v>
      </c>
      <c r="E14" s="5" t="s">
        <v>84</v>
      </c>
      <c r="F14" s="6">
        <v>2</v>
      </c>
      <c r="H14" s="7">
        <f ca="1">H13+2</f>
        <v>45211</v>
      </c>
      <c r="I14" s="7">
        <f ca="1">I13+1</f>
        <v>45214</v>
      </c>
      <c r="J14" s="7">
        <f ca="1">J13+4</f>
        <v>45220</v>
      </c>
      <c r="K14" s="7">
        <f ca="1">K13+5</f>
        <v>45228</v>
      </c>
      <c r="L14" s="7">
        <f t="shared" ca="1" si="2"/>
        <v>45234</v>
      </c>
      <c r="M14" s="7">
        <f t="shared" ca="1" si="3"/>
        <v>45260</v>
      </c>
      <c r="N14" s="7">
        <f t="shared" ca="1" si="3"/>
        <v>45236</v>
      </c>
      <c r="O14" s="7">
        <f t="shared" ca="1" si="4"/>
        <v>45221</v>
      </c>
      <c r="Q14" s="7"/>
      <c r="R14" s="5" t="s">
        <v>21</v>
      </c>
    </row>
    <row r="15" spans="1:18" x14ac:dyDescent="0.2">
      <c r="A15" s="20" t="s">
        <v>61</v>
      </c>
      <c r="B15" s="20">
        <v>0</v>
      </c>
      <c r="C15" s="20">
        <f t="shared" ref="C15:C18" si="9">B15+$B$20</f>
        <v>2</v>
      </c>
      <c r="E15" s="5" t="s">
        <v>27</v>
      </c>
      <c r="F15" s="6">
        <v>2</v>
      </c>
      <c r="H15" s="7">
        <f ca="1">H14+1</f>
        <v>45212</v>
      </c>
      <c r="I15" s="7">
        <f ca="1">I14+1</f>
        <v>45215</v>
      </c>
      <c r="J15" s="7">
        <f ca="1">J14+1</f>
        <v>45221</v>
      </c>
      <c r="K15" s="7">
        <f ca="1">K14+1</f>
        <v>45229</v>
      </c>
      <c r="L15" s="7">
        <f t="shared" ca="1" si="2"/>
        <v>45237</v>
      </c>
      <c r="M15" s="7">
        <f t="shared" ca="1" si="3"/>
        <v>45265</v>
      </c>
      <c r="N15" s="7">
        <f t="shared" ref="N15" ca="1" si="10">N14+1</f>
        <v>45237</v>
      </c>
      <c r="O15" s="7">
        <f t="shared" ca="1" si="4"/>
        <v>45223</v>
      </c>
      <c r="Q15" s="7"/>
      <c r="R15" s="5" t="s">
        <v>21</v>
      </c>
    </row>
    <row r="16" spans="1:18" x14ac:dyDescent="0.2">
      <c r="A16" s="20" t="s">
        <v>61</v>
      </c>
      <c r="B16" s="20">
        <v>0</v>
      </c>
      <c r="C16" s="20">
        <f t="shared" si="9"/>
        <v>2</v>
      </c>
      <c r="E16" s="5" t="s">
        <v>62</v>
      </c>
      <c r="F16" s="6">
        <v>2</v>
      </c>
      <c r="H16" s="7">
        <f ca="1">H15+1</f>
        <v>45213</v>
      </c>
      <c r="I16" s="7">
        <f ca="1">I15+1</f>
        <v>45216</v>
      </c>
      <c r="J16" s="7">
        <f ca="1">J15+1</f>
        <v>45222</v>
      </c>
      <c r="K16" s="7">
        <f ca="1">K15+1</f>
        <v>45230</v>
      </c>
      <c r="L16" s="7">
        <f t="shared" ca="1" si="2"/>
        <v>45240</v>
      </c>
      <c r="M16" s="7">
        <f t="shared" ca="1" si="3"/>
        <v>45270</v>
      </c>
      <c r="N16" s="7">
        <f t="shared" ca="1" si="3"/>
        <v>45242</v>
      </c>
      <c r="O16" s="7">
        <f t="shared" ca="1" si="4"/>
        <v>45225</v>
      </c>
      <c r="Q16" s="7"/>
      <c r="R16" s="5" t="s">
        <v>21</v>
      </c>
    </row>
    <row r="17" spans="1:18" x14ac:dyDescent="0.2">
      <c r="A17" s="20" t="s">
        <v>61</v>
      </c>
      <c r="B17" s="20">
        <v>0</v>
      </c>
      <c r="C17" s="20">
        <f t="shared" si="9"/>
        <v>2</v>
      </c>
      <c r="E17" s="5" t="s">
        <v>29</v>
      </c>
      <c r="F17" s="6">
        <v>2</v>
      </c>
      <c r="H17" s="7">
        <f ca="1">H16+1</f>
        <v>45214</v>
      </c>
      <c r="I17" s="7">
        <f ca="1">I16+3</f>
        <v>45219</v>
      </c>
      <c r="J17" s="7">
        <f ca="1">J16+1</f>
        <v>45223</v>
      </c>
      <c r="K17" s="7">
        <f ca="1">K16+5</f>
        <v>45235</v>
      </c>
      <c r="L17" s="7">
        <f t="shared" ca="1" si="2"/>
        <v>45243</v>
      </c>
      <c r="M17" s="7">
        <f t="shared" ca="1" si="3"/>
        <v>45275</v>
      </c>
      <c r="N17" s="7">
        <f t="shared" ref="N17" ca="1" si="11">N16+1</f>
        <v>45243</v>
      </c>
      <c r="O17" s="7">
        <f t="shared" ca="1" si="4"/>
        <v>45227</v>
      </c>
      <c r="Q17" s="7"/>
      <c r="R17" s="5" t="s">
        <v>21</v>
      </c>
    </row>
    <row r="18" spans="1:18" x14ac:dyDescent="0.2">
      <c r="A18" s="20" t="s">
        <v>61</v>
      </c>
      <c r="B18" s="20">
        <v>0</v>
      </c>
      <c r="C18" s="20">
        <f t="shared" si="9"/>
        <v>2</v>
      </c>
      <c r="E18" s="5" t="s">
        <v>63</v>
      </c>
      <c r="F18" s="6">
        <v>2</v>
      </c>
      <c r="H18" s="7">
        <f ca="1">H17+1</f>
        <v>45215</v>
      </c>
      <c r="I18" s="7">
        <f ca="1">I17+1</f>
        <v>45220</v>
      </c>
      <c r="J18" s="7">
        <f ca="1">J17+4</f>
        <v>45227</v>
      </c>
      <c r="K18" s="7">
        <f ca="1">K17+1</f>
        <v>45236</v>
      </c>
      <c r="L18" s="7">
        <f t="shared" ca="1" si="2"/>
        <v>45246</v>
      </c>
      <c r="M18" s="7">
        <f t="shared" ca="1" si="3"/>
        <v>45280</v>
      </c>
      <c r="N18" s="7">
        <f t="shared" ca="1" si="3"/>
        <v>45248</v>
      </c>
      <c r="O18" s="7">
        <f t="shared" ca="1" si="4"/>
        <v>45229</v>
      </c>
      <c r="Q18" s="7"/>
      <c r="R18" s="5" t="s">
        <v>21</v>
      </c>
    </row>
    <row r="19" spans="1:18" x14ac:dyDescent="0.2">
      <c r="A19" s="20" t="s">
        <v>61</v>
      </c>
      <c r="B19" s="20">
        <v>0</v>
      </c>
      <c r="C19" s="20">
        <f>B19+$B$20</f>
        <v>2</v>
      </c>
      <c r="E19" s="5" t="s">
        <v>79</v>
      </c>
      <c r="F19" s="6">
        <v>2</v>
      </c>
      <c r="H19" s="7">
        <f ca="1">H18+1</f>
        <v>45216</v>
      </c>
      <c r="I19" s="7">
        <f ca="1">I18+1</f>
        <v>45221</v>
      </c>
      <c r="J19" s="7">
        <f ca="1">J18+1</f>
        <v>45228</v>
      </c>
      <c r="K19" s="7">
        <f ca="1">K18+1</f>
        <v>45237</v>
      </c>
      <c r="L19" s="7">
        <f t="shared" ca="1" si="2"/>
        <v>45249</v>
      </c>
      <c r="M19" s="7">
        <f t="shared" ca="1" si="3"/>
        <v>45285</v>
      </c>
      <c r="N19" s="7">
        <f t="shared" ref="N19" ca="1" si="12">N18+1</f>
        <v>45249</v>
      </c>
      <c r="O19" s="7">
        <f t="shared" ca="1" si="4"/>
        <v>45231</v>
      </c>
      <c r="Q19" s="7"/>
      <c r="R19" s="5" t="s">
        <v>21</v>
      </c>
    </row>
    <row r="20" spans="1:18" x14ac:dyDescent="0.2">
      <c r="A20" s="16" t="s">
        <v>7</v>
      </c>
      <c r="B20" s="17">
        <f>VLOOKUP(A1,E:F,2,0)</f>
        <v>2</v>
      </c>
      <c r="C20" s="17"/>
      <c r="E20" s="5" t="s">
        <v>65</v>
      </c>
      <c r="F20" s="6">
        <v>2</v>
      </c>
      <c r="H20" s="7">
        <f ca="1">H19+2</f>
        <v>45218</v>
      </c>
      <c r="I20" s="7">
        <f ca="1">I19+1</f>
        <v>45222</v>
      </c>
      <c r="J20" s="7">
        <f ca="1">J19+1</f>
        <v>45229</v>
      </c>
      <c r="K20" s="7">
        <f ca="1">K19+5</f>
        <v>45242</v>
      </c>
      <c r="L20" s="7">
        <f t="shared" ca="1" si="2"/>
        <v>45252</v>
      </c>
      <c r="M20" s="7">
        <f t="shared" ca="1" si="3"/>
        <v>45290</v>
      </c>
      <c r="N20" s="7">
        <f t="shared" ca="1" si="3"/>
        <v>45254</v>
      </c>
      <c r="O20" s="7">
        <f t="shared" ca="1" si="4"/>
        <v>45233</v>
      </c>
      <c r="Q20" s="7"/>
      <c r="R20" s="5" t="s">
        <v>21</v>
      </c>
    </row>
    <row r="21" spans="1:18" x14ac:dyDescent="0.2">
      <c r="A21" s="10" t="s">
        <v>31</v>
      </c>
      <c r="B21" s="14">
        <f ca="1">TODAY()</f>
        <v>45196</v>
      </c>
      <c r="C21" s="15"/>
      <c r="E21" s="5" t="s">
        <v>33</v>
      </c>
      <c r="F21" s="6">
        <v>2</v>
      </c>
      <c r="H21" s="7">
        <f ca="1">H20+1</f>
        <v>45219</v>
      </c>
      <c r="I21" s="7">
        <f ca="1">I20+1</f>
        <v>45223</v>
      </c>
      <c r="J21" s="7">
        <f ca="1">J20+1</f>
        <v>45230</v>
      </c>
      <c r="K21" s="7">
        <f ca="1">K20+1</f>
        <v>45243</v>
      </c>
      <c r="L21" s="7">
        <f t="shared" ca="1" si="2"/>
        <v>45255</v>
      </c>
      <c r="M21" s="7">
        <f t="shared" ca="1" si="3"/>
        <v>45295</v>
      </c>
      <c r="N21" s="7">
        <f t="shared" ref="N21" ca="1" si="13">N20+1</f>
        <v>45255</v>
      </c>
      <c r="O21" s="7">
        <f t="shared" ca="1" si="4"/>
        <v>45235</v>
      </c>
      <c r="Q21" s="7"/>
      <c r="R21" s="5" t="s">
        <v>21</v>
      </c>
    </row>
    <row r="22" spans="1:18" x14ac:dyDescent="0.2">
      <c r="A22" s="8" t="s">
        <v>32</v>
      </c>
      <c r="B22" s="12">
        <f ca="1">EOMONTH($B$21,0)</f>
        <v>45199</v>
      </c>
      <c r="C22" s="13"/>
      <c r="E22" s="5" t="s">
        <v>34</v>
      </c>
      <c r="F22" s="6">
        <v>2</v>
      </c>
      <c r="H22" s="7">
        <f ca="1">H21+1</f>
        <v>45220</v>
      </c>
      <c r="I22" s="7">
        <f ca="1">I21+3</f>
        <v>45226</v>
      </c>
      <c r="J22" s="7">
        <f ca="1">J21+4</f>
        <v>45234</v>
      </c>
      <c r="K22" s="7">
        <f ca="1">K21+1</f>
        <v>45244</v>
      </c>
      <c r="L22" s="7">
        <f t="shared" ca="1" si="2"/>
        <v>45258</v>
      </c>
      <c r="M22" s="7">
        <f t="shared" ca="1" si="3"/>
        <v>45300</v>
      </c>
      <c r="N22" s="7">
        <f t="shared" ca="1" si="3"/>
        <v>45260</v>
      </c>
      <c r="O22" s="7">
        <f t="shared" ca="1" si="4"/>
        <v>45237</v>
      </c>
      <c r="Q22" s="7"/>
      <c r="R22" s="5" t="s">
        <v>21</v>
      </c>
    </row>
    <row r="23" spans="1:18" x14ac:dyDescent="0.2">
      <c r="A23" s="23" t="s">
        <v>98</v>
      </c>
      <c r="B23" s="23"/>
      <c r="C23" s="23"/>
      <c r="E23" s="5" t="s">
        <v>86</v>
      </c>
      <c r="F23" s="6">
        <v>2</v>
      </c>
      <c r="H23" s="7">
        <f ca="1">H22+1</f>
        <v>45221</v>
      </c>
      <c r="I23" s="7">
        <f t="shared" ref="I23:J25" ca="1" si="14">I22+1</f>
        <v>45227</v>
      </c>
      <c r="J23" s="7">
        <f t="shared" ca="1" si="14"/>
        <v>45235</v>
      </c>
      <c r="K23" s="7">
        <f ca="1">K22+5</f>
        <v>45249</v>
      </c>
      <c r="L23" s="7">
        <f t="shared" ca="1" si="2"/>
        <v>45261</v>
      </c>
      <c r="M23" s="7">
        <f t="shared" ca="1" si="3"/>
        <v>45305</v>
      </c>
      <c r="N23" s="7">
        <f t="shared" ref="N23" ca="1" si="15">N22+1</f>
        <v>45261</v>
      </c>
      <c r="O23" s="7">
        <f t="shared" ca="1" si="4"/>
        <v>45239</v>
      </c>
      <c r="Q23" s="7"/>
      <c r="R23" s="5" t="s">
        <v>21</v>
      </c>
    </row>
    <row r="24" spans="1:18" x14ac:dyDescent="0.2">
      <c r="A24" s="23"/>
      <c r="B24" s="23"/>
      <c r="C24" s="23"/>
      <c r="E24" s="5" t="s">
        <v>81</v>
      </c>
      <c r="F24" s="6">
        <v>2</v>
      </c>
      <c r="H24" s="7">
        <f ca="1">H23+1</f>
        <v>45222</v>
      </c>
      <c r="I24" s="7">
        <f t="shared" ca="1" si="14"/>
        <v>45228</v>
      </c>
      <c r="J24" s="7">
        <f t="shared" ca="1" si="14"/>
        <v>45236</v>
      </c>
      <c r="K24" s="7">
        <f ca="1">K23+1</f>
        <v>45250</v>
      </c>
      <c r="L24" s="7">
        <f t="shared" ca="1" si="2"/>
        <v>45264</v>
      </c>
      <c r="M24" s="7">
        <f t="shared" ca="1" si="3"/>
        <v>45310</v>
      </c>
      <c r="N24" s="7">
        <f t="shared" ca="1" si="3"/>
        <v>45266</v>
      </c>
      <c r="O24" s="7">
        <f t="shared" ca="1" si="4"/>
        <v>45241</v>
      </c>
      <c r="Q24" s="7"/>
      <c r="R24" s="5" t="s">
        <v>21</v>
      </c>
    </row>
    <row r="25" spans="1:18" x14ac:dyDescent="0.2">
      <c r="A25" s="23"/>
      <c r="B25" s="23"/>
      <c r="C25" s="23"/>
      <c r="E25" s="5" t="s">
        <v>55</v>
      </c>
      <c r="F25" s="6">
        <v>2</v>
      </c>
      <c r="H25" s="7">
        <f ca="1">H24+1</f>
        <v>45223</v>
      </c>
      <c r="I25" s="7">
        <f t="shared" ca="1" si="14"/>
        <v>45229</v>
      </c>
      <c r="J25" s="7">
        <f t="shared" ca="1" si="14"/>
        <v>45237</v>
      </c>
      <c r="K25" s="7">
        <f ca="1">K24+1</f>
        <v>45251</v>
      </c>
      <c r="L25" s="7">
        <f t="shared" ca="1" si="2"/>
        <v>45267</v>
      </c>
      <c r="M25" s="7">
        <f t="shared" ca="1" si="3"/>
        <v>45315</v>
      </c>
      <c r="N25" s="7">
        <f t="shared" ref="N25" ca="1" si="16">N24+1</f>
        <v>45267</v>
      </c>
      <c r="O25" s="7">
        <f t="shared" ca="1" si="4"/>
        <v>45243</v>
      </c>
      <c r="Q25" s="7"/>
      <c r="R25" s="5" t="s">
        <v>21</v>
      </c>
    </row>
    <row r="26" spans="1:18" x14ac:dyDescent="0.2">
      <c r="A26" s="23"/>
      <c r="B26" s="23"/>
      <c r="C26" s="23"/>
      <c r="E26" s="5" t="s">
        <v>35</v>
      </c>
      <c r="F26" s="6">
        <v>2</v>
      </c>
      <c r="H26" s="7">
        <f ca="1">H25+2</f>
        <v>45225</v>
      </c>
      <c r="I26" s="7">
        <f ca="1">I25+1</f>
        <v>45230</v>
      </c>
      <c r="J26" s="7">
        <f ca="1">J25+4</f>
        <v>45241</v>
      </c>
      <c r="K26" s="7">
        <f ca="1">K25+5</f>
        <v>45256</v>
      </c>
      <c r="L26" s="7">
        <f t="shared" ca="1" si="2"/>
        <v>45270</v>
      </c>
      <c r="M26" s="7">
        <f t="shared" ca="1" si="3"/>
        <v>45320</v>
      </c>
      <c r="N26" s="7">
        <f t="shared" ca="1" si="3"/>
        <v>45272</v>
      </c>
      <c r="O26" s="7">
        <f t="shared" ca="1" si="4"/>
        <v>45245</v>
      </c>
      <c r="Q26" s="7"/>
      <c r="R26" s="5" t="s">
        <v>21</v>
      </c>
    </row>
    <row r="27" spans="1:18" x14ac:dyDescent="0.2">
      <c r="E27" s="5" t="s">
        <v>36</v>
      </c>
      <c r="F27" s="6">
        <v>2</v>
      </c>
      <c r="H27" s="7">
        <f ca="1">H26+1</f>
        <v>45226</v>
      </c>
      <c r="I27" s="7">
        <f ca="1">I26+3</f>
        <v>45233</v>
      </c>
      <c r="J27" s="7">
        <f ca="1">J26+1</f>
        <v>45242</v>
      </c>
      <c r="K27" s="7">
        <f ca="1">K26+1</f>
        <v>45257</v>
      </c>
      <c r="L27" s="7">
        <f t="shared" ca="1" si="2"/>
        <v>45273</v>
      </c>
      <c r="M27" s="7">
        <f t="shared" ca="1" si="3"/>
        <v>45325</v>
      </c>
      <c r="N27" s="7">
        <f t="shared" ref="N27" ca="1" si="17">N26+1</f>
        <v>45273</v>
      </c>
      <c r="O27" s="7">
        <f t="shared" ca="1" si="4"/>
        <v>45247</v>
      </c>
      <c r="Q27" s="7"/>
      <c r="R27" s="5" t="s">
        <v>21</v>
      </c>
    </row>
    <row r="28" spans="1:18" x14ac:dyDescent="0.2">
      <c r="E28" s="5" t="s">
        <v>37</v>
      </c>
      <c r="F28" s="6">
        <v>2</v>
      </c>
      <c r="H28" s="7">
        <f ca="1">H27+1</f>
        <v>45227</v>
      </c>
      <c r="I28" s="7">
        <f ca="1">I27+1</f>
        <v>45234</v>
      </c>
      <c r="J28" s="7">
        <f ca="1">J27+1</f>
        <v>45243</v>
      </c>
      <c r="K28" s="7">
        <f ca="1">K27+1</f>
        <v>45258</v>
      </c>
      <c r="L28" s="7">
        <f t="shared" ca="1" si="2"/>
        <v>45276</v>
      </c>
      <c r="M28" s="7">
        <f t="shared" ca="1" si="3"/>
        <v>45330</v>
      </c>
      <c r="N28" s="7">
        <f t="shared" ca="1" si="3"/>
        <v>45278</v>
      </c>
      <c r="O28" s="7">
        <f t="shared" ca="1" si="4"/>
        <v>45249</v>
      </c>
      <c r="Q28" s="7"/>
      <c r="R28" s="5" t="s">
        <v>21</v>
      </c>
    </row>
    <row r="29" spans="1:18" x14ac:dyDescent="0.2">
      <c r="E29" s="5" t="s">
        <v>38</v>
      </c>
      <c r="F29" s="6">
        <v>2</v>
      </c>
      <c r="H29" s="7">
        <f ca="1">H28+1</f>
        <v>45228</v>
      </c>
      <c r="I29" s="7">
        <f ca="1">I28+1</f>
        <v>45235</v>
      </c>
      <c r="J29" s="7">
        <f ca="1">J28+1</f>
        <v>45244</v>
      </c>
      <c r="K29" s="7">
        <f ca="1">K28+5</f>
        <v>45263</v>
      </c>
      <c r="L29" s="7">
        <f t="shared" ca="1" si="2"/>
        <v>45279</v>
      </c>
      <c r="M29" s="7">
        <f t="shared" ca="1" si="3"/>
        <v>45335</v>
      </c>
      <c r="N29" s="7">
        <f t="shared" ref="N29" ca="1" si="18">N28+1</f>
        <v>45279</v>
      </c>
      <c r="O29" s="7">
        <f t="shared" ca="1" si="4"/>
        <v>45251</v>
      </c>
      <c r="Q29" s="7"/>
      <c r="R29" s="5" t="s">
        <v>21</v>
      </c>
    </row>
    <row r="30" spans="1:18" x14ac:dyDescent="0.2">
      <c r="E30" s="5" t="s">
        <v>85</v>
      </c>
      <c r="F30" s="6">
        <v>2</v>
      </c>
      <c r="H30" s="7">
        <f ca="1">H29+1</f>
        <v>45229</v>
      </c>
      <c r="I30" s="7">
        <f ca="1">I29+1</f>
        <v>45236</v>
      </c>
      <c r="J30" s="7">
        <f ca="1">J29+4</f>
        <v>45248</v>
      </c>
      <c r="K30" s="7">
        <f ca="1">K29+1</f>
        <v>45264</v>
      </c>
      <c r="L30" s="7">
        <f t="shared" ca="1" si="2"/>
        <v>45282</v>
      </c>
      <c r="M30" s="7">
        <f t="shared" ca="1" si="3"/>
        <v>45340</v>
      </c>
      <c r="N30" s="7">
        <f t="shared" ca="1" si="3"/>
        <v>45284</v>
      </c>
      <c r="O30" s="7">
        <f t="shared" ca="1" si="4"/>
        <v>45253</v>
      </c>
      <c r="Q30" s="7"/>
      <c r="R30" s="5" t="s">
        <v>21</v>
      </c>
    </row>
    <row r="31" spans="1:18" x14ac:dyDescent="0.2">
      <c r="E31" s="5" t="s">
        <v>39</v>
      </c>
      <c r="F31" s="6">
        <v>2</v>
      </c>
      <c r="H31" s="7">
        <f ca="1">H30+1</f>
        <v>45230</v>
      </c>
      <c r="I31" s="7">
        <f ca="1">I30+1</f>
        <v>45237</v>
      </c>
      <c r="J31" s="7">
        <f ca="1">J30+1</f>
        <v>45249</v>
      </c>
      <c r="K31" s="7">
        <f ca="1">K30+1</f>
        <v>45265</v>
      </c>
      <c r="L31" s="7">
        <f t="shared" ca="1" si="2"/>
        <v>45285</v>
      </c>
      <c r="M31" s="7">
        <f t="shared" ca="1" si="3"/>
        <v>45345</v>
      </c>
      <c r="N31" s="7">
        <f t="shared" ref="N31" ca="1" si="19">N30+1</f>
        <v>45285</v>
      </c>
      <c r="O31" s="7">
        <f t="shared" ca="1" si="4"/>
        <v>45255</v>
      </c>
      <c r="Q31" s="7"/>
      <c r="R31" s="5" t="s">
        <v>21</v>
      </c>
    </row>
    <row r="32" spans="1:18" x14ac:dyDescent="0.2">
      <c r="E32" s="5" t="s">
        <v>75</v>
      </c>
      <c r="F32" s="6">
        <v>2</v>
      </c>
      <c r="H32" s="7">
        <f ca="1">H31+2</f>
        <v>45232</v>
      </c>
      <c r="I32" s="7">
        <f ca="1">I31+3</f>
        <v>45240</v>
      </c>
      <c r="J32" s="7">
        <f ca="1">J31+1</f>
        <v>45250</v>
      </c>
      <c r="K32" s="7">
        <f ca="1">K31+5</f>
        <v>45270</v>
      </c>
      <c r="L32" s="7">
        <f t="shared" ca="1" si="2"/>
        <v>45288</v>
      </c>
      <c r="M32" s="7">
        <f t="shared" ca="1" si="3"/>
        <v>45350</v>
      </c>
      <c r="N32" s="7">
        <f t="shared" ca="1" si="3"/>
        <v>45290</v>
      </c>
      <c r="O32" s="7">
        <f t="shared" ca="1" si="4"/>
        <v>45257</v>
      </c>
      <c r="Q32" s="7"/>
      <c r="R32" s="5" t="s">
        <v>21</v>
      </c>
    </row>
    <row r="33" spans="5:18" x14ac:dyDescent="0.2">
      <c r="E33" s="5" t="s">
        <v>80</v>
      </c>
      <c r="F33" s="6">
        <v>2</v>
      </c>
      <c r="H33" s="7">
        <f t="shared" ref="H33:I36" ca="1" si="20">H32+1</f>
        <v>45233</v>
      </c>
      <c r="I33" s="7">
        <f t="shared" ca="1" si="20"/>
        <v>45241</v>
      </c>
      <c r="J33" s="7">
        <f ca="1">J32+1</f>
        <v>45251</v>
      </c>
      <c r="K33" s="7">
        <f ca="1">K32+1</f>
        <v>45271</v>
      </c>
      <c r="L33" s="7">
        <f t="shared" ca="1" si="2"/>
        <v>45291</v>
      </c>
      <c r="M33" s="7">
        <f t="shared" ca="1" si="3"/>
        <v>45355</v>
      </c>
      <c r="N33" s="7">
        <f t="shared" ref="N33" ca="1" si="21">N32+1</f>
        <v>45291</v>
      </c>
      <c r="O33" s="7">
        <f t="shared" ca="1" si="4"/>
        <v>45259</v>
      </c>
      <c r="Q33" s="7"/>
      <c r="R33" s="5" t="s">
        <v>21</v>
      </c>
    </row>
    <row r="34" spans="5:18" x14ac:dyDescent="0.2">
      <c r="E34" s="5" t="s">
        <v>40</v>
      </c>
      <c r="F34" s="6">
        <v>0</v>
      </c>
      <c r="H34" s="7">
        <f t="shared" ca="1" si="20"/>
        <v>45234</v>
      </c>
      <c r="I34" s="7">
        <f t="shared" ca="1" si="20"/>
        <v>45242</v>
      </c>
      <c r="J34" s="7">
        <f ca="1">J33+4</f>
        <v>45255</v>
      </c>
      <c r="K34" s="7">
        <f ca="1">K33+1</f>
        <v>45272</v>
      </c>
      <c r="L34" s="7">
        <f t="shared" ca="1" si="2"/>
        <v>45294</v>
      </c>
      <c r="M34" s="7">
        <f t="shared" ca="1" si="3"/>
        <v>45360</v>
      </c>
      <c r="N34" s="7">
        <f t="shared" ca="1" si="3"/>
        <v>45296</v>
      </c>
      <c r="O34" s="7">
        <f t="shared" ca="1" si="4"/>
        <v>45261</v>
      </c>
      <c r="Q34" s="7"/>
      <c r="R34" s="5" t="s">
        <v>21</v>
      </c>
    </row>
    <row r="35" spans="5:18" x14ac:dyDescent="0.2">
      <c r="E35" s="5" t="s">
        <v>96</v>
      </c>
      <c r="F35" s="6">
        <v>2</v>
      </c>
      <c r="H35" s="7">
        <f t="shared" ca="1" si="20"/>
        <v>45235</v>
      </c>
      <c r="I35" s="7">
        <f t="shared" ca="1" si="20"/>
        <v>45243</v>
      </c>
      <c r="J35" s="7">
        <f ca="1">J34+1</f>
        <v>45256</v>
      </c>
      <c r="K35" s="7">
        <f ca="1">K34+5</f>
        <v>45277</v>
      </c>
      <c r="L35" s="7">
        <f t="shared" ca="1" si="2"/>
        <v>45297</v>
      </c>
      <c r="M35" s="7">
        <f t="shared" ca="1" si="3"/>
        <v>45365</v>
      </c>
      <c r="N35" s="7">
        <f t="shared" ref="N35" ca="1" si="22">N34+1</f>
        <v>45297</v>
      </c>
      <c r="O35" s="7">
        <f t="shared" ca="1" si="4"/>
        <v>45263</v>
      </c>
      <c r="Q35" s="7"/>
      <c r="R35" s="5" t="s">
        <v>21</v>
      </c>
    </row>
    <row r="36" spans="5:18" x14ac:dyDescent="0.2">
      <c r="E36" s="5" t="s">
        <v>97</v>
      </c>
      <c r="F36" s="6">
        <v>2</v>
      </c>
      <c r="H36" s="7">
        <f t="shared" ca="1" si="20"/>
        <v>45236</v>
      </c>
      <c r="I36" s="7">
        <f t="shared" ca="1" si="20"/>
        <v>45244</v>
      </c>
      <c r="J36" s="7">
        <f ca="1">J35+1</f>
        <v>45257</v>
      </c>
      <c r="K36" s="7">
        <f ca="1">K35+1</f>
        <v>45278</v>
      </c>
      <c r="L36" s="7">
        <f t="shared" ca="1" si="2"/>
        <v>45300</v>
      </c>
      <c r="M36" s="7">
        <f t="shared" ca="1" si="3"/>
        <v>45370</v>
      </c>
      <c r="N36" s="7">
        <f t="shared" ca="1" si="3"/>
        <v>45302</v>
      </c>
      <c r="O36" s="7">
        <f t="shared" ca="1" si="4"/>
        <v>45265</v>
      </c>
      <c r="Q36" s="7"/>
      <c r="R36" s="5" t="s">
        <v>21</v>
      </c>
    </row>
    <row r="37" spans="5:18" x14ac:dyDescent="0.2">
      <c r="E37" s="5" t="s">
        <v>41</v>
      </c>
      <c r="F37" s="6">
        <v>12</v>
      </c>
      <c r="H37" s="7">
        <f ca="1">H36+1</f>
        <v>45237</v>
      </c>
      <c r="I37" s="7">
        <f ca="1">I36+3</f>
        <v>45247</v>
      </c>
      <c r="J37" s="7">
        <f ca="1">J36+1</f>
        <v>45258</v>
      </c>
      <c r="K37" s="7">
        <f ca="1">K36+1</f>
        <v>45279</v>
      </c>
      <c r="L37" s="7">
        <f t="shared" ca="1" si="2"/>
        <v>45303</v>
      </c>
      <c r="M37" s="7">
        <f t="shared" ca="1" si="3"/>
        <v>45375</v>
      </c>
      <c r="N37" s="7">
        <f t="shared" ref="N37" ca="1" si="23">N36+1</f>
        <v>45303</v>
      </c>
      <c r="O37" s="7">
        <f t="shared" ca="1" si="4"/>
        <v>45267</v>
      </c>
      <c r="Q37" s="7"/>
      <c r="R37" s="5" t="s">
        <v>21</v>
      </c>
    </row>
    <row r="38" spans="5:18" x14ac:dyDescent="0.2">
      <c r="E38" s="5" t="s">
        <v>42</v>
      </c>
      <c r="F38" s="6">
        <v>2</v>
      </c>
      <c r="H38" s="7">
        <f ca="1">H37+2</f>
        <v>45239</v>
      </c>
      <c r="I38" s="7">
        <f ca="1">I37+1</f>
        <v>45248</v>
      </c>
      <c r="J38" s="7">
        <f ca="1">J37+4</f>
        <v>45262</v>
      </c>
      <c r="K38" s="7">
        <f ca="1">K37+5</f>
        <v>45284</v>
      </c>
      <c r="L38" s="7">
        <f t="shared" ca="1" si="2"/>
        <v>45306</v>
      </c>
      <c r="M38" s="7">
        <f t="shared" ca="1" si="3"/>
        <v>45380</v>
      </c>
      <c r="N38" s="7">
        <f t="shared" ca="1" si="3"/>
        <v>45308</v>
      </c>
      <c r="O38" s="7">
        <f t="shared" ca="1" si="4"/>
        <v>45269</v>
      </c>
      <c r="Q38" s="7"/>
      <c r="R38" s="5" t="s">
        <v>21</v>
      </c>
    </row>
    <row r="39" spans="5:18" x14ac:dyDescent="0.2">
      <c r="E39" s="5" t="s">
        <v>43</v>
      </c>
      <c r="F39" s="6">
        <v>2</v>
      </c>
      <c r="H39" s="7">
        <f ca="1">H38+1</f>
        <v>45240</v>
      </c>
      <c r="I39" s="7">
        <f ca="1">I38+1</f>
        <v>45249</v>
      </c>
      <c r="J39" s="7">
        <f ca="1">J38+1</f>
        <v>45263</v>
      </c>
      <c r="K39" s="7">
        <f ca="1">K38+1</f>
        <v>45285</v>
      </c>
      <c r="L39" s="7">
        <f t="shared" ca="1" si="2"/>
        <v>45309</v>
      </c>
      <c r="M39" s="7">
        <f t="shared" ca="1" si="3"/>
        <v>45385</v>
      </c>
      <c r="N39" s="7">
        <f t="shared" ref="N39" ca="1" si="24">N38+1</f>
        <v>45309</v>
      </c>
      <c r="O39" s="7">
        <f t="shared" ca="1" si="4"/>
        <v>45271</v>
      </c>
      <c r="Q39" s="7"/>
      <c r="R39" s="5" t="s">
        <v>21</v>
      </c>
    </row>
    <row r="40" spans="5:18" x14ac:dyDescent="0.2">
      <c r="E40" s="5" t="s">
        <v>44</v>
      </c>
      <c r="F40" s="6">
        <v>2</v>
      </c>
      <c r="H40" s="7">
        <f ca="1">H39+1</f>
        <v>45241</v>
      </c>
      <c r="I40" s="7">
        <f ca="1">I39+1</f>
        <v>45250</v>
      </c>
      <c r="J40" s="7">
        <f ca="1">J39+1</f>
        <v>45264</v>
      </c>
      <c r="K40" s="7">
        <f ca="1">K39+1</f>
        <v>45286</v>
      </c>
      <c r="L40" s="7">
        <f ca="1">L38+3</f>
        <v>45309</v>
      </c>
      <c r="M40" s="7">
        <f ca="1">M38+5</f>
        <v>45385</v>
      </c>
      <c r="N40" s="7">
        <f ca="1">N38+5</f>
        <v>45313</v>
      </c>
      <c r="O40" s="7">
        <f ca="1">O38+2</f>
        <v>45271</v>
      </c>
      <c r="Q40" s="7"/>
      <c r="R40" s="5" t="s">
        <v>21</v>
      </c>
    </row>
    <row r="41" spans="5:18" x14ac:dyDescent="0.2">
      <c r="E41" s="5" t="s">
        <v>82</v>
      </c>
      <c r="F41" s="6">
        <v>2</v>
      </c>
      <c r="H41" s="7">
        <f ca="1">H40+1</f>
        <v>45242</v>
      </c>
      <c r="I41" s="7">
        <f ca="1">I40+1</f>
        <v>45251</v>
      </c>
      <c r="J41" s="7">
        <f ca="1">J40+1</f>
        <v>45265</v>
      </c>
      <c r="K41" s="7">
        <f ca="1">K40+5</f>
        <v>45291</v>
      </c>
      <c r="L41" s="7">
        <f ca="1">L38+3</f>
        <v>45309</v>
      </c>
      <c r="M41" s="7">
        <f ca="1">M38+5</f>
        <v>45385</v>
      </c>
      <c r="N41" s="7">
        <f ca="1">N38+5</f>
        <v>45313</v>
      </c>
      <c r="O41" s="7">
        <f ca="1">O38+2</f>
        <v>45271</v>
      </c>
      <c r="Q41" s="7"/>
      <c r="R41" s="5" t="s">
        <v>21</v>
      </c>
    </row>
    <row r="42" spans="5:18" x14ac:dyDescent="0.2">
      <c r="E42" s="5" t="s">
        <v>45</v>
      </c>
      <c r="F42" s="6">
        <v>2</v>
      </c>
      <c r="H42" s="7">
        <f ca="1">H41+1</f>
        <v>45243</v>
      </c>
      <c r="I42" s="7">
        <f ca="1">I41+3</f>
        <v>45254</v>
      </c>
      <c r="J42" s="7">
        <f ca="1">J41+4</f>
        <v>45269</v>
      </c>
      <c r="K42" s="7">
        <f ca="1">K41+1</f>
        <v>45292</v>
      </c>
      <c r="L42" s="7">
        <f ca="1">L39+3</f>
        <v>45312</v>
      </c>
      <c r="M42" s="7">
        <f ca="1">M39+5</f>
        <v>45390</v>
      </c>
      <c r="N42" s="7">
        <f ca="1">N39+5</f>
        <v>45314</v>
      </c>
      <c r="O42" s="7">
        <f ca="1">O39+2</f>
        <v>45273</v>
      </c>
      <c r="Q42" s="7"/>
      <c r="R42" s="5" t="s">
        <v>21</v>
      </c>
    </row>
    <row r="43" spans="5:18" x14ac:dyDescent="0.2">
      <c r="E43" s="5" t="s">
        <v>46</v>
      </c>
      <c r="F43" s="6">
        <v>2</v>
      </c>
    </row>
    <row r="44" spans="5:18" x14ac:dyDescent="0.2">
      <c r="E44" s="5" t="s">
        <v>77</v>
      </c>
      <c r="F44" s="6">
        <v>2</v>
      </c>
    </row>
    <row r="45" spans="5:18" x14ac:dyDescent="0.2">
      <c r="E45" s="5" t="s">
        <v>76</v>
      </c>
      <c r="F45" s="6">
        <v>2</v>
      </c>
    </row>
    <row r="46" spans="5:18" x14ac:dyDescent="0.2">
      <c r="E46" s="5" t="s">
        <v>66</v>
      </c>
      <c r="F46" s="6">
        <v>2</v>
      </c>
    </row>
    <row r="47" spans="5:18" x14ac:dyDescent="0.2">
      <c r="E47" s="5" t="s">
        <v>47</v>
      </c>
      <c r="F47" s="6">
        <v>2</v>
      </c>
    </row>
    <row r="48" spans="5:18" x14ac:dyDescent="0.2">
      <c r="E48" s="5" t="s">
        <v>48</v>
      </c>
      <c r="F48" s="6">
        <v>2</v>
      </c>
    </row>
    <row r="49" spans="5:6" x14ac:dyDescent="0.2">
      <c r="E49" s="5" t="s">
        <v>56</v>
      </c>
      <c r="F49" s="6">
        <v>2</v>
      </c>
    </row>
    <row r="50" spans="5:6" x14ac:dyDescent="0.2">
      <c r="E50" s="5" t="s">
        <v>57</v>
      </c>
      <c r="F50" s="6">
        <v>2</v>
      </c>
    </row>
    <row r="51" spans="5:6" x14ac:dyDescent="0.2">
      <c r="E51" s="5" t="s">
        <v>49</v>
      </c>
      <c r="F51" s="6">
        <v>2</v>
      </c>
    </row>
    <row r="52" spans="5:6" x14ac:dyDescent="0.2">
      <c r="E52" s="5" t="s">
        <v>50</v>
      </c>
      <c r="F52" s="6">
        <v>2</v>
      </c>
    </row>
    <row r="53" spans="5:6" x14ac:dyDescent="0.2">
      <c r="E53" s="5" t="s">
        <v>69</v>
      </c>
      <c r="F53" s="6">
        <v>2</v>
      </c>
    </row>
    <row r="54" spans="5:6" x14ac:dyDescent="0.2">
      <c r="E54" s="5" t="s">
        <v>51</v>
      </c>
      <c r="F54" s="6">
        <v>2</v>
      </c>
    </row>
    <row r="55" spans="5:6" x14ac:dyDescent="0.2">
      <c r="E55" s="5" t="s">
        <v>64</v>
      </c>
      <c r="F55" s="6">
        <v>2</v>
      </c>
    </row>
    <row r="56" spans="5:6" x14ac:dyDescent="0.2">
      <c r="E56" s="5" t="s">
        <v>70</v>
      </c>
      <c r="F56" s="6">
        <v>5</v>
      </c>
    </row>
    <row r="57" spans="5:6" x14ac:dyDescent="0.2">
      <c r="E57" s="5" t="s">
        <v>52</v>
      </c>
      <c r="F57" s="6">
        <v>6</v>
      </c>
    </row>
    <row r="58" spans="5:6" x14ac:dyDescent="0.2">
      <c r="E58" s="5" t="s">
        <v>67</v>
      </c>
      <c r="F58" s="6">
        <v>2</v>
      </c>
    </row>
  </sheetData>
  <sortState xmlns:xlrd2="http://schemas.microsoft.com/office/spreadsheetml/2017/richdata2" ref="E2:F58">
    <sortCondition ref="E2:E58"/>
  </sortState>
  <mergeCells count="1">
    <mergeCell ref="A23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Escala</vt:lpstr>
      <vt:lpstr>Escala!Area_de_impressao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Automações Enlighten</cp:lastModifiedBy>
  <dcterms:created xsi:type="dcterms:W3CDTF">2021-01-17T23:56:32Z</dcterms:created>
  <dcterms:modified xsi:type="dcterms:W3CDTF">2023-09-27T19:15:43Z</dcterms:modified>
</cp:coreProperties>
</file>