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rett.becker\Documents\Power BI Portfolio\25 - Interim Health Demo\"/>
    </mc:Choice>
  </mc:AlternateContent>
  <xr:revisionPtr revIDLastSave="0" documentId="13_ncr:1_{E1B43FDC-B473-461F-AA66-E6DA3597074A}" xr6:coauthVersionLast="47" xr6:coauthVersionMax="47" xr10:uidLastSave="{00000000-0000-0000-0000-000000000000}"/>
  <bookViews>
    <workbookView xWindow="-108" yWindow="-108" windowWidth="23256" windowHeight="12576" xr2:uid="{A8145500-FF1E-4F6B-B12A-3D8BB9A9981D}"/>
  </bookViews>
  <sheets>
    <sheet name="Data" sheetId="1" r:id="rId1"/>
    <sheet name="Q3 2020" sheetId="4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61" i="1" l="1"/>
  <c r="AO5" i="1"/>
  <c r="AO6" i="1"/>
  <c r="AO7" i="1"/>
  <c r="AO8" i="1"/>
  <c r="AO9" i="1"/>
  <c r="AO10" i="1"/>
  <c r="AO11" i="1"/>
  <c r="AO12" i="1"/>
  <c r="AO13" i="1"/>
  <c r="AO14" i="1"/>
  <c r="AO15" i="1"/>
  <c r="AO16" i="1"/>
  <c r="AM5" i="1"/>
  <c r="AM6" i="1"/>
  <c r="AM7" i="1"/>
  <c r="AM8" i="1"/>
  <c r="AM9" i="1"/>
  <c r="AM10" i="1"/>
  <c r="AM11" i="1"/>
  <c r="AM12" i="1"/>
  <c r="AM13" i="1"/>
  <c r="AM14" i="1"/>
  <c r="AM15" i="1"/>
  <c r="AM16" i="1"/>
  <c r="AK5" i="1"/>
  <c r="AK6" i="1"/>
  <c r="AK7" i="1"/>
  <c r="AK8" i="1"/>
  <c r="AK9" i="1"/>
  <c r="AK10" i="1"/>
  <c r="AK11" i="1"/>
  <c r="AK12" i="1"/>
  <c r="AK13" i="1"/>
  <c r="AK14" i="1"/>
  <c r="AK15" i="1"/>
  <c r="AK16" i="1"/>
  <c r="AO17" i="1" l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 l="1"/>
  <c r="AK42" i="1"/>
  <c r="AK43" i="1"/>
  <c r="AK44" i="1"/>
  <c r="AK45" i="1"/>
  <c r="AK46" i="1"/>
  <c r="AM42" i="1"/>
  <c r="AM41" i="1"/>
  <c r="AM43" i="1"/>
  <c r="AM44" i="1"/>
  <c r="AM45" i="1"/>
  <c r="AM46" i="1"/>
  <c r="AO41" i="1"/>
  <c r="AO42" i="1"/>
  <c r="AO43" i="1"/>
  <c r="AO44" i="1"/>
  <c r="AO45" i="1"/>
  <c r="AO46" i="1"/>
  <c r="AO47" i="1"/>
  <c r="AM47" i="1"/>
  <c r="AK47" i="1"/>
  <c r="AO58" i="1"/>
  <c r="AN61" i="1"/>
  <c r="AO61" i="1" s="1"/>
  <c r="AM61" i="1"/>
  <c r="AK61" i="1"/>
  <c r="AN60" i="1"/>
  <c r="AO60" i="1" s="1"/>
  <c r="AM60" i="1"/>
  <c r="AK60" i="1"/>
  <c r="AN59" i="1"/>
  <c r="AO59" i="1" s="1"/>
  <c r="AM59" i="1"/>
  <c r="AK59" i="1"/>
  <c r="AN58" i="1"/>
  <c r="AM58" i="1"/>
  <c r="AK58" i="1"/>
  <c r="AF61" i="1" l="1"/>
  <c r="AF60" i="1"/>
  <c r="AF59" i="1"/>
  <c r="AF58" i="1"/>
  <c r="AE61" i="1"/>
  <c r="AD61" i="1"/>
  <c r="AE60" i="1"/>
  <c r="AD60" i="1"/>
  <c r="AE59" i="1"/>
  <c r="AD59" i="1"/>
  <c r="AE58" i="1"/>
  <c r="AD58" i="1"/>
  <c r="V61" i="1"/>
  <c r="V60" i="1"/>
  <c r="U60" i="1"/>
  <c r="V59" i="1"/>
  <c r="U59" i="1"/>
  <c r="V58" i="1"/>
  <c r="U58" i="1"/>
  <c r="J58" i="1" l="1"/>
  <c r="J59" i="1"/>
  <c r="J60" i="1"/>
  <c r="J61" i="1"/>
  <c r="I61" i="1"/>
  <c r="I60" i="1"/>
  <c r="I58" i="1"/>
  <c r="I59" i="1"/>
  <c r="G18" i="4" l="1"/>
  <c r="F18" i="4"/>
  <c r="E18" i="4"/>
  <c r="G17" i="4"/>
  <c r="F17" i="4"/>
  <c r="E17" i="4"/>
  <c r="G16" i="4"/>
  <c r="F16" i="4"/>
  <c r="E16" i="4"/>
  <c r="I14" i="4"/>
  <c r="G14" i="4"/>
  <c r="F14" i="4"/>
  <c r="E14" i="4"/>
  <c r="G12" i="4"/>
  <c r="F12" i="4"/>
  <c r="E12" i="4"/>
  <c r="H10" i="4"/>
</calcChain>
</file>

<file path=xl/sharedStrings.xml><?xml version="1.0" encoding="utf-8"?>
<sst xmlns="http://schemas.openxmlformats.org/spreadsheetml/2006/main" count="323" uniqueCount="59">
  <si>
    <t>Q3</t>
  </si>
  <si>
    <t>Q4</t>
  </si>
  <si>
    <t>Year</t>
  </si>
  <si>
    <t>Quarter</t>
  </si>
  <si>
    <t>Daily Census</t>
  </si>
  <si>
    <t>Referrals</t>
  </si>
  <si>
    <t>Admissions</t>
  </si>
  <si>
    <t>Net Revenue</t>
  </si>
  <si>
    <t>Q1</t>
  </si>
  <si>
    <t>Q2</t>
  </si>
  <si>
    <t>GM %</t>
  </si>
  <si>
    <t>Contribution % after Allocations</t>
  </si>
  <si>
    <t>Avg Daily Census</t>
  </si>
  <si>
    <t>Days of Care</t>
  </si>
  <si>
    <t>HH</t>
  </si>
  <si>
    <t>HOS</t>
  </si>
  <si>
    <t>PCSS</t>
  </si>
  <si>
    <t>Rev</t>
  </si>
  <si>
    <t>GP</t>
  </si>
  <si>
    <t>GP%</t>
  </si>
  <si>
    <t>NI(Loss)</t>
  </si>
  <si>
    <t>Allocated Expense</t>
  </si>
  <si>
    <t>Rev %</t>
  </si>
  <si>
    <t>EBIDA</t>
  </si>
  <si>
    <t>NI %</t>
  </si>
  <si>
    <t xml:space="preserve">Budget </t>
  </si>
  <si>
    <t>Actual</t>
  </si>
  <si>
    <t>Trend</t>
  </si>
  <si>
    <t>Indirect Personnel</t>
  </si>
  <si>
    <t>Other Indirect Expense</t>
  </si>
  <si>
    <t>% of Net Revenue</t>
  </si>
  <si>
    <t>Total Indirect Expense</t>
  </si>
  <si>
    <t>Billings</t>
  </si>
  <si>
    <t>Collections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</si>
  <si>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</si>
  <si>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</si>
  <si>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</si>
  <si>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</si>
  <si>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</si>
  <si>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</si>
  <si>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</si>
  <si>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</si>
  <si>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</si>
  <si>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</si>
  <si>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</si>
  <si>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</si>
  <si>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</si>
  <si>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*Projection/Budget Value</t>
  </si>
  <si>
    <t>Billed Hours</t>
  </si>
  <si>
    <t>Corporate Consolidated - Monthly</t>
  </si>
  <si>
    <t>Corporate Consolidated - Quarterly</t>
  </si>
  <si>
    <t>Service One - Monthly</t>
  </si>
  <si>
    <t>Service One - Quarterly</t>
  </si>
  <si>
    <t>Service One - Census</t>
  </si>
  <si>
    <t xml:space="preserve">Service Two - Monthly </t>
  </si>
  <si>
    <t>Service Two - Quarterly</t>
  </si>
  <si>
    <t>Service Two - Census</t>
  </si>
  <si>
    <t>Service Three - Monthly</t>
  </si>
  <si>
    <t>Service Three - Quarterly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</si>
</sst>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0.0%"/>
    <numFmt numFmtId="167" formatCode="[$-409]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82EE"/>
        <bgColor indexed="64"/>
      </patternFill>
    </fill>
    <fill>
      <patternFill patternType="solid">
        <fgColor rgb="FF00B0F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9">
    <xf numFmtId="0" fontId="0" fillId="0" borderId="0" xfId="0"/>
    <xf numFmtId="0" fontId="0" fillId="0" borderId="4" xfId="0" applyBorder="1" applyAlignment="1">
      <alignment horizontal="center"/>
    </xf>
    <xf numFmtId="164" fontId="0" fillId="0" borderId="4" xfId="1" applyNumberFormat="1" applyFont="1" applyBorder="1"/>
    <xf numFmtId="0" fontId="0" fillId="0" borderId="4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0" xfId="1" applyNumberFormat="1" applyFont="1" applyBorder="1"/>
    <xf numFmtId="0" fontId="0" fillId="0" borderId="10" xfId="0" applyBorder="1"/>
    <xf numFmtId="0" fontId="0" fillId="0" borderId="11" xfId="0" applyBorder="1"/>
    <xf numFmtId="0" fontId="2" fillId="0" borderId="12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164" fontId="2" fillId="0" borderId="13" xfId="1" applyNumberFormat="1" applyFont="1" applyBorder="1" applyAlignment="1">
      <alignment horizontal="center" wrapText="1"/>
    </xf>
    <xf numFmtId="165" fontId="2" fillId="0" borderId="13" xfId="2" applyNumberFormat="1" applyFont="1" applyBorder="1" applyAlignment="1">
      <alignment horizontal="center" wrapText="1"/>
    </xf>
    <xf numFmtId="0" fontId="2" fillId="0" borderId="14" xfId="0" applyFont="1" applyFill="1" applyBorder="1" applyAlignment="1">
      <alignment horizontal="center" wrapText="1"/>
    </xf>
    <xf numFmtId="0" fontId="0" fillId="0" borderId="13" xfId="0" applyBorder="1"/>
    <xf numFmtId="166" fontId="0" fillId="0" borderId="4" xfId="3" applyNumberFormat="1" applyFont="1" applyBorder="1"/>
    <xf numFmtId="166" fontId="0" fillId="0" borderId="10" xfId="3" applyNumberFormat="1" applyFont="1" applyBorder="1"/>
    <xf numFmtId="166" fontId="0" fillId="0" borderId="8" xfId="3" applyNumberFormat="1" applyFont="1" applyBorder="1"/>
    <xf numFmtId="166" fontId="0" fillId="0" borderId="11" xfId="3" applyNumberFormat="1" applyFont="1" applyBorder="1"/>
    <xf numFmtId="164" fontId="0" fillId="0" borderId="4" xfId="1" applyNumberFormat="1" applyFont="1" applyBorder="1" applyAlignment="1">
      <alignment horizontal="center"/>
    </xf>
    <xf numFmtId="166" fontId="0" fillId="0" borderId="0" xfId="3" applyNumberFormat="1" applyFont="1"/>
    <xf numFmtId="164" fontId="0" fillId="0" borderId="0" xfId="1" applyNumberFormat="1" applyFont="1"/>
    <xf numFmtId="164" fontId="0" fillId="0" borderId="0" xfId="0" applyNumberFormat="1"/>
    <xf numFmtId="166" fontId="0" fillId="0" borderId="4" xfId="3" applyNumberFormat="1" applyFont="1" applyBorder="1" applyAlignment="1">
      <alignment horizontal="center"/>
    </xf>
    <xf numFmtId="0" fontId="0" fillId="0" borderId="12" xfId="0" applyBorder="1"/>
    <xf numFmtId="0" fontId="0" fillId="0" borderId="14" xfId="0" applyBorder="1"/>
    <xf numFmtId="167" fontId="0" fillId="0" borderId="7" xfId="0" applyNumberFormat="1" applyBorder="1"/>
    <xf numFmtId="167" fontId="0" fillId="0" borderId="9" xfId="0" applyNumberFormat="1" applyBorder="1"/>
    <xf numFmtId="0" fontId="0" fillId="0" borderId="0" xfId="0" applyFill="1" applyBorder="1"/>
    <xf numFmtId="165" fontId="0" fillId="0" borderId="4" xfId="2" applyNumberFormat="1" applyFont="1" applyBorder="1" applyAlignment="1">
      <alignment horizontal="center"/>
    </xf>
    <xf numFmtId="0" fontId="0" fillId="0" borderId="4" xfId="0" applyFill="1" applyBorder="1"/>
    <xf numFmtId="165" fontId="0" fillId="0" borderId="0" xfId="2" applyNumberFormat="1" applyFont="1"/>
    <xf numFmtId="165" fontId="0" fillId="0" borderId="4" xfId="2" applyNumberFormat="1" applyFont="1" applyBorder="1"/>
    <xf numFmtId="165" fontId="0" fillId="0" borderId="8" xfId="2" applyNumberFormat="1" applyFont="1" applyBorder="1"/>
    <xf numFmtId="164" fontId="0" fillId="2" borderId="4" xfId="1" applyNumberFormat="1" applyFont="1" applyFill="1" applyBorder="1"/>
    <xf numFmtId="0" fontId="0" fillId="2" borderId="0" xfId="0" applyFill="1"/>
    <xf numFmtId="0" fontId="0" fillId="2" borderId="4" xfId="0" applyFill="1" applyBorder="1"/>
    <xf numFmtId="0" fontId="0" fillId="2" borderId="10" xfId="0" applyFill="1" applyBorder="1"/>
    <xf numFmtId="165" fontId="0" fillId="0" borderId="10" xfId="2" applyNumberFormat="1" applyFont="1" applyBorder="1"/>
    <xf numFmtId="165" fontId="0" fillId="0" borderId="11" xfId="2" applyNumberFormat="1" applyFont="1" applyBorder="1"/>
    <xf numFmtId="166" fontId="0" fillId="2" borderId="4" xfId="3" applyNumberFormat="1" applyFont="1" applyFill="1" applyBorder="1"/>
    <xf numFmtId="164" fontId="0" fillId="2" borderId="10" xfId="1" applyNumberFormat="1" applyFont="1" applyFill="1" applyBorder="1"/>
    <xf numFmtId="166" fontId="0" fillId="2" borderId="10" xfId="3" applyNumberFormat="1" applyFont="1" applyFill="1" applyBorder="1"/>
    <xf numFmtId="0" fontId="2" fillId="0" borderId="19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  <xf numFmtId="164" fontId="2" fillId="0" borderId="20" xfId="1" applyNumberFormat="1" applyFont="1" applyBorder="1" applyAlignment="1">
      <alignment horizontal="center" wrapText="1"/>
    </xf>
    <xf numFmtId="165" fontId="2" fillId="0" borderId="20" xfId="2" applyNumberFormat="1" applyFont="1" applyBorder="1" applyAlignment="1">
      <alignment horizontal="center" wrapText="1"/>
    </xf>
    <xf numFmtId="165" fontId="2" fillId="0" borderId="20" xfId="2" applyNumberFormat="1" applyFont="1" applyFill="1" applyBorder="1" applyAlignment="1">
      <alignment horizontal="center" wrapText="1"/>
    </xf>
    <xf numFmtId="165" fontId="2" fillId="0" borderId="21" xfId="2" applyNumberFormat="1" applyFont="1" applyFill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13" xfId="1" applyNumberFormat="1" applyFont="1" applyBorder="1"/>
    <xf numFmtId="165" fontId="0" fillId="0" borderId="13" xfId="2" applyNumberFormat="1" applyFont="1" applyBorder="1"/>
    <xf numFmtId="164" fontId="0" fillId="0" borderId="14" xfId="1" applyNumberFormat="1" applyFont="1" applyBorder="1"/>
    <xf numFmtId="164" fontId="0" fillId="0" borderId="8" xfId="1" applyNumberFormat="1" applyFont="1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22" xfId="0" applyFont="1" applyBorder="1" applyAlignment="1">
      <alignment horizontal="center" wrapText="1"/>
    </xf>
    <xf numFmtId="0" fontId="2" fillId="0" borderId="23" xfId="0" applyFont="1" applyBorder="1" applyAlignment="1">
      <alignment horizontal="center" wrapText="1"/>
    </xf>
    <xf numFmtId="164" fontId="2" fillId="0" borderId="23" xfId="1" applyNumberFormat="1" applyFont="1" applyBorder="1" applyAlignment="1">
      <alignment horizontal="center" wrapText="1"/>
    </xf>
    <xf numFmtId="165" fontId="2" fillId="0" borderId="23" xfId="2" applyNumberFormat="1" applyFont="1" applyBorder="1" applyAlignment="1">
      <alignment horizontal="center" wrapText="1"/>
    </xf>
    <xf numFmtId="165" fontId="2" fillId="0" borderId="24" xfId="2" applyNumberFormat="1" applyFont="1" applyBorder="1" applyAlignment="1">
      <alignment horizontal="center" wrapText="1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164" fontId="2" fillId="0" borderId="26" xfId="1" applyNumberFormat="1" applyFont="1" applyBorder="1" applyAlignment="1">
      <alignment horizontal="center" wrapText="1"/>
    </xf>
    <xf numFmtId="0" fontId="2" fillId="0" borderId="26" xfId="0" applyFont="1" applyFill="1" applyBorder="1" applyAlignment="1">
      <alignment horizontal="center"/>
    </xf>
    <xf numFmtId="0" fontId="2" fillId="0" borderId="26" xfId="0" applyFont="1" applyBorder="1" applyAlignment="1">
      <alignment horizontal="center" wrapText="1"/>
    </xf>
    <xf numFmtId="0" fontId="2" fillId="0" borderId="27" xfId="0" applyFont="1" applyFill="1" applyBorder="1" applyAlignment="1">
      <alignment horizontal="center" wrapText="1"/>
    </xf>
    <xf numFmtId="166" fontId="0" fillId="0" borderId="13" xfId="3" applyNumberFormat="1" applyFont="1" applyBorder="1"/>
    <xf numFmtId="165" fontId="0" fillId="0" borderId="14" xfId="2" applyNumberFormat="1" applyFont="1" applyBorder="1"/>
    <xf numFmtId="0" fontId="2" fillId="0" borderId="20" xfId="0" applyFont="1" applyBorder="1" applyAlignment="1">
      <alignment horizontal="center"/>
    </xf>
    <xf numFmtId="0" fontId="2" fillId="0" borderId="21" xfId="0" applyFont="1" applyFill="1" applyBorder="1" applyAlignment="1">
      <alignment horizontal="center" wrapText="1"/>
    </xf>
    <xf numFmtId="164" fontId="0" fillId="0" borderId="13" xfId="1" applyNumberFormat="1" applyFont="1" applyBorder="1" applyAlignment="1">
      <alignment horizontal="center"/>
    </xf>
    <xf numFmtId="165" fontId="0" fillId="0" borderId="13" xfId="2" applyNumberFormat="1" applyFont="1" applyBorder="1" applyAlignment="1">
      <alignment horizontal="center"/>
    </xf>
    <xf numFmtId="166" fontId="0" fillId="0" borderId="13" xfId="3" applyNumberFormat="1" applyFont="1" applyBorder="1" applyAlignment="1">
      <alignment horizontal="center"/>
    </xf>
    <xf numFmtId="164" fontId="0" fillId="0" borderId="14" xfId="1" applyNumberFormat="1" applyFont="1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164" fontId="0" fillId="0" borderId="16" xfId="1" applyNumberFormat="1" applyFont="1" applyBorder="1"/>
    <xf numFmtId="164" fontId="0" fillId="0" borderId="17" xfId="1" applyNumberFormat="1" applyFont="1" applyBorder="1"/>
    <xf numFmtId="164" fontId="0" fillId="0" borderId="11" xfId="1" applyNumberFormat="1" applyFont="1" applyBorder="1"/>
    <xf numFmtId="0" fontId="2" fillId="7" borderId="12" xfId="0" applyFont="1" applyFill="1" applyBorder="1" applyAlignment="1">
      <alignment horizontal="center"/>
    </xf>
    <xf numFmtId="0" fontId="2" fillId="7" borderId="13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 wrapText="1"/>
    </xf>
    <xf numFmtId="0" fontId="2" fillId="7" borderId="13" xfId="0" applyFont="1" applyFill="1" applyBorder="1" applyAlignment="1">
      <alignment horizontal="center" wrapText="1"/>
    </xf>
    <xf numFmtId="0" fontId="2" fillId="7" borderId="19" xfId="0" applyFont="1" applyFill="1" applyBorder="1" applyAlignment="1">
      <alignment horizontal="center" wrapText="1"/>
    </xf>
    <xf numFmtId="0" fontId="2" fillId="7" borderId="20" xfId="0" applyFont="1" applyFill="1" applyBorder="1" applyAlignment="1">
      <alignment horizontal="center" wrapText="1"/>
    </xf>
    <xf numFmtId="164" fontId="2" fillId="7" borderId="13" xfId="1" applyNumberFormat="1" applyFont="1" applyFill="1" applyBorder="1" applyAlignment="1">
      <alignment horizontal="center" wrapText="1"/>
    </xf>
    <xf numFmtId="164" fontId="2" fillId="7" borderId="20" xfId="1" applyNumberFormat="1" applyFont="1" applyFill="1" applyBorder="1" applyAlignment="1">
      <alignment horizontal="center" wrapText="1"/>
    </xf>
    <xf numFmtId="165" fontId="2" fillId="7" borderId="13" xfId="2" applyNumberFormat="1" applyFont="1" applyFill="1" applyBorder="1" applyAlignment="1">
      <alignment horizontal="center" wrapText="1"/>
    </xf>
    <xf numFmtId="165" fontId="2" fillId="7" borderId="20" xfId="2" applyNumberFormat="1" applyFont="1" applyFill="1" applyBorder="1" applyAlignment="1">
      <alignment horizontal="center" wrapText="1"/>
    </xf>
    <xf numFmtId="165" fontId="2" fillId="7" borderId="13" xfId="2" applyNumberFormat="1" applyFont="1" applyFill="1" applyBorder="1" applyAlignment="1">
      <alignment horizontal="center"/>
    </xf>
    <xf numFmtId="165" fontId="2" fillId="7" borderId="14" xfId="2" applyNumberFormat="1" applyFont="1" applyFill="1" applyBorder="1" applyAlignment="1">
      <alignment horizontal="center" wrapText="1"/>
    </xf>
    <xf numFmtId="165" fontId="2" fillId="7" borderId="21" xfId="2" applyNumberFormat="1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C082EE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F51EB-1BBB-4CA4-9461-D3609A7818F6}">
  <dimension ref="A2:AP82"/>
  <sheetViews>
    <sheetView tabSelected="1" zoomScaleNormal="100" workbookViewId="0">
      <selection activeCell="X57" sqref="X57"/>
    </sheetView>
  </sheetViews>
  <sheetFormatPr defaultRowHeight="14.4" x14ac:dyDescent="0.3"/>
  <cols>
    <col min="1" max="1" width="23" bestFit="1" customWidth="1"/>
    <col min="2" max="2" width="14" bestFit="1" customWidth="1"/>
    <col min="3" max="3" width="7.33203125" bestFit="1" customWidth="1"/>
    <col min="4" max="4" width="9" bestFit="1" customWidth="1"/>
    <col min="5" max="5" width="11.109375" bestFit="1" customWidth="1"/>
    <col min="6" max="6" width="14.33203125" style="33" bestFit="1" customWidth="1"/>
    <col min="7" max="7" width="6.33203125" bestFit="1" customWidth="1"/>
    <col min="8" max="8" width="15.6640625" bestFit="1" customWidth="1"/>
    <col min="9" max="10" width="15.33203125" style="33" bestFit="1" customWidth="1"/>
    <col min="12" max="12" width="24.33203125" bestFit="1" customWidth="1"/>
    <col min="13" max="13" width="7.88671875" bestFit="1" customWidth="1"/>
    <col min="14" max="14" width="9.5546875" bestFit="1" customWidth="1"/>
    <col min="15" max="15" width="8" bestFit="1" customWidth="1"/>
    <col min="16" max="16" width="9" bestFit="1" customWidth="1"/>
    <col min="17" max="17" width="11.109375" bestFit="1" customWidth="1"/>
    <col min="18" max="18" width="11.5546875" bestFit="1" customWidth="1"/>
    <col min="19" max="19" width="6.6640625" bestFit="1" customWidth="1"/>
    <col min="20" max="20" width="12.33203125" bestFit="1" customWidth="1"/>
    <col min="21" max="22" width="11.5546875" bestFit="1" customWidth="1"/>
    <col min="24" max="24" width="15.44140625" bestFit="1" customWidth="1"/>
    <col min="25" max="25" width="7.88671875" bestFit="1" customWidth="1"/>
    <col min="26" max="26" width="7.33203125" bestFit="1" customWidth="1"/>
    <col min="27" max="27" width="10" bestFit="1" customWidth="1"/>
    <col min="28" max="28" width="6.6640625" bestFit="1" customWidth="1"/>
    <col min="29" max="29" width="12.5546875" customWidth="1"/>
    <col min="30" max="30" width="10" bestFit="1" customWidth="1"/>
    <col min="31" max="31" width="10.88671875" customWidth="1"/>
    <col min="34" max="34" width="9.88671875" bestFit="1" customWidth="1"/>
    <col min="35" max="35" width="7.88671875" bestFit="1" customWidth="1"/>
    <col min="36" max="36" width="13.33203125" bestFit="1" customWidth="1"/>
    <col min="37" max="37" width="9.109375" bestFit="1" customWidth="1"/>
    <col min="38" max="38" width="11.5546875" bestFit="1" customWidth="1"/>
    <col min="39" max="39" width="9.109375" bestFit="1" customWidth="1"/>
    <col min="40" max="40" width="13.33203125" bestFit="1" customWidth="1"/>
    <col min="41" max="41" width="9.109375" bestFit="1" customWidth="1"/>
    <col min="42" max="42" width="13.33203125" bestFit="1" customWidth="1"/>
  </cols>
  <sheetData>
    <row r="2" spans="1:42" ht="15" thickBot="1" x14ac:dyDescent="0.35"/>
    <row r="3" spans="1:42" ht="21.6" thickBot="1" x14ac:dyDescent="0.45">
      <c r="A3" s="116" t="s">
        <v>51</v>
      </c>
      <c r="B3" s="117"/>
      <c r="C3" s="117"/>
      <c r="D3" s="117"/>
      <c r="E3" s="117"/>
      <c r="F3" s="117"/>
      <c r="G3" s="117"/>
      <c r="H3" s="117"/>
      <c r="I3" s="117"/>
      <c r="J3" s="118"/>
      <c r="L3" s="98" t="s">
        <v>54</v>
      </c>
      <c r="M3" s="99"/>
      <c r="N3" s="99"/>
      <c r="O3" s="99"/>
      <c r="P3" s="99"/>
      <c r="Q3" s="99"/>
      <c r="R3" s="99"/>
      <c r="S3" s="99"/>
      <c r="T3" s="99"/>
      <c r="U3" s="99"/>
      <c r="V3" s="100"/>
      <c r="X3" s="110" t="s">
        <v>57</v>
      </c>
      <c r="Y3" s="111"/>
      <c r="Z3" s="111"/>
      <c r="AA3" s="111"/>
      <c r="AB3" s="111"/>
      <c r="AC3" s="111"/>
      <c r="AD3" s="111"/>
      <c r="AE3" s="111"/>
      <c r="AF3" s="112"/>
      <c r="AH3" s="104" t="s">
        <v>49</v>
      </c>
      <c r="AI3" s="105"/>
      <c r="AJ3" s="105"/>
      <c r="AK3" s="105"/>
      <c r="AL3" s="105"/>
      <c r="AM3" s="105"/>
      <c r="AN3" s="105"/>
      <c r="AO3" s="105"/>
      <c r="AP3" s="106"/>
    </row>
    <row r="4" spans="1:42" ht="43.8" thickBot="1" x14ac:dyDescent="0.35">
      <c r="A4" s="82" t="s">
        <v>2</v>
      </c>
      <c r="B4" s="83" t="s">
        <v>34</v>
      </c>
      <c r="C4" s="88" t="s">
        <v>4</v>
      </c>
      <c r="D4" s="83" t="s">
        <v>5</v>
      </c>
      <c r="E4" s="83" t="s">
        <v>6</v>
      </c>
      <c r="F4" s="92" t="s">
        <v>7</v>
      </c>
      <c r="G4" s="83" t="s">
        <v>10</v>
      </c>
      <c r="H4" s="85" t="s">
        <v>11</v>
      </c>
      <c r="I4" s="92" t="s">
        <v>32</v>
      </c>
      <c r="J4" s="93" t="s">
        <v>33</v>
      </c>
      <c r="L4" s="84" t="s">
        <v>2</v>
      </c>
      <c r="M4" s="85" t="s">
        <v>34</v>
      </c>
      <c r="N4" s="88" t="s">
        <v>12</v>
      </c>
      <c r="O4" s="88" t="s">
        <v>13</v>
      </c>
      <c r="P4" s="85" t="s">
        <v>5</v>
      </c>
      <c r="Q4" s="85" t="s">
        <v>6</v>
      </c>
      <c r="R4" s="90" t="s">
        <v>7</v>
      </c>
      <c r="S4" s="90" t="s">
        <v>10</v>
      </c>
      <c r="T4" s="85" t="s">
        <v>11</v>
      </c>
      <c r="U4" s="90" t="s">
        <v>32</v>
      </c>
      <c r="V4" s="93" t="s">
        <v>33</v>
      </c>
      <c r="X4" s="86" t="s">
        <v>2</v>
      </c>
      <c r="Y4" s="87" t="s">
        <v>34</v>
      </c>
      <c r="Z4" s="89" t="s">
        <v>12</v>
      </c>
      <c r="AA4" s="91" t="s">
        <v>7</v>
      </c>
      <c r="AB4" s="91" t="s">
        <v>10</v>
      </c>
      <c r="AC4" s="87" t="s">
        <v>11</v>
      </c>
      <c r="AD4" s="91" t="s">
        <v>32</v>
      </c>
      <c r="AE4" s="91" t="s">
        <v>33</v>
      </c>
      <c r="AF4" s="94" t="s">
        <v>48</v>
      </c>
      <c r="AH4" s="59" t="s">
        <v>2</v>
      </c>
      <c r="AI4" s="60" t="s">
        <v>34</v>
      </c>
      <c r="AJ4" s="61" t="s">
        <v>28</v>
      </c>
      <c r="AK4" s="62" t="s">
        <v>30</v>
      </c>
      <c r="AL4" s="62" t="s">
        <v>29</v>
      </c>
      <c r="AM4" s="62" t="s">
        <v>30</v>
      </c>
      <c r="AN4" s="62" t="s">
        <v>31</v>
      </c>
      <c r="AO4" s="62" t="s">
        <v>30</v>
      </c>
      <c r="AP4" s="63" t="s">
        <v>7</v>
      </c>
    </row>
    <row r="5" spans="1:42" x14ac:dyDescent="0.3">
      <c r="A5" s="4">
        <v>2018</v>
      </c>
      <c r="B5" s="1" t="s">
        <v>35</v>
      </c>
      <c r="C5" s="2">
        <v>1653.5</v>
      </c>
      <c r="D5" s="2">
        <v>1431</v>
      </c>
      <c r="E5" s="2">
        <v>1090</v>
      </c>
      <c r="F5" s="34">
        <v>2694268</v>
      </c>
      <c r="G5" s="17"/>
      <c r="H5" s="2"/>
      <c r="I5" s="34">
        <v>2580235.37</v>
      </c>
      <c r="J5" s="35">
        <v>2671270.7699999996</v>
      </c>
      <c r="L5" s="4">
        <v>2018</v>
      </c>
      <c r="M5" s="1" t="s">
        <v>35</v>
      </c>
      <c r="N5" s="2">
        <v>170.7</v>
      </c>
      <c r="O5" s="2">
        <v>5291</v>
      </c>
      <c r="P5" s="3">
        <v>98</v>
      </c>
      <c r="Q5" s="3">
        <v>54</v>
      </c>
      <c r="R5" s="34">
        <v>763587</v>
      </c>
      <c r="S5" s="3"/>
      <c r="T5" s="3"/>
      <c r="U5" s="34">
        <v>849783</v>
      </c>
      <c r="V5" s="35">
        <v>994380.67</v>
      </c>
      <c r="X5" s="51">
        <v>2018</v>
      </c>
      <c r="Y5" s="52" t="s">
        <v>35</v>
      </c>
      <c r="Z5" s="53">
        <v>251</v>
      </c>
      <c r="AA5" s="54">
        <v>242681</v>
      </c>
      <c r="AB5" s="16"/>
      <c r="AC5" s="16"/>
      <c r="AD5" s="54">
        <v>258198</v>
      </c>
      <c r="AE5" s="54">
        <v>302678.95</v>
      </c>
      <c r="AF5" s="55">
        <v>12771.55</v>
      </c>
      <c r="AH5" s="57">
        <v>2018</v>
      </c>
      <c r="AI5" s="58" t="s">
        <v>35</v>
      </c>
      <c r="AJ5" s="79">
        <v>669953</v>
      </c>
      <c r="AK5" s="17">
        <f t="shared" ref="AK5:AK16" si="0">AJ5/$AP5</f>
        <v>0.18094826785247414</v>
      </c>
      <c r="AL5" s="79">
        <v>362539</v>
      </c>
      <c r="AM5" s="17">
        <f t="shared" ref="AM5:AM16" si="1">AL5/$AP5</f>
        <v>9.7918516789936197E-2</v>
      </c>
      <c r="AN5" s="79">
        <v>1032492</v>
      </c>
      <c r="AO5" s="17">
        <f t="shared" ref="AO5:AO16" si="2">AN5/$AP5</f>
        <v>0.27886678464241033</v>
      </c>
      <c r="AP5" s="80">
        <v>3702456</v>
      </c>
    </row>
    <row r="6" spans="1:42" x14ac:dyDescent="0.3">
      <c r="A6" s="4">
        <v>2018</v>
      </c>
      <c r="B6" s="1" t="s">
        <v>36</v>
      </c>
      <c r="C6" s="2">
        <v>1777</v>
      </c>
      <c r="D6" s="2">
        <v>1252</v>
      </c>
      <c r="E6" s="2">
        <v>1027</v>
      </c>
      <c r="F6" s="34">
        <v>2575558</v>
      </c>
      <c r="G6" s="17"/>
      <c r="H6" s="2"/>
      <c r="I6" s="34">
        <v>2940720.4899999998</v>
      </c>
      <c r="J6" s="35">
        <v>2752532.1999999997</v>
      </c>
      <c r="L6" s="4">
        <v>2018</v>
      </c>
      <c r="M6" s="1" t="s">
        <v>36</v>
      </c>
      <c r="N6" s="2">
        <v>175</v>
      </c>
      <c r="O6" s="2">
        <v>4901</v>
      </c>
      <c r="P6" s="3">
        <v>119</v>
      </c>
      <c r="Q6" s="3">
        <v>70</v>
      </c>
      <c r="R6" s="34">
        <v>745158</v>
      </c>
      <c r="S6" s="3"/>
      <c r="T6" s="3"/>
      <c r="U6" s="34">
        <v>775928.75</v>
      </c>
      <c r="V6" s="35">
        <v>823660.42</v>
      </c>
      <c r="X6" s="4">
        <v>2018</v>
      </c>
      <c r="Y6" s="1" t="s">
        <v>36</v>
      </c>
      <c r="Z6" s="2">
        <v>241</v>
      </c>
      <c r="AA6" s="34">
        <v>268105</v>
      </c>
      <c r="AB6" s="3"/>
      <c r="AC6" s="3"/>
      <c r="AD6" s="34">
        <v>277183</v>
      </c>
      <c r="AE6" s="34">
        <v>283356</v>
      </c>
      <c r="AF6" s="56">
        <v>15021.14</v>
      </c>
      <c r="AH6" s="4">
        <v>2018</v>
      </c>
      <c r="AI6" s="1" t="s">
        <v>36</v>
      </c>
      <c r="AJ6" s="2">
        <v>652942</v>
      </c>
      <c r="AK6" s="17">
        <f t="shared" si="0"/>
        <v>0.18184198059938547</v>
      </c>
      <c r="AL6" s="2">
        <v>434492</v>
      </c>
      <c r="AM6" s="17">
        <f t="shared" si="1"/>
        <v>0.12100444730862495</v>
      </c>
      <c r="AN6" s="2">
        <v>1087434</v>
      </c>
      <c r="AO6" s="17">
        <f t="shared" si="2"/>
        <v>0.30284642790801042</v>
      </c>
      <c r="AP6" s="56">
        <v>3590711</v>
      </c>
    </row>
    <row r="7" spans="1:42" x14ac:dyDescent="0.3">
      <c r="A7" s="4">
        <v>2018</v>
      </c>
      <c r="B7" s="1" t="s">
        <v>37</v>
      </c>
      <c r="C7" s="2">
        <v>1785.4</v>
      </c>
      <c r="D7" s="2">
        <v>1363</v>
      </c>
      <c r="E7" s="2">
        <v>1106</v>
      </c>
      <c r="F7" s="34">
        <v>2737347</v>
      </c>
      <c r="G7" s="17"/>
      <c r="H7" s="2"/>
      <c r="I7" s="34">
        <v>3418644.31</v>
      </c>
      <c r="J7" s="35">
        <v>2454847.4500000002</v>
      </c>
      <c r="L7" s="4">
        <v>2018</v>
      </c>
      <c r="M7" s="1" t="s">
        <v>37</v>
      </c>
      <c r="N7" s="2">
        <v>174.1</v>
      </c>
      <c r="O7" s="2">
        <v>5396</v>
      </c>
      <c r="P7" s="3">
        <v>98</v>
      </c>
      <c r="Q7" s="3">
        <v>45</v>
      </c>
      <c r="R7" s="34">
        <v>839092</v>
      </c>
      <c r="S7" s="3"/>
      <c r="T7" s="3"/>
      <c r="U7" s="34">
        <v>803831.25</v>
      </c>
      <c r="V7" s="35">
        <v>798883.09</v>
      </c>
      <c r="X7" s="4">
        <v>2018</v>
      </c>
      <c r="Y7" s="1" t="s">
        <v>37</v>
      </c>
      <c r="Z7" s="2">
        <v>236</v>
      </c>
      <c r="AA7" s="34">
        <v>333735</v>
      </c>
      <c r="AB7" s="3"/>
      <c r="AC7" s="3"/>
      <c r="AD7" s="34">
        <v>331977</v>
      </c>
      <c r="AE7" s="34">
        <v>300674</v>
      </c>
      <c r="AF7" s="56">
        <v>17065.13</v>
      </c>
      <c r="AH7" s="4">
        <v>2018</v>
      </c>
      <c r="AI7" s="1" t="s">
        <v>37</v>
      </c>
      <c r="AJ7" s="2">
        <v>753247</v>
      </c>
      <c r="AK7" s="17">
        <f t="shared" si="0"/>
        <v>0.19263476303464191</v>
      </c>
      <c r="AL7" s="2">
        <v>451437</v>
      </c>
      <c r="AM7" s="17">
        <f t="shared" si="1"/>
        <v>0.11545012395677599</v>
      </c>
      <c r="AN7" s="2">
        <v>1204684</v>
      </c>
      <c r="AO7" s="17">
        <f t="shared" si="2"/>
        <v>0.30808488699141789</v>
      </c>
      <c r="AP7" s="56">
        <v>3910234</v>
      </c>
    </row>
    <row r="8" spans="1:42" x14ac:dyDescent="0.3">
      <c r="A8" s="4">
        <v>2018</v>
      </c>
      <c r="B8" s="1" t="s">
        <v>38</v>
      </c>
      <c r="C8" s="2">
        <v>1840.5</v>
      </c>
      <c r="D8" s="2">
        <v>1264</v>
      </c>
      <c r="E8" s="2">
        <v>1053</v>
      </c>
      <c r="F8" s="34">
        <v>2760753</v>
      </c>
      <c r="G8" s="17"/>
      <c r="H8" s="2"/>
      <c r="I8" s="34">
        <v>2727585.33</v>
      </c>
      <c r="J8" s="35">
        <v>2231053.1300000004</v>
      </c>
      <c r="L8" s="4">
        <v>2018</v>
      </c>
      <c r="M8" s="1" t="s">
        <v>38</v>
      </c>
      <c r="N8" s="2">
        <v>176.6</v>
      </c>
      <c r="O8" s="2">
        <v>5297</v>
      </c>
      <c r="P8" s="3">
        <v>106</v>
      </c>
      <c r="Q8" s="3">
        <v>77</v>
      </c>
      <c r="R8" s="34">
        <v>848012</v>
      </c>
      <c r="S8" s="3"/>
      <c r="T8" s="3"/>
      <c r="U8" s="34">
        <v>854852</v>
      </c>
      <c r="V8" s="35">
        <v>817480.16</v>
      </c>
      <c r="X8" s="4">
        <v>2018</v>
      </c>
      <c r="Y8" s="1" t="s">
        <v>38</v>
      </c>
      <c r="Z8" s="2">
        <v>225</v>
      </c>
      <c r="AA8" s="34">
        <v>268232</v>
      </c>
      <c r="AB8" s="3"/>
      <c r="AC8" s="3"/>
      <c r="AD8" s="34">
        <v>283604</v>
      </c>
      <c r="AE8" s="34">
        <v>292196</v>
      </c>
      <c r="AF8" s="56">
        <v>13935.19</v>
      </c>
      <c r="AH8" s="4">
        <v>2018</v>
      </c>
      <c r="AI8" s="1" t="s">
        <v>38</v>
      </c>
      <c r="AJ8" s="2">
        <v>712009</v>
      </c>
      <c r="AK8" s="17">
        <f t="shared" si="0"/>
        <v>0.18346931450082418</v>
      </c>
      <c r="AL8" s="2">
        <v>424058</v>
      </c>
      <c r="AM8" s="17">
        <f t="shared" si="1"/>
        <v>0.10927057181663505</v>
      </c>
      <c r="AN8" s="2">
        <v>1136067</v>
      </c>
      <c r="AO8" s="17">
        <f t="shared" si="2"/>
        <v>0.29273988631745923</v>
      </c>
      <c r="AP8" s="56">
        <v>3880807</v>
      </c>
    </row>
    <row r="9" spans="1:42" x14ac:dyDescent="0.3">
      <c r="A9" s="4">
        <v>2018</v>
      </c>
      <c r="B9" s="1" t="s">
        <v>39</v>
      </c>
      <c r="C9" s="2">
        <v>1761</v>
      </c>
      <c r="D9" s="2">
        <v>1371</v>
      </c>
      <c r="E9" s="2">
        <v>1049</v>
      </c>
      <c r="F9" s="34">
        <v>2829485</v>
      </c>
      <c r="G9" s="17"/>
      <c r="H9" s="2"/>
      <c r="I9" s="34">
        <v>2919436.99</v>
      </c>
      <c r="J9" s="35">
        <v>3567564.3200000003</v>
      </c>
      <c r="L9" s="4">
        <v>2018</v>
      </c>
      <c r="M9" s="1" t="s">
        <v>39</v>
      </c>
      <c r="N9" s="2">
        <v>197.5</v>
      </c>
      <c r="O9" s="2">
        <v>6124</v>
      </c>
      <c r="P9" s="3">
        <v>119</v>
      </c>
      <c r="Q9" s="3">
        <v>81</v>
      </c>
      <c r="R9" s="34">
        <v>925013</v>
      </c>
      <c r="S9" s="3"/>
      <c r="T9" s="3"/>
      <c r="U9" s="34">
        <v>928755.70250000001</v>
      </c>
      <c r="V9" s="35">
        <v>835907.31</v>
      </c>
      <c r="X9" s="4">
        <v>2018</v>
      </c>
      <c r="Y9" s="1" t="s">
        <v>39</v>
      </c>
      <c r="Z9" s="2">
        <v>223</v>
      </c>
      <c r="AA9" s="34">
        <v>284173</v>
      </c>
      <c r="AB9" s="3"/>
      <c r="AC9" s="3"/>
      <c r="AD9" s="34">
        <v>280952</v>
      </c>
      <c r="AE9" s="34">
        <v>284889</v>
      </c>
      <c r="AF9" s="56">
        <v>13743.85</v>
      </c>
      <c r="AH9" s="4">
        <v>2018</v>
      </c>
      <c r="AI9" s="1" t="s">
        <v>39</v>
      </c>
      <c r="AJ9" s="2">
        <v>790499</v>
      </c>
      <c r="AK9" s="17">
        <f t="shared" si="0"/>
        <v>0.19560338462330279</v>
      </c>
      <c r="AL9" s="2">
        <v>484239</v>
      </c>
      <c r="AM9" s="17">
        <f t="shared" si="1"/>
        <v>0.11982151446947246</v>
      </c>
      <c r="AN9" s="2">
        <v>1274738</v>
      </c>
      <c r="AO9" s="17">
        <f t="shared" si="2"/>
        <v>0.31542489909277527</v>
      </c>
      <c r="AP9" s="56">
        <v>4041336</v>
      </c>
    </row>
    <row r="10" spans="1:42" x14ac:dyDescent="0.3">
      <c r="A10" s="4">
        <v>2018</v>
      </c>
      <c r="B10" s="1" t="s">
        <v>40</v>
      </c>
      <c r="C10" s="2">
        <v>1780.8</v>
      </c>
      <c r="D10" s="2">
        <v>1360</v>
      </c>
      <c r="E10" s="2">
        <v>1093</v>
      </c>
      <c r="F10" s="34">
        <v>2779406</v>
      </c>
      <c r="G10" s="17"/>
      <c r="H10" s="2"/>
      <c r="I10" s="34">
        <v>3382471.2399999998</v>
      </c>
      <c r="J10" s="35">
        <v>2728070.2600000002</v>
      </c>
      <c r="L10" s="4">
        <v>2018</v>
      </c>
      <c r="M10" s="1" t="s">
        <v>40</v>
      </c>
      <c r="N10" s="2">
        <v>198.8</v>
      </c>
      <c r="O10" s="2">
        <v>5965</v>
      </c>
      <c r="P10" s="3">
        <v>81</v>
      </c>
      <c r="Q10" s="3">
        <v>50</v>
      </c>
      <c r="R10" s="34">
        <v>941915</v>
      </c>
      <c r="S10" s="3"/>
      <c r="T10" s="3"/>
      <c r="U10" s="34">
        <v>954523.5</v>
      </c>
      <c r="V10" s="35">
        <v>919860.36</v>
      </c>
      <c r="X10" s="4">
        <v>2018</v>
      </c>
      <c r="Y10" s="1" t="s">
        <v>40</v>
      </c>
      <c r="Z10" s="2">
        <v>217</v>
      </c>
      <c r="AA10" s="34">
        <v>370253</v>
      </c>
      <c r="AB10" s="3"/>
      <c r="AC10" s="3"/>
      <c r="AD10" s="34">
        <v>367871</v>
      </c>
      <c r="AE10" s="34">
        <v>304206</v>
      </c>
      <c r="AF10" s="56">
        <v>17826.04</v>
      </c>
      <c r="AH10" s="4">
        <v>2018</v>
      </c>
      <c r="AI10" s="1" t="s">
        <v>40</v>
      </c>
      <c r="AJ10" s="2">
        <v>668179</v>
      </c>
      <c r="AK10" s="17">
        <f t="shared" si="0"/>
        <v>0.16321993563822174</v>
      </c>
      <c r="AL10" s="2">
        <v>542240</v>
      </c>
      <c r="AM10" s="17">
        <f t="shared" si="1"/>
        <v>0.13245609021006249</v>
      </c>
      <c r="AN10" s="2">
        <v>1210419</v>
      </c>
      <c r="AO10" s="17">
        <f t="shared" si="2"/>
        <v>0.29567602584828423</v>
      </c>
      <c r="AP10" s="56">
        <v>4093734</v>
      </c>
    </row>
    <row r="11" spans="1:42" x14ac:dyDescent="0.3">
      <c r="A11" s="4">
        <v>2018</v>
      </c>
      <c r="B11" s="1" t="s">
        <v>41</v>
      </c>
      <c r="C11" s="2">
        <v>1788.25</v>
      </c>
      <c r="D11" s="2">
        <v>1397</v>
      </c>
      <c r="E11" s="2">
        <v>1101</v>
      </c>
      <c r="F11" s="34">
        <v>2980624</v>
      </c>
      <c r="G11" s="17"/>
      <c r="H11" s="2"/>
      <c r="I11" s="34">
        <v>2775981.3240000005</v>
      </c>
      <c r="J11" s="35">
        <v>2508841</v>
      </c>
      <c r="L11" s="4">
        <v>2018</v>
      </c>
      <c r="M11" s="1" t="s">
        <v>41</v>
      </c>
      <c r="N11" s="2">
        <v>189.8</v>
      </c>
      <c r="O11" s="2">
        <v>5885</v>
      </c>
      <c r="P11" s="3">
        <v>68</v>
      </c>
      <c r="Q11" s="3">
        <v>41</v>
      </c>
      <c r="R11" s="34">
        <v>880146</v>
      </c>
      <c r="S11" s="3"/>
      <c r="T11" s="3"/>
      <c r="U11" s="34">
        <v>904403</v>
      </c>
      <c r="V11" s="35">
        <v>918107</v>
      </c>
      <c r="X11" s="4">
        <v>2018</v>
      </c>
      <c r="Y11" s="1" t="s">
        <v>41</v>
      </c>
      <c r="Z11" s="2">
        <v>223</v>
      </c>
      <c r="AA11" s="34">
        <v>304762</v>
      </c>
      <c r="AB11" s="3"/>
      <c r="AC11" s="3"/>
      <c r="AD11" s="34">
        <v>295064</v>
      </c>
      <c r="AE11" s="34">
        <v>341523</v>
      </c>
      <c r="AF11" s="56">
        <v>14649.5</v>
      </c>
      <c r="AH11" s="4">
        <v>2018</v>
      </c>
      <c r="AI11" s="1" t="s">
        <v>41</v>
      </c>
      <c r="AJ11" s="2">
        <v>766512</v>
      </c>
      <c r="AK11" s="17">
        <f t="shared" si="0"/>
        <v>0.18391762155168856</v>
      </c>
      <c r="AL11" s="2">
        <v>534222</v>
      </c>
      <c r="AM11" s="17">
        <f t="shared" si="1"/>
        <v>0.12818173703814964</v>
      </c>
      <c r="AN11" s="2">
        <v>1300734</v>
      </c>
      <c r="AO11" s="17">
        <f t="shared" si="2"/>
        <v>0.31209935858983823</v>
      </c>
      <c r="AP11" s="56">
        <v>4167692</v>
      </c>
    </row>
    <row r="12" spans="1:42" x14ac:dyDescent="0.3">
      <c r="A12" s="4">
        <v>2018</v>
      </c>
      <c r="B12" s="1" t="s">
        <v>42</v>
      </c>
      <c r="C12" s="2">
        <v>1880.75</v>
      </c>
      <c r="D12" s="2">
        <v>1506</v>
      </c>
      <c r="E12" s="2">
        <v>1197</v>
      </c>
      <c r="F12" s="34">
        <v>3182810</v>
      </c>
      <c r="G12" s="17"/>
      <c r="H12" s="2"/>
      <c r="I12" s="34">
        <v>3180487.68</v>
      </c>
      <c r="J12" s="35">
        <v>3470546</v>
      </c>
      <c r="L12" s="4">
        <v>2018</v>
      </c>
      <c r="M12" s="1" t="s">
        <v>42</v>
      </c>
      <c r="N12" s="2">
        <v>186.3</v>
      </c>
      <c r="O12" s="2">
        <v>5776</v>
      </c>
      <c r="P12" s="3">
        <v>114</v>
      </c>
      <c r="Q12" s="3">
        <v>60</v>
      </c>
      <c r="R12" s="34">
        <v>853029</v>
      </c>
      <c r="S12" s="3"/>
      <c r="T12" s="3"/>
      <c r="U12" s="34">
        <v>886087</v>
      </c>
      <c r="V12" s="35">
        <v>866349</v>
      </c>
      <c r="X12" s="4">
        <v>2018</v>
      </c>
      <c r="Y12" s="1" t="s">
        <v>42</v>
      </c>
      <c r="Z12" s="2">
        <v>233</v>
      </c>
      <c r="AA12" s="34">
        <v>293939</v>
      </c>
      <c r="AB12" s="3"/>
      <c r="AC12" s="3"/>
      <c r="AD12" s="34">
        <v>305955</v>
      </c>
      <c r="AE12" s="34">
        <v>327932</v>
      </c>
      <c r="AF12" s="56">
        <v>14796.2</v>
      </c>
      <c r="AH12" s="4">
        <v>2018</v>
      </c>
      <c r="AI12" s="1" t="s">
        <v>42</v>
      </c>
      <c r="AJ12" s="2">
        <v>785714</v>
      </c>
      <c r="AK12" s="17">
        <f t="shared" si="0"/>
        <v>0.18136320283048049</v>
      </c>
      <c r="AL12" s="2">
        <v>424732</v>
      </c>
      <c r="AM12" s="17">
        <f t="shared" si="1"/>
        <v>9.8039179478277894E-2</v>
      </c>
      <c r="AN12" s="2">
        <v>1210446</v>
      </c>
      <c r="AO12" s="17">
        <f t="shared" si="2"/>
        <v>0.27940238230875836</v>
      </c>
      <c r="AP12" s="56">
        <v>4332268</v>
      </c>
    </row>
    <row r="13" spans="1:42" x14ac:dyDescent="0.3">
      <c r="A13" s="4">
        <v>2018</v>
      </c>
      <c r="B13" s="1" t="s">
        <v>43</v>
      </c>
      <c r="C13" s="2">
        <v>1891.8</v>
      </c>
      <c r="D13" s="2">
        <v>1263</v>
      </c>
      <c r="E13" s="2">
        <v>1019</v>
      </c>
      <c r="F13" s="34">
        <v>2981051</v>
      </c>
      <c r="G13" s="17"/>
      <c r="H13" s="2"/>
      <c r="I13" s="34">
        <v>3822691.61</v>
      </c>
      <c r="J13" s="35">
        <v>2659609</v>
      </c>
      <c r="L13" s="4">
        <v>2018</v>
      </c>
      <c r="M13" s="1" t="s">
        <v>43</v>
      </c>
      <c r="N13" s="2">
        <v>184.3</v>
      </c>
      <c r="O13" s="2">
        <v>5529</v>
      </c>
      <c r="P13" s="3">
        <v>80</v>
      </c>
      <c r="Q13" s="3">
        <v>48</v>
      </c>
      <c r="R13" s="34">
        <v>843306</v>
      </c>
      <c r="S13" s="3"/>
      <c r="T13" s="3"/>
      <c r="U13" s="34">
        <v>832194</v>
      </c>
      <c r="V13" s="35">
        <v>60511</v>
      </c>
      <c r="X13" s="4">
        <v>2018</v>
      </c>
      <c r="Y13" s="1" t="s">
        <v>43</v>
      </c>
      <c r="Z13" s="2">
        <v>237</v>
      </c>
      <c r="AA13" s="34">
        <v>372051</v>
      </c>
      <c r="AB13" s="3"/>
      <c r="AC13" s="3"/>
      <c r="AD13" s="34">
        <v>377800</v>
      </c>
      <c r="AE13" s="34">
        <v>295555.87</v>
      </c>
      <c r="AF13" s="56">
        <v>17640.87</v>
      </c>
      <c r="AH13" s="4">
        <v>2018</v>
      </c>
      <c r="AI13" s="1" t="s">
        <v>43</v>
      </c>
      <c r="AJ13" s="2">
        <v>762736</v>
      </c>
      <c r="AK13" s="17">
        <f t="shared" si="0"/>
        <v>0.18166834504066684</v>
      </c>
      <c r="AL13" s="2">
        <v>486064</v>
      </c>
      <c r="AM13" s="17">
        <f t="shared" si="1"/>
        <v>0.1157706499546982</v>
      </c>
      <c r="AN13" s="2">
        <v>1248800</v>
      </c>
      <c r="AO13" s="17">
        <f t="shared" si="2"/>
        <v>0.29743899499536502</v>
      </c>
      <c r="AP13" s="56">
        <v>4198508</v>
      </c>
    </row>
    <row r="14" spans="1:42" x14ac:dyDescent="0.3">
      <c r="A14" s="4">
        <v>2018</v>
      </c>
      <c r="B14" s="1" t="s">
        <v>44</v>
      </c>
      <c r="C14" s="2">
        <v>1901</v>
      </c>
      <c r="D14" s="2">
        <v>1473</v>
      </c>
      <c r="E14" s="2">
        <v>1136</v>
      </c>
      <c r="F14" s="34">
        <v>3237652</v>
      </c>
      <c r="G14" s="17"/>
      <c r="H14" s="2"/>
      <c r="I14" s="34">
        <v>3013686.0200000005</v>
      </c>
      <c r="J14" s="35">
        <v>3451371</v>
      </c>
      <c r="L14" s="4">
        <v>2018</v>
      </c>
      <c r="M14" s="1" t="s">
        <v>44</v>
      </c>
      <c r="N14" s="2">
        <v>187.35</v>
      </c>
      <c r="O14" s="2">
        <v>5806</v>
      </c>
      <c r="P14" s="3">
        <v>115</v>
      </c>
      <c r="Q14" s="3">
        <v>63</v>
      </c>
      <c r="R14" s="34">
        <v>860641</v>
      </c>
      <c r="S14" s="3"/>
      <c r="T14" s="3"/>
      <c r="U14" s="34">
        <v>898745</v>
      </c>
      <c r="V14" s="35">
        <v>1636757</v>
      </c>
      <c r="X14" s="4">
        <v>2018</v>
      </c>
      <c r="Y14" s="1" t="s">
        <v>44</v>
      </c>
      <c r="Z14" s="2">
        <v>247</v>
      </c>
      <c r="AA14" s="34">
        <v>294654</v>
      </c>
      <c r="AB14" s="3"/>
      <c r="AC14" s="3"/>
      <c r="AD14" s="34">
        <v>308882</v>
      </c>
      <c r="AE14" s="34">
        <v>360592</v>
      </c>
      <c r="AF14" s="56">
        <v>14554.89</v>
      </c>
      <c r="AH14" s="4">
        <v>2018</v>
      </c>
      <c r="AI14" s="1" t="s">
        <v>44</v>
      </c>
      <c r="AJ14" s="2">
        <v>859687</v>
      </c>
      <c r="AK14" s="17">
        <f t="shared" si="0"/>
        <v>0.19560537673773898</v>
      </c>
      <c r="AL14" s="2">
        <v>455744</v>
      </c>
      <c r="AM14" s="17">
        <f t="shared" si="1"/>
        <v>0.10369585304414759</v>
      </c>
      <c r="AN14" s="2">
        <v>1315431</v>
      </c>
      <c r="AO14" s="17">
        <f t="shared" si="2"/>
        <v>0.29930122978188656</v>
      </c>
      <c r="AP14" s="56">
        <v>4395007</v>
      </c>
    </row>
    <row r="15" spans="1:42" x14ac:dyDescent="0.3">
      <c r="A15" s="4">
        <v>2018</v>
      </c>
      <c r="B15" s="1" t="s">
        <v>45</v>
      </c>
      <c r="C15" s="2">
        <v>1924</v>
      </c>
      <c r="D15" s="2">
        <v>1444</v>
      </c>
      <c r="E15" s="2">
        <v>1130</v>
      </c>
      <c r="F15" s="34">
        <v>3031884</v>
      </c>
      <c r="G15" s="17"/>
      <c r="H15" s="2"/>
      <c r="I15" s="34">
        <v>3256238.6100000003</v>
      </c>
      <c r="J15" s="35">
        <v>2925540</v>
      </c>
      <c r="L15" s="4">
        <v>2018</v>
      </c>
      <c r="M15" s="1" t="s">
        <v>45</v>
      </c>
      <c r="N15" s="2">
        <v>181.6</v>
      </c>
      <c r="O15" s="2">
        <v>5448</v>
      </c>
      <c r="P15" s="3">
        <v>105</v>
      </c>
      <c r="Q15" s="3">
        <v>66</v>
      </c>
      <c r="R15" s="34">
        <v>830528</v>
      </c>
      <c r="S15" s="3"/>
      <c r="T15" s="3"/>
      <c r="U15" s="34">
        <v>880672</v>
      </c>
      <c r="V15" s="35">
        <v>886488</v>
      </c>
      <c r="X15" s="4">
        <v>2018</v>
      </c>
      <c r="Y15" s="1" t="s">
        <v>45</v>
      </c>
      <c r="Z15" s="2">
        <v>240</v>
      </c>
      <c r="AA15" s="34">
        <v>282699</v>
      </c>
      <c r="AB15" s="3"/>
      <c r="AC15" s="3"/>
      <c r="AD15" s="34">
        <v>289310</v>
      </c>
      <c r="AE15" s="34">
        <v>312081</v>
      </c>
      <c r="AF15" s="56">
        <v>13895.9</v>
      </c>
      <c r="AH15" s="4">
        <v>2018</v>
      </c>
      <c r="AI15" s="1" t="s">
        <v>45</v>
      </c>
      <c r="AJ15" s="2">
        <v>827454</v>
      </c>
      <c r="AK15" s="17">
        <f t="shared" si="0"/>
        <v>0.19951289624198076</v>
      </c>
      <c r="AL15" s="2">
        <v>382516</v>
      </c>
      <c r="AM15" s="17">
        <f t="shared" si="1"/>
        <v>9.2230957876688627E-2</v>
      </c>
      <c r="AN15" s="2">
        <v>1209970</v>
      </c>
      <c r="AO15" s="17">
        <f t="shared" si="2"/>
        <v>0.29174385411866938</v>
      </c>
      <c r="AP15" s="56">
        <v>4147371</v>
      </c>
    </row>
    <row r="16" spans="1:42" x14ac:dyDescent="0.3">
      <c r="A16" s="4">
        <v>2018</v>
      </c>
      <c r="B16" s="1" t="s">
        <v>46</v>
      </c>
      <c r="C16" s="2">
        <v>1955.4</v>
      </c>
      <c r="D16" s="2">
        <v>1365</v>
      </c>
      <c r="E16" s="2">
        <v>1097</v>
      </c>
      <c r="F16" s="34">
        <v>3431848</v>
      </c>
      <c r="G16" s="17"/>
      <c r="H16" s="2"/>
      <c r="I16" s="34">
        <v>4265424.07</v>
      </c>
      <c r="J16" s="35">
        <v>2881370</v>
      </c>
      <c r="L16" s="4">
        <v>2018</v>
      </c>
      <c r="M16" s="1" t="s">
        <v>46</v>
      </c>
      <c r="N16" s="2">
        <v>175</v>
      </c>
      <c r="O16" s="2">
        <v>5425</v>
      </c>
      <c r="P16" s="3">
        <v>91</v>
      </c>
      <c r="Q16" s="3">
        <v>66</v>
      </c>
      <c r="R16" s="34">
        <v>805091</v>
      </c>
      <c r="S16" s="3"/>
      <c r="T16" s="3"/>
      <c r="U16" s="34">
        <v>803974</v>
      </c>
      <c r="V16" s="35">
        <v>844987</v>
      </c>
      <c r="X16" s="4">
        <v>2018</v>
      </c>
      <c r="Y16" s="1" t="s">
        <v>46</v>
      </c>
      <c r="Z16" s="2">
        <v>237</v>
      </c>
      <c r="AA16" s="34">
        <v>353462</v>
      </c>
      <c r="AB16" s="3"/>
      <c r="AC16" s="3"/>
      <c r="AD16" s="34">
        <v>361863</v>
      </c>
      <c r="AE16" s="34">
        <v>314526</v>
      </c>
      <c r="AF16" s="56">
        <v>17496.39</v>
      </c>
      <c r="AH16" s="4">
        <v>2018</v>
      </c>
      <c r="AI16" s="1" t="s">
        <v>46</v>
      </c>
      <c r="AJ16" s="2">
        <v>869779</v>
      </c>
      <c r="AK16" s="17">
        <f t="shared" si="0"/>
        <v>0.18953723947534093</v>
      </c>
      <c r="AL16" s="2">
        <v>480791</v>
      </c>
      <c r="AM16" s="17">
        <f t="shared" si="1"/>
        <v>0.10477121073811697</v>
      </c>
      <c r="AN16" s="2">
        <v>1350570</v>
      </c>
      <c r="AO16" s="17">
        <f t="shared" si="2"/>
        <v>0.29430845021345792</v>
      </c>
      <c r="AP16" s="56">
        <v>4588961</v>
      </c>
    </row>
    <row r="17" spans="1:42" x14ac:dyDescent="0.3">
      <c r="A17" s="4">
        <v>2019</v>
      </c>
      <c r="B17" s="1" t="s">
        <v>35</v>
      </c>
      <c r="C17" s="2">
        <v>1973.25</v>
      </c>
      <c r="D17" s="2">
        <v>1731</v>
      </c>
      <c r="E17" s="2">
        <v>1355</v>
      </c>
      <c r="F17" s="34">
        <v>3418399</v>
      </c>
      <c r="G17" s="17">
        <v>0.3843340113310354</v>
      </c>
      <c r="H17" s="2"/>
      <c r="I17" s="34">
        <v>3569235</v>
      </c>
      <c r="J17" s="35">
        <v>3769342</v>
      </c>
      <c r="L17" s="4">
        <v>2019</v>
      </c>
      <c r="M17" s="1" t="s">
        <v>35</v>
      </c>
      <c r="N17" s="2">
        <v>183.5</v>
      </c>
      <c r="O17" s="2">
        <v>5690</v>
      </c>
      <c r="P17" s="3">
        <v>148</v>
      </c>
      <c r="Q17" s="3">
        <v>80</v>
      </c>
      <c r="R17" s="34">
        <v>872555</v>
      </c>
      <c r="S17" s="17">
        <v>0.43642354933380628</v>
      </c>
      <c r="T17" s="3"/>
      <c r="U17" s="34">
        <v>894101</v>
      </c>
      <c r="V17" s="35">
        <v>792284</v>
      </c>
      <c r="X17" s="4">
        <v>2019</v>
      </c>
      <c r="Y17" s="1" t="s">
        <v>35</v>
      </c>
      <c r="Z17" s="2">
        <v>216</v>
      </c>
      <c r="AA17" s="34">
        <v>272682</v>
      </c>
      <c r="AB17" s="17">
        <v>0.16567989163680852</v>
      </c>
      <c r="AC17" s="3"/>
      <c r="AD17" s="34">
        <v>268170</v>
      </c>
      <c r="AE17" s="34">
        <v>313750</v>
      </c>
      <c r="AF17" s="56">
        <v>13689.71</v>
      </c>
      <c r="AH17" s="4">
        <v>2019</v>
      </c>
      <c r="AI17" s="1" t="s">
        <v>35</v>
      </c>
      <c r="AJ17" s="2">
        <v>1001930</v>
      </c>
      <c r="AK17" s="17">
        <f t="shared" ref="AK17:AK40" si="3">AJ17/$AP17</f>
        <v>0.21945266171746627</v>
      </c>
      <c r="AL17" s="2">
        <v>423375</v>
      </c>
      <c r="AM17" s="17">
        <f t="shared" ref="AM17:AM40" si="4">AL17/$AP17</f>
        <v>9.2731798283944275E-2</v>
      </c>
      <c r="AN17" s="2">
        <v>1425305</v>
      </c>
      <c r="AO17" s="17">
        <f t="shared" ref="AO17:AO40" si="5">AN17/$AP17</f>
        <v>0.31218446000141054</v>
      </c>
      <c r="AP17" s="56">
        <v>4565586</v>
      </c>
    </row>
    <row r="18" spans="1:42" x14ac:dyDescent="0.3">
      <c r="A18" s="4">
        <v>2019</v>
      </c>
      <c r="B18" s="1" t="s">
        <v>36</v>
      </c>
      <c r="C18" s="2">
        <v>2115.25</v>
      </c>
      <c r="D18" s="2">
        <v>1505</v>
      </c>
      <c r="E18" s="2">
        <v>1203</v>
      </c>
      <c r="F18" s="34">
        <v>3332751</v>
      </c>
      <c r="G18" s="17">
        <v>0.41276651030935102</v>
      </c>
      <c r="H18" s="2"/>
      <c r="I18" s="34">
        <v>3775308</v>
      </c>
      <c r="J18" s="35">
        <v>3416149</v>
      </c>
      <c r="L18" s="4">
        <v>2019</v>
      </c>
      <c r="M18" s="1" t="s">
        <v>36</v>
      </c>
      <c r="N18" s="2">
        <v>191.1</v>
      </c>
      <c r="O18" s="2">
        <v>5350</v>
      </c>
      <c r="P18" s="3">
        <v>115</v>
      </c>
      <c r="Q18" s="3">
        <v>62</v>
      </c>
      <c r="R18" s="34">
        <v>853020</v>
      </c>
      <c r="S18" s="17">
        <v>0.4431718762427424</v>
      </c>
      <c r="T18" s="3"/>
      <c r="U18" s="34">
        <v>877395</v>
      </c>
      <c r="V18" s="35">
        <v>878827</v>
      </c>
      <c r="X18" s="4">
        <v>2019</v>
      </c>
      <c r="Y18" s="1" t="s">
        <v>36</v>
      </c>
      <c r="Z18" s="2">
        <v>211</v>
      </c>
      <c r="AA18" s="34">
        <v>254727</v>
      </c>
      <c r="AB18" s="17">
        <v>0.24382539330131614</v>
      </c>
      <c r="AC18" s="3"/>
      <c r="AD18" s="34">
        <v>259017</v>
      </c>
      <c r="AE18" s="34">
        <v>278413</v>
      </c>
      <c r="AF18" s="56">
        <v>12909.3</v>
      </c>
      <c r="AH18" s="4">
        <v>2019</v>
      </c>
      <c r="AI18" s="1" t="s">
        <v>36</v>
      </c>
      <c r="AJ18" s="2">
        <v>931295</v>
      </c>
      <c r="AK18" s="17">
        <f t="shared" si="3"/>
        <v>0.20963271197260647</v>
      </c>
      <c r="AL18" s="2">
        <v>424906</v>
      </c>
      <c r="AM18" s="17">
        <f t="shared" si="4"/>
        <v>9.5645522754264037E-2</v>
      </c>
      <c r="AN18" s="2">
        <v>1356201</v>
      </c>
      <c r="AO18" s="17">
        <f t="shared" si="5"/>
        <v>0.30527823472687049</v>
      </c>
      <c r="AP18" s="56">
        <v>4442508</v>
      </c>
    </row>
    <row r="19" spans="1:42" x14ac:dyDescent="0.3">
      <c r="A19" s="4">
        <v>2019</v>
      </c>
      <c r="B19" s="1" t="s">
        <v>37</v>
      </c>
      <c r="C19" s="2">
        <v>2121.8000000000002</v>
      </c>
      <c r="D19" s="2">
        <v>1550</v>
      </c>
      <c r="E19" s="2">
        <v>1234</v>
      </c>
      <c r="F19" s="34">
        <v>3721448</v>
      </c>
      <c r="G19" s="17">
        <v>0.4234319544435392</v>
      </c>
      <c r="H19" s="2"/>
      <c r="I19" s="34">
        <v>4429872</v>
      </c>
      <c r="J19" s="35">
        <v>3469032</v>
      </c>
      <c r="L19" s="4">
        <v>2019</v>
      </c>
      <c r="M19" s="1" t="s">
        <v>37</v>
      </c>
      <c r="N19" s="2">
        <v>196.1</v>
      </c>
      <c r="O19" s="2">
        <v>6078</v>
      </c>
      <c r="P19" s="3">
        <v>119</v>
      </c>
      <c r="Q19" s="3">
        <v>81</v>
      </c>
      <c r="R19" s="34">
        <v>948269</v>
      </c>
      <c r="S19" s="17">
        <v>0.44813256596441531</v>
      </c>
      <c r="T19" s="3"/>
      <c r="U19" s="34">
        <v>966162</v>
      </c>
      <c r="V19" s="35">
        <v>822232</v>
      </c>
      <c r="X19" s="4">
        <v>2019</v>
      </c>
      <c r="Y19" s="1" t="s">
        <v>37</v>
      </c>
      <c r="Z19" s="2">
        <v>209</v>
      </c>
      <c r="AA19" s="34">
        <v>336476</v>
      </c>
      <c r="AB19" s="17">
        <v>0.33777763257159488</v>
      </c>
      <c r="AC19" s="3"/>
      <c r="AD19" s="34">
        <v>341673</v>
      </c>
      <c r="AE19" s="34">
        <v>270587</v>
      </c>
      <c r="AF19" s="56">
        <v>17164.669999999998</v>
      </c>
      <c r="AH19" s="4">
        <v>2019</v>
      </c>
      <c r="AI19" s="1" t="s">
        <v>37</v>
      </c>
      <c r="AJ19" s="2">
        <v>1030686</v>
      </c>
      <c r="AK19" s="17">
        <f t="shared" si="3"/>
        <v>0.20587355832121385</v>
      </c>
      <c r="AL19" s="2">
        <v>551993</v>
      </c>
      <c r="AM19" s="17">
        <f t="shared" si="4"/>
        <v>0.11025740436796638</v>
      </c>
      <c r="AN19" s="2">
        <v>1582679</v>
      </c>
      <c r="AO19" s="17">
        <f t="shared" si="5"/>
        <v>0.31613096268918023</v>
      </c>
      <c r="AP19" s="56">
        <v>5006403</v>
      </c>
    </row>
    <row r="20" spans="1:42" x14ac:dyDescent="0.3">
      <c r="A20" s="4">
        <v>2019</v>
      </c>
      <c r="B20" s="1" t="s">
        <v>38</v>
      </c>
      <c r="C20" s="2">
        <v>2155.5</v>
      </c>
      <c r="D20" s="2">
        <v>1604</v>
      </c>
      <c r="E20" s="2">
        <v>1258</v>
      </c>
      <c r="F20" s="34">
        <v>3548886</v>
      </c>
      <c r="G20" s="17">
        <v>0.35764997804944987</v>
      </c>
      <c r="H20" s="2"/>
      <c r="I20" s="34">
        <v>3473522</v>
      </c>
      <c r="J20" s="35">
        <v>3436986</v>
      </c>
      <c r="L20" s="4">
        <v>2019</v>
      </c>
      <c r="M20" s="1" t="s">
        <v>38</v>
      </c>
      <c r="N20" s="2">
        <v>197.2</v>
      </c>
      <c r="O20" s="2">
        <v>5915</v>
      </c>
      <c r="P20" s="3">
        <v>109</v>
      </c>
      <c r="Q20" s="3">
        <v>52</v>
      </c>
      <c r="R20" s="34">
        <v>902665</v>
      </c>
      <c r="S20" s="17">
        <v>0.5095019430890082</v>
      </c>
      <c r="T20" s="3"/>
      <c r="U20" s="34">
        <v>941318</v>
      </c>
      <c r="V20" s="35">
        <v>932423</v>
      </c>
      <c r="X20" s="4">
        <v>2019</v>
      </c>
      <c r="Y20" s="1" t="s">
        <v>38</v>
      </c>
      <c r="Z20" s="2">
        <v>212</v>
      </c>
      <c r="AA20" s="34">
        <v>277912</v>
      </c>
      <c r="AB20" s="17">
        <v>0.3143677457886897</v>
      </c>
      <c r="AC20" s="3"/>
      <c r="AD20" s="34">
        <v>274110</v>
      </c>
      <c r="AE20" s="34">
        <v>323031</v>
      </c>
      <c r="AF20" s="56">
        <v>13839</v>
      </c>
      <c r="AH20" s="4">
        <v>2019</v>
      </c>
      <c r="AI20" s="1" t="s">
        <v>38</v>
      </c>
      <c r="AJ20" s="2">
        <v>992627</v>
      </c>
      <c r="AK20" s="17">
        <f t="shared" si="3"/>
        <v>0.2098802133759369</v>
      </c>
      <c r="AL20" s="2">
        <v>590465</v>
      </c>
      <c r="AM20" s="17">
        <f t="shared" si="4"/>
        <v>0.12484742022030691</v>
      </c>
      <c r="AN20" s="2">
        <v>1583092</v>
      </c>
      <c r="AO20" s="17">
        <f t="shared" si="5"/>
        <v>0.3347276335962438</v>
      </c>
      <c r="AP20" s="56">
        <v>4729493</v>
      </c>
    </row>
    <row r="21" spans="1:42" x14ac:dyDescent="0.3">
      <c r="A21" s="4">
        <v>2019</v>
      </c>
      <c r="B21" s="1" t="s">
        <v>39</v>
      </c>
      <c r="C21" s="2">
        <v>2117.5</v>
      </c>
      <c r="D21" s="2">
        <v>1488</v>
      </c>
      <c r="E21" s="2">
        <v>1084</v>
      </c>
      <c r="F21" s="34">
        <v>3737121</v>
      </c>
      <c r="G21" s="17">
        <v>0.38114714508842501</v>
      </c>
      <c r="H21" s="2"/>
      <c r="I21" s="34">
        <v>3539644</v>
      </c>
      <c r="J21" s="35">
        <v>3478014</v>
      </c>
      <c r="L21" s="4">
        <v>2019</v>
      </c>
      <c r="M21" s="1" t="s">
        <v>39</v>
      </c>
      <c r="N21" s="2">
        <v>190.03225806451613</v>
      </c>
      <c r="O21" s="2">
        <v>5891</v>
      </c>
      <c r="P21" s="3">
        <v>108</v>
      </c>
      <c r="Q21" s="3">
        <v>63</v>
      </c>
      <c r="R21" s="34">
        <v>883020</v>
      </c>
      <c r="S21" s="17">
        <v>0.3874604696114195</v>
      </c>
      <c r="T21" s="3"/>
      <c r="U21" s="34">
        <v>920176</v>
      </c>
      <c r="V21" s="35">
        <v>839720</v>
      </c>
      <c r="X21" s="4">
        <v>2019</v>
      </c>
      <c r="Y21" s="1" t="s">
        <v>39</v>
      </c>
      <c r="Z21" s="2">
        <v>221</v>
      </c>
      <c r="AA21" s="34">
        <v>285019</v>
      </c>
      <c r="AB21" s="17">
        <v>0.15114546111253327</v>
      </c>
      <c r="AC21" s="3"/>
      <c r="AD21" s="34">
        <v>284022</v>
      </c>
      <c r="AE21" s="34">
        <v>283319</v>
      </c>
      <c r="AF21" s="56">
        <v>14330.51</v>
      </c>
      <c r="AH21" s="4">
        <v>2019</v>
      </c>
      <c r="AI21" s="1" t="s">
        <v>39</v>
      </c>
      <c r="AJ21" s="2">
        <v>985036</v>
      </c>
      <c r="AK21" s="17">
        <f t="shared" si="3"/>
        <v>0.2007061746577066</v>
      </c>
      <c r="AL21" s="2">
        <v>520989</v>
      </c>
      <c r="AM21" s="17">
        <f t="shared" si="4"/>
        <v>0.10615420068783669</v>
      </c>
      <c r="AN21" s="2">
        <v>1506025</v>
      </c>
      <c r="AO21" s="17">
        <f t="shared" si="5"/>
        <v>0.30686037534554328</v>
      </c>
      <c r="AP21" s="56">
        <v>4907851</v>
      </c>
    </row>
    <row r="22" spans="1:42" x14ac:dyDescent="0.3">
      <c r="A22" s="4">
        <v>2019</v>
      </c>
      <c r="B22" s="1" t="s">
        <v>40</v>
      </c>
      <c r="C22" s="2">
        <v>2077</v>
      </c>
      <c r="D22" s="2">
        <v>1615</v>
      </c>
      <c r="E22" s="2">
        <v>1193</v>
      </c>
      <c r="F22" s="34">
        <v>2997754</v>
      </c>
      <c r="G22" s="17">
        <v>0.2273058429744402</v>
      </c>
      <c r="H22" s="2"/>
      <c r="I22" s="34">
        <v>4167447</v>
      </c>
      <c r="J22" s="35">
        <v>2878109</v>
      </c>
      <c r="L22" s="4">
        <v>2019</v>
      </c>
      <c r="M22" s="1" t="s">
        <v>40</v>
      </c>
      <c r="N22" s="2">
        <v>192</v>
      </c>
      <c r="O22" s="2">
        <v>5760</v>
      </c>
      <c r="P22" s="3">
        <v>114</v>
      </c>
      <c r="Q22" s="3">
        <v>72</v>
      </c>
      <c r="R22" s="34">
        <v>842054</v>
      </c>
      <c r="S22" s="17">
        <v>0.43363406190009518</v>
      </c>
      <c r="T22" s="3"/>
      <c r="U22" s="34">
        <v>917312</v>
      </c>
      <c r="V22" s="35">
        <v>893212</v>
      </c>
      <c r="X22" s="4">
        <v>2019</v>
      </c>
      <c r="Y22" s="1" t="s">
        <v>40</v>
      </c>
      <c r="Z22" s="2">
        <v>226</v>
      </c>
      <c r="AA22" s="34">
        <v>330290</v>
      </c>
      <c r="AB22" s="17">
        <v>0.36947530957643282</v>
      </c>
      <c r="AC22" s="3"/>
      <c r="AD22" s="34">
        <v>337642</v>
      </c>
      <c r="AE22" s="34">
        <v>281148</v>
      </c>
      <c r="AF22" s="56">
        <v>16260</v>
      </c>
      <c r="AH22" s="4">
        <v>2019</v>
      </c>
      <c r="AI22" s="1" t="s">
        <v>40</v>
      </c>
      <c r="AJ22" s="2">
        <v>1107293</v>
      </c>
      <c r="AK22" s="17">
        <f t="shared" si="3"/>
        <v>0.2654814828312258</v>
      </c>
      <c r="AL22" s="2">
        <v>486939</v>
      </c>
      <c r="AM22" s="17">
        <f t="shared" si="4"/>
        <v>0.11674713717900705</v>
      </c>
      <c r="AN22" s="2">
        <v>1594232</v>
      </c>
      <c r="AO22" s="17">
        <f t="shared" si="5"/>
        <v>0.38222862001023283</v>
      </c>
      <c r="AP22" s="56">
        <v>4170886</v>
      </c>
    </row>
    <row r="23" spans="1:42" x14ac:dyDescent="0.3">
      <c r="A23" s="4">
        <v>2019</v>
      </c>
      <c r="B23" s="1" t="s">
        <v>41</v>
      </c>
      <c r="C23" s="2">
        <v>2186.75</v>
      </c>
      <c r="D23" s="2">
        <v>1617</v>
      </c>
      <c r="E23" s="2">
        <v>1231</v>
      </c>
      <c r="F23" s="34">
        <v>3651585</v>
      </c>
      <c r="G23" s="17">
        <v>0.36832307066657355</v>
      </c>
      <c r="H23" s="2"/>
      <c r="I23" s="34">
        <v>2921287</v>
      </c>
      <c r="J23" s="35">
        <v>3473714</v>
      </c>
      <c r="L23" s="4">
        <v>2019</v>
      </c>
      <c r="M23" s="1" t="s">
        <v>41</v>
      </c>
      <c r="N23" s="2">
        <v>192</v>
      </c>
      <c r="O23" s="2">
        <v>5943</v>
      </c>
      <c r="P23" s="3">
        <v>92</v>
      </c>
      <c r="Q23" s="3">
        <v>58</v>
      </c>
      <c r="R23" s="34">
        <v>961061</v>
      </c>
      <c r="S23" s="17">
        <v>0.44748595348141873</v>
      </c>
      <c r="T23" s="3"/>
      <c r="U23" s="34">
        <v>877397</v>
      </c>
      <c r="V23" s="35">
        <v>708164.79</v>
      </c>
      <c r="X23" s="4">
        <v>2019</v>
      </c>
      <c r="Y23" s="1" t="s">
        <v>41</v>
      </c>
      <c r="Z23" s="2">
        <v>209</v>
      </c>
      <c r="AA23" s="34">
        <v>257386</v>
      </c>
      <c r="AB23" s="17">
        <v>0.29078893179893234</v>
      </c>
      <c r="AC23" s="3"/>
      <c r="AD23" s="34">
        <v>247600</v>
      </c>
      <c r="AE23" s="34">
        <v>289831.07</v>
      </c>
      <c r="AF23" s="56">
        <v>12584.13</v>
      </c>
      <c r="AH23" s="4">
        <v>2019</v>
      </c>
      <c r="AI23" s="1" t="s">
        <v>41</v>
      </c>
      <c r="AJ23" s="2">
        <v>1019906</v>
      </c>
      <c r="AK23" s="17">
        <f t="shared" si="3"/>
        <v>0.20933176169528378</v>
      </c>
      <c r="AL23" s="2">
        <v>501023</v>
      </c>
      <c r="AM23" s="17">
        <f t="shared" si="4"/>
        <v>0.1028330328872035</v>
      </c>
      <c r="AN23" s="2">
        <v>1520929</v>
      </c>
      <c r="AO23" s="17">
        <f t="shared" si="5"/>
        <v>0.3121647945824873</v>
      </c>
      <c r="AP23" s="56">
        <v>4872199</v>
      </c>
    </row>
    <row r="24" spans="1:42" x14ac:dyDescent="0.3">
      <c r="A24" s="4">
        <v>2019</v>
      </c>
      <c r="B24" s="1" t="s">
        <v>42</v>
      </c>
      <c r="C24" s="2">
        <v>2047.2</v>
      </c>
      <c r="D24" s="2">
        <v>1630</v>
      </c>
      <c r="E24" s="2">
        <v>1334</v>
      </c>
      <c r="F24" s="34">
        <v>3636626</v>
      </c>
      <c r="G24" s="17">
        <v>0.36434513749832947</v>
      </c>
      <c r="H24" s="2"/>
      <c r="I24" s="34">
        <v>2843274</v>
      </c>
      <c r="J24" s="35">
        <v>2905629</v>
      </c>
      <c r="L24" s="4">
        <v>2019</v>
      </c>
      <c r="M24" s="1" t="s">
        <v>42</v>
      </c>
      <c r="N24" s="2">
        <v>194</v>
      </c>
      <c r="O24" s="2">
        <v>6006</v>
      </c>
      <c r="P24" s="3">
        <v>122</v>
      </c>
      <c r="Q24" s="3">
        <v>76</v>
      </c>
      <c r="R24" s="34">
        <v>969342</v>
      </c>
      <c r="S24" s="17">
        <v>0.48525921144617695</v>
      </c>
      <c r="T24" s="3"/>
      <c r="U24" s="34">
        <v>889546</v>
      </c>
      <c r="V24" s="35">
        <v>827258</v>
      </c>
      <c r="X24" s="4">
        <v>2019</v>
      </c>
      <c r="Y24" s="1" t="s">
        <v>42</v>
      </c>
      <c r="Z24" s="2">
        <v>197</v>
      </c>
      <c r="AA24" s="34">
        <v>326316</v>
      </c>
      <c r="AB24" s="17">
        <v>0.43010456122286372</v>
      </c>
      <c r="AC24" s="3"/>
      <c r="AD24" s="34">
        <v>264728</v>
      </c>
      <c r="AE24" s="34">
        <v>306007</v>
      </c>
      <c r="AF24" s="56">
        <v>16447.439999999999</v>
      </c>
      <c r="AH24" s="4">
        <v>2019</v>
      </c>
      <c r="AI24" s="1" t="s">
        <v>42</v>
      </c>
      <c r="AJ24" s="2">
        <v>1086456</v>
      </c>
      <c r="AK24" s="17">
        <f t="shared" si="3"/>
        <v>0.22025280734873401</v>
      </c>
      <c r="AL24" s="2">
        <v>503916</v>
      </c>
      <c r="AM24" s="17">
        <f t="shared" si="4"/>
        <v>0.10215684175700135</v>
      </c>
      <c r="AN24" s="2">
        <v>1590372</v>
      </c>
      <c r="AO24" s="17">
        <f t="shared" si="5"/>
        <v>0.32240964910573539</v>
      </c>
      <c r="AP24" s="56">
        <v>4932768</v>
      </c>
    </row>
    <row r="25" spans="1:42" x14ac:dyDescent="0.3">
      <c r="A25" s="4">
        <v>2019</v>
      </c>
      <c r="B25" s="1" t="s">
        <v>43</v>
      </c>
      <c r="C25" s="2">
        <v>2019</v>
      </c>
      <c r="D25" s="2">
        <v>1392</v>
      </c>
      <c r="E25" s="2">
        <v>1098</v>
      </c>
      <c r="F25" s="34">
        <v>3526652</v>
      </c>
      <c r="G25" s="17">
        <v>0.3401577473479096</v>
      </c>
      <c r="H25" s="2"/>
      <c r="I25" s="34">
        <v>3362783</v>
      </c>
      <c r="J25" s="35">
        <v>2623231</v>
      </c>
      <c r="L25" s="4">
        <v>2019</v>
      </c>
      <c r="M25" s="1" t="s">
        <v>43</v>
      </c>
      <c r="N25" s="2">
        <v>206</v>
      </c>
      <c r="O25" s="2">
        <v>6183</v>
      </c>
      <c r="P25" s="3">
        <v>109</v>
      </c>
      <c r="Q25" s="3">
        <v>79</v>
      </c>
      <c r="R25" s="34">
        <v>973757</v>
      </c>
      <c r="S25" s="17">
        <v>0.4615997625691009</v>
      </c>
      <c r="T25" s="3"/>
      <c r="U25" s="34">
        <v>966181</v>
      </c>
      <c r="V25" s="35">
        <v>821987</v>
      </c>
      <c r="X25" s="4">
        <v>2019</v>
      </c>
      <c r="Y25" s="1" t="s">
        <v>43</v>
      </c>
      <c r="Z25" s="2">
        <v>193</v>
      </c>
      <c r="AA25" s="34">
        <v>261201</v>
      </c>
      <c r="AB25" s="17">
        <v>0.32347885345002508</v>
      </c>
      <c r="AC25" s="3"/>
      <c r="AD25" s="34">
        <v>272142</v>
      </c>
      <c r="AE25" s="34">
        <v>261920</v>
      </c>
      <c r="AF25" s="56">
        <v>12944.91</v>
      </c>
      <c r="AH25" s="4">
        <v>2019</v>
      </c>
      <c r="AI25" s="1" t="s">
        <v>43</v>
      </c>
      <c r="AJ25" s="2">
        <v>1018968</v>
      </c>
      <c r="AK25" s="17">
        <f t="shared" si="3"/>
        <v>0.21399652638498323</v>
      </c>
      <c r="AL25" s="2">
        <v>489700</v>
      </c>
      <c r="AM25" s="17">
        <f t="shared" si="4"/>
        <v>0.10284336600435567</v>
      </c>
      <c r="AN25" s="2">
        <v>1508668</v>
      </c>
      <c r="AO25" s="17">
        <f t="shared" si="5"/>
        <v>0.31683989238933891</v>
      </c>
      <c r="AP25" s="56">
        <v>4761610</v>
      </c>
    </row>
    <row r="26" spans="1:42" x14ac:dyDescent="0.3">
      <c r="A26" s="4">
        <v>2019</v>
      </c>
      <c r="B26" s="1" t="s">
        <v>44</v>
      </c>
      <c r="C26" s="2">
        <v>2052</v>
      </c>
      <c r="D26" s="2">
        <v>1512</v>
      </c>
      <c r="E26" s="2">
        <v>1228</v>
      </c>
      <c r="F26" s="34">
        <v>3840698</v>
      </c>
      <c r="G26" s="17">
        <v>0.35016525641953622</v>
      </c>
      <c r="H26" s="2"/>
      <c r="I26" s="34">
        <v>4003832</v>
      </c>
      <c r="J26" s="35">
        <v>3912613</v>
      </c>
      <c r="L26" s="4">
        <v>2019</v>
      </c>
      <c r="M26" s="1" t="s">
        <v>44</v>
      </c>
      <c r="N26" s="2">
        <v>220</v>
      </c>
      <c r="O26" s="2">
        <v>6798</v>
      </c>
      <c r="P26" s="3">
        <v>104</v>
      </c>
      <c r="Q26" s="3">
        <v>63</v>
      </c>
      <c r="R26" s="34">
        <v>1077446</v>
      </c>
      <c r="S26" s="17">
        <v>0.50321872279446023</v>
      </c>
      <c r="T26" s="3"/>
      <c r="U26" s="34">
        <v>1074526</v>
      </c>
      <c r="V26" s="35">
        <v>1078220</v>
      </c>
      <c r="X26" s="4">
        <v>2019</v>
      </c>
      <c r="Y26" s="1" t="s">
        <v>44</v>
      </c>
      <c r="Z26" s="2">
        <v>203</v>
      </c>
      <c r="AA26" s="34">
        <v>253771</v>
      </c>
      <c r="AB26" s="17">
        <v>0.30462109539703119</v>
      </c>
      <c r="AC26" s="3"/>
      <c r="AD26" s="34">
        <v>249263</v>
      </c>
      <c r="AE26" s="34">
        <v>309121</v>
      </c>
      <c r="AF26" s="56">
        <v>12828.31</v>
      </c>
      <c r="AH26" s="4">
        <v>2019</v>
      </c>
      <c r="AI26" s="1" t="s">
        <v>44</v>
      </c>
      <c r="AJ26" s="2">
        <v>1021063</v>
      </c>
      <c r="AK26" s="17">
        <f t="shared" si="3"/>
        <v>0.1974245516409299</v>
      </c>
      <c r="AL26" s="2">
        <v>525193</v>
      </c>
      <c r="AM26" s="17">
        <f t="shared" si="4"/>
        <v>0.10154710585924169</v>
      </c>
      <c r="AN26" s="2">
        <v>1546256</v>
      </c>
      <c r="AO26" s="17">
        <f t="shared" si="5"/>
        <v>0.29897165750017157</v>
      </c>
      <c r="AP26" s="56">
        <v>5171915</v>
      </c>
    </row>
    <row r="27" spans="1:42" x14ac:dyDescent="0.3">
      <c r="A27" s="4">
        <v>2019</v>
      </c>
      <c r="B27" s="1" t="s">
        <v>45</v>
      </c>
      <c r="C27" s="2">
        <v>2102</v>
      </c>
      <c r="D27" s="2">
        <v>1540</v>
      </c>
      <c r="E27" s="2">
        <v>1269</v>
      </c>
      <c r="F27" s="34">
        <v>3666634</v>
      </c>
      <c r="G27" s="17">
        <v>0.31568135788846119</v>
      </c>
      <c r="H27" s="2"/>
      <c r="I27" s="34">
        <v>4807699</v>
      </c>
      <c r="J27" s="35">
        <v>3760041</v>
      </c>
      <c r="L27" s="4">
        <v>2019</v>
      </c>
      <c r="M27" s="1" t="s">
        <v>45</v>
      </c>
      <c r="N27" s="2">
        <v>223</v>
      </c>
      <c r="O27" s="2">
        <v>6699</v>
      </c>
      <c r="P27" s="3">
        <v>127</v>
      </c>
      <c r="Q27" s="3">
        <v>73</v>
      </c>
      <c r="R27" s="34">
        <v>1116008</v>
      </c>
      <c r="S27" s="17">
        <v>0.49720521716690202</v>
      </c>
      <c r="T27" s="3"/>
      <c r="U27" s="34">
        <v>1066190</v>
      </c>
      <c r="V27" s="35">
        <v>1081362.05</v>
      </c>
      <c r="X27" s="4">
        <v>2019</v>
      </c>
      <c r="Y27" s="1" t="s">
        <v>45</v>
      </c>
      <c r="Z27" s="2">
        <v>202</v>
      </c>
      <c r="AA27" s="34">
        <v>322907</v>
      </c>
      <c r="AB27" s="17">
        <v>0.46637576763588279</v>
      </c>
      <c r="AC27" s="3"/>
      <c r="AD27" s="34">
        <v>331501</v>
      </c>
      <c r="AE27" s="34">
        <v>254738.31</v>
      </c>
      <c r="AF27" s="56">
        <v>15915.39</v>
      </c>
      <c r="AH27" s="4">
        <v>2019</v>
      </c>
      <c r="AI27" s="1" t="s">
        <v>45</v>
      </c>
      <c r="AJ27" s="2">
        <v>1087841</v>
      </c>
      <c r="AK27" s="17">
        <f t="shared" si="3"/>
        <v>0.21307032799019263</v>
      </c>
      <c r="AL27" s="2">
        <v>583709</v>
      </c>
      <c r="AM27" s="17">
        <f t="shared" si="4"/>
        <v>0.11432835136828576</v>
      </c>
      <c r="AN27" s="2">
        <v>1671550</v>
      </c>
      <c r="AO27" s="17">
        <f t="shared" si="5"/>
        <v>0.32739867935847838</v>
      </c>
      <c r="AP27" s="56">
        <v>5105549</v>
      </c>
    </row>
    <row r="28" spans="1:42" x14ac:dyDescent="0.3">
      <c r="A28" s="4">
        <v>2019</v>
      </c>
      <c r="B28" s="1" t="s">
        <v>46</v>
      </c>
      <c r="C28" s="2">
        <v>2148</v>
      </c>
      <c r="D28" s="2">
        <v>1740</v>
      </c>
      <c r="E28" s="2">
        <v>1285</v>
      </c>
      <c r="F28" s="34">
        <v>3739928</v>
      </c>
      <c r="G28" s="17">
        <v>0.33508238661279038</v>
      </c>
      <c r="H28" s="2"/>
      <c r="I28" s="34">
        <v>3528988</v>
      </c>
      <c r="J28" s="35">
        <v>4155411</v>
      </c>
      <c r="L28" s="4">
        <v>2019</v>
      </c>
      <c r="M28" s="1" t="s">
        <v>46</v>
      </c>
      <c r="N28" s="2">
        <v>233</v>
      </c>
      <c r="O28" s="2">
        <v>7240</v>
      </c>
      <c r="P28" s="3">
        <v>123</v>
      </c>
      <c r="Q28" s="3">
        <v>76</v>
      </c>
      <c r="R28" s="34">
        <v>1127069</v>
      </c>
      <c r="S28" s="17">
        <v>0.47696636142064064</v>
      </c>
      <c r="T28" s="3"/>
      <c r="U28" s="34">
        <v>981419</v>
      </c>
      <c r="V28" s="35">
        <v>1141977</v>
      </c>
      <c r="X28" s="4">
        <v>2019</v>
      </c>
      <c r="Y28" s="1" t="s">
        <v>46</v>
      </c>
      <c r="Z28" s="2">
        <v>194</v>
      </c>
      <c r="AA28" s="34">
        <v>238442</v>
      </c>
      <c r="AB28" s="17">
        <v>0.27992132258578606</v>
      </c>
      <c r="AC28" s="3"/>
      <c r="AD28" s="34">
        <v>203233.88</v>
      </c>
      <c r="AE28" s="34">
        <v>201109</v>
      </c>
      <c r="AF28" s="56">
        <v>12035.82</v>
      </c>
      <c r="AH28" s="4">
        <v>2019</v>
      </c>
      <c r="AI28" s="1" t="s">
        <v>46</v>
      </c>
      <c r="AJ28" s="2">
        <v>1094806</v>
      </c>
      <c r="AK28" s="17">
        <f t="shared" si="3"/>
        <v>0.21443915009071698</v>
      </c>
      <c r="AL28" s="2">
        <v>553026</v>
      </c>
      <c r="AM28" s="17">
        <f t="shared" si="4"/>
        <v>0.10832094948152353</v>
      </c>
      <c r="AN28" s="2">
        <v>1647832</v>
      </c>
      <c r="AO28" s="17">
        <f t="shared" si="5"/>
        <v>0.3227600995722405</v>
      </c>
      <c r="AP28" s="56">
        <v>5105439</v>
      </c>
    </row>
    <row r="29" spans="1:42" x14ac:dyDescent="0.3">
      <c r="A29" s="4">
        <v>2020</v>
      </c>
      <c r="B29" s="1" t="s">
        <v>35</v>
      </c>
      <c r="C29" s="2">
        <v>2207</v>
      </c>
      <c r="D29" s="2">
        <v>1988</v>
      </c>
      <c r="E29" s="2">
        <v>1465</v>
      </c>
      <c r="F29" s="34">
        <v>4075165</v>
      </c>
      <c r="G29" s="17">
        <v>0.35573872468967516</v>
      </c>
      <c r="H29" s="2"/>
      <c r="I29" s="34">
        <v>3166719.93</v>
      </c>
      <c r="J29" s="35">
        <v>3198381</v>
      </c>
      <c r="L29" s="4">
        <v>2020</v>
      </c>
      <c r="M29" s="1" t="s">
        <v>35</v>
      </c>
      <c r="N29" s="2">
        <v>216</v>
      </c>
      <c r="O29" s="2">
        <v>6692</v>
      </c>
      <c r="P29" s="3">
        <v>129</v>
      </c>
      <c r="Q29" s="3">
        <v>84</v>
      </c>
      <c r="R29" s="34">
        <v>1035115</v>
      </c>
      <c r="S29" s="17">
        <v>0.43426962221588905</v>
      </c>
      <c r="T29" s="3"/>
      <c r="U29" s="34">
        <v>1148591.01</v>
      </c>
      <c r="V29" s="35">
        <v>1006134</v>
      </c>
      <c r="X29" s="4">
        <v>2020</v>
      </c>
      <c r="Y29" s="1" t="s">
        <v>35</v>
      </c>
      <c r="Z29" s="2">
        <v>196</v>
      </c>
      <c r="AA29" s="34">
        <v>256765</v>
      </c>
      <c r="AB29" s="17">
        <v>0.24805950966837381</v>
      </c>
      <c r="AC29" s="3"/>
      <c r="AD29" s="34">
        <v>308239</v>
      </c>
      <c r="AE29" s="34">
        <v>340332</v>
      </c>
      <c r="AF29" s="56">
        <v>12764.53</v>
      </c>
      <c r="AH29" s="4">
        <v>2020</v>
      </c>
      <c r="AI29" s="1" t="s">
        <v>35</v>
      </c>
      <c r="AJ29" s="2">
        <v>1142346</v>
      </c>
      <c r="AK29" s="17">
        <f t="shared" si="3"/>
        <v>0.21284449822947266</v>
      </c>
      <c r="AL29" s="2">
        <v>521484</v>
      </c>
      <c r="AM29" s="17">
        <f t="shared" si="4"/>
        <v>9.7164081910995709E-2</v>
      </c>
      <c r="AN29" s="2">
        <v>1663830</v>
      </c>
      <c r="AO29" s="17">
        <f t="shared" si="5"/>
        <v>0.31000858014046834</v>
      </c>
      <c r="AP29" s="56">
        <v>5367045</v>
      </c>
    </row>
    <row r="30" spans="1:42" x14ac:dyDescent="0.3">
      <c r="A30" s="4">
        <v>2020</v>
      </c>
      <c r="B30" s="1" t="s">
        <v>36</v>
      </c>
      <c r="C30" s="2">
        <v>2363.0689655172414</v>
      </c>
      <c r="D30" s="2">
        <v>1762</v>
      </c>
      <c r="E30" s="2">
        <v>1389</v>
      </c>
      <c r="F30" s="34">
        <v>4098430</v>
      </c>
      <c r="G30" s="17">
        <v>0.39010230746895763</v>
      </c>
      <c r="H30" s="2"/>
      <c r="I30" s="34">
        <v>2778020.83</v>
      </c>
      <c r="J30" s="35">
        <v>2290211</v>
      </c>
      <c r="L30" s="4">
        <v>2020</v>
      </c>
      <c r="M30" s="1" t="s">
        <v>36</v>
      </c>
      <c r="N30" s="2">
        <v>211.55172413793105</v>
      </c>
      <c r="O30" s="2">
        <v>6192</v>
      </c>
      <c r="P30" s="3">
        <v>129</v>
      </c>
      <c r="Q30" s="3">
        <v>75</v>
      </c>
      <c r="R30" s="34">
        <v>977115</v>
      </c>
      <c r="S30" s="17">
        <v>0.4420759071347794</v>
      </c>
      <c r="T30" s="3"/>
      <c r="U30" s="34">
        <v>1139965.3</v>
      </c>
      <c r="V30" s="35">
        <v>912319</v>
      </c>
      <c r="X30" s="4">
        <v>2020</v>
      </c>
      <c r="Y30" s="1" t="s">
        <v>36</v>
      </c>
      <c r="Z30" s="2">
        <v>197</v>
      </c>
      <c r="AA30" s="34">
        <v>326638</v>
      </c>
      <c r="AB30" s="17">
        <v>0.35723032837575541</v>
      </c>
      <c r="AC30" s="3"/>
      <c r="AD30" s="34">
        <v>255103.16</v>
      </c>
      <c r="AE30" s="34">
        <v>286356</v>
      </c>
      <c r="AF30" s="56">
        <v>16202.14</v>
      </c>
      <c r="AH30" s="4">
        <v>2020</v>
      </c>
      <c r="AI30" s="1" t="s">
        <v>36</v>
      </c>
      <c r="AJ30" s="2">
        <v>1075308</v>
      </c>
      <c r="AK30" s="17">
        <f t="shared" si="3"/>
        <v>0.19905064304559841</v>
      </c>
      <c r="AL30" s="2">
        <v>571416</v>
      </c>
      <c r="AM30" s="17">
        <f t="shared" si="4"/>
        <v>0.1057750172476571</v>
      </c>
      <c r="AN30" s="2">
        <v>1646724</v>
      </c>
      <c r="AO30" s="17">
        <f t="shared" si="5"/>
        <v>0.30482566029325553</v>
      </c>
      <c r="AP30" s="56">
        <v>5402183</v>
      </c>
    </row>
    <row r="31" spans="1:42" x14ac:dyDescent="0.3">
      <c r="A31" s="4">
        <v>2020</v>
      </c>
      <c r="B31" s="1" t="s">
        <v>37</v>
      </c>
      <c r="C31" s="2">
        <v>2394.2580645161293</v>
      </c>
      <c r="D31" s="2">
        <v>1656</v>
      </c>
      <c r="E31" s="2">
        <v>1301</v>
      </c>
      <c r="F31" s="34">
        <v>4258769</v>
      </c>
      <c r="G31" s="17">
        <v>0.37666565150633902</v>
      </c>
      <c r="H31" s="2"/>
      <c r="I31" s="34">
        <v>5054556.3099999996</v>
      </c>
      <c r="J31" s="35">
        <v>3104723</v>
      </c>
      <c r="L31" s="4">
        <v>2020</v>
      </c>
      <c r="M31" s="1" t="s">
        <v>37</v>
      </c>
      <c r="N31" s="2">
        <v>222.64516129032259</v>
      </c>
      <c r="O31" s="2">
        <v>6948</v>
      </c>
      <c r="P31" s="3">
        <v>151</v>
      </c>
      <c r="Q31" s="3">
        <v>89</v>
      </c>
      <c r="R31" s="34">
        <v>1064804</v>
      </c>
      <c r="S31" s="17">
        <v>0.48528931146013726</v>
      </c>
      <c r="T31" s="3"/>
      <c r="U31" s="34">
        <v>785924.18</v>
      </c>
      <c r="V31" s="35">
        <v>795099</v>
      </c>
      <c r="X31" s="4">
        <v>2020</v>
      </c>
      <c r="Y31" s="1" t="s">
        <v>37</v>
      </c>
      <c r="Z31" s="2">
        <v>204</v>
      </c>
      <c r="AA31" s="34">
        <v>239538</v>
      </c>
      <c r="AB31" s="17">
        <v>0.41506984278068615</v>
      </c>
      <c r="AC31" s="3"/>
      <c r="AD31" s="34">
        <v>250641.22</v>
      </c>
      <c r="AE31" s="34">
        <v>259848</v>
      </c>
      <c r="AF31" s="56">
        <v>11997.08</v>
      </c>
      <c r="AH31" s="4">
        <v>2020</v>
      </c>
      <c r="AI31" s="1" t="s">
        <v>37</v>
      </c>
      <c r="AJ31" s="2">
        <v>1135466</v>
      </c>
      <c r="AK31" s="17">
        <f t="shared" si="3"/>
        <v>0.20410629951478587</v>
      </c>
      <c r="AL31" s="2">
        <v>578643</v>
      </c>
      <c r="AM31" s="17">
        <f t="shared" si="4"/>
        <v>0.10401428265587366</v>
      </c>
      <c r="AN31" s="2">
        <v>1714109</v>
      </c>
      <c r="AO31" s="17">
        <f t="shared" si="5"/>
        <v>0.30812058217065957</v>
      </c>
      <c r="AP31" s="56">
        <v>5563111</v>
      </c>
    </row>
    <row r="32" spans="1:42" x14ac:dyDescent="0.3">
      <c r="A32" s="4">
        <v>2020</v>
      </c>
      <c r="B32" s="1" t="s">
        <v>38</v>
      </c>
      <c r="C32" s="2">
        <v>2272</v>
      </c>
      <c r="D32" s="2">
        <v>1267</v>
      </c>
      <c r="E32" s="2">
        <v>960</v>
      </c>
      <c r="F32" s="34">
        <v>3765907</v>
      </c>
      <c r="G32" s="17">
        <v>0.27331264420496842</v>
      </c>
      <c r="H32" s="2"/>
      <c r="I32" s="34">
        <v>4409088</v>
      </c>
      <c r="J32" s="35">
        <v>4001876</v>
      </c>
      <c r="L32" s="4">
        <v>2020</v>
      </c>
      <c r="M32" s="1" t="s">
        <v>38</v>
      </c>
      <c r="N32" s="2">
        <v>234</v>
      </c>
      <c r="O32" s="2">
        <v>7025</v>
      </c>
      <c r="P32" s="3">
        <v>125</v>
      </c>
      <c r="Q32" s="3">
        <v>84</v>
      </c>
      <c r="R32" s="34">
        <v>1083805</v>
      </c>
      <c r="S32" s="17">
        <v>0.49912721384381881</v>
      </c>
      <c r="T32" s="3"/>
      <c r="U32" s="34">
        <v>1020278.19</v>
      </c>
      <c r="V32" s="35">
        <v>956469</v>
      </c>
      <c r="X32" s="4">
        <v>2020</v>
      </c>
      <c r="Y32" s="1" t="s">
        <v>38</v>
      </c>
      <c r="Z32" s="2">
        <v>192</v>
      </c>
      <c r="AA32" s="34">
        <v>214849</v>
      </c>
      <c r="AB32" s="17">
        <v>0.30483269645192668</v>
      </c>
      <c r="AC32" s="3"/>
      <c r="AD32" s="34">
        <v>268323.25</v>
      </c>
      <c r="AE32" s="34">
        <v>272818</v>
      </c>
      <c r="AF32" s="56">
        <v>10496.33</v>
      </c>
      <c r="AH32" s="4">
        <v>2020</v>
      </c>
      <c r="AI32" s="1" t="s">
        <v>38</v>
      </c>
      <c r="AJ32" s="2">
        <v>1093643</v>
      </c>
      <c r="AK32" s="17">
        <f t="shared" si="3"/>
        <v>0.21594033520378172</v>
      </c>
      <c r="AL32" s="2">
        <v>558406</v>
      </c>
      <c r="AM32" s="17">
        <f t="shared" si="4"/>
        <v>0.11025753268644607</v>
      </c>
      <c r="AN32" s="2">
        <v>1652049</v>
      </c>
      <c r="AO32" s="17">
        <f t="shared" si="5"/>
        <v>0.32619786789022781</v>
      </c>
      <c r="AP32" s="56">
        <v>5064561</v>
      </c>
    </row>
    <row r="33" spans="1:42" x14ac:dyDescent="0.3">
      <c r="A33" s="4">
        <v>2020</v>
      </c>
      <c r="B33" s="1" t="s">
        <v>39</v>
      </c>
      <c r="C33" s="2">
        <v>2463</v>
      </c>
      <c r="D33" s="2">
        <v>1508</v>
      </c>
      <c r="E33" s="2">
        <v>1197</v>
      </c>
      <c r="F33" s="34">
        <v>4067807</v>
      </c>
      <c r="G33" s="17">
        <v>0.26485351935330265</v>
      </c>
      <c r="H33" s="2"/>
      <c r="I33" s="34">
        <v>4187830.59</v>
      </c>
      <c r="J33" s="35">
        <v>3920416</v>
      </c>
      <c r="L33" s="4">
        <v>2020</v>
      </c>
      <c r="M33" s="1" t="s">
        <v>39</v>
      </c>
      <c r="N33" s="2">
        <v>239</v>
      </c>
      <c r="O33" s="2">
        <v>7419</v>
      </c>
      <c r="P33" s="3">
        <v>146</v>
      </c>
      <c r="Q33" s="3">
        <v>86</v>
      </c>
      <c r="R33" s="34">
        <v>1174001</v>
      </c>
      <c r="S33" s="17">
        <v>0.50692290722069233</v>
      </c>
      <c r="T33" s="3"/>
      <c r="U33" s="34">
        <v>898032.26</v>
      </c>
      <c r="V33" s="35">
        <v>941437</v>
      </c>
      <c r="X33" s="4">
        <v>2020</v>
      </c>
      <c r="Y33" s="1" t="s">
        <v>39</v>
      </c>
      <c r="Z33" s="2">
        <v>187</v>
      </c>
      <c r="AA33" s="34">
        <v>277536</v>
      </c>
      <c r="AB33" s="17">
        <v>0.16317162458203621</v>
      </c>
      <c r="AC33" s="3"/>
      <c r="AD33" s="34">
        <v>220606</v>
      </c>
      <c r="AE33" s="34">
        <v>214592</v>
      </c>
      <c r="AF33" s="56">
        <v>13416.72</v>
      </c>
      <c r="AH33" s="4">
        <v>2020</v>
      </c>
      <c r="AI33" s="1" t="s">
        <v>39</v>
      </c>
      <c r="AJ33" s="2">
        <v>1086133</v>
      </c>
      <c r="AK33" s="17">
        <f t="shared" si="3"/>
        <v>0.19678661087259644</v>
      </c>
      <c r="AL33" s="2">
        <v>611364</v>
      </c>
      <c r="AM33" s="17">
        <f t="shared" si="4"/>
        <v>0.11076751150136684</v>
      </c>
      <c r="AN33" s="2">
        <v>1697497</v>
      </c>
      <c r="AO33" s="17">
        <f t="shared" si="5"/>
        <v>0.30755412237396329</v>
      </c>
      <c r="AP33" s="56">
        <v>5519344</v>
      </c>
    </row>
    <row r="34" spans="1:42" x14ac:dyDescent="0.3">
      <c r="A34" s="4">
        <v>2020</v>
      </c>
      <c r="B34" s="1" t="s">
        <v>40</v>
      </c>
      <c r="C34" s="2">
        <v>2508</v>
      </c>
      <c r="D34" s="2">
        <v>1486</v>
      </c>
      <c r="E34" s="2">
        <v>1250</v>
      </c>
      <c r="F34" s="34">
        <v>4151316</v>
      </c>
      <c r="G34" s="17">
        <v>0.30699012072316345</v>
      </c>
      <c r="H34" s="2"/>
      <c r="I34" s="34">
        <v>4827727.4400000004</v>
      </c>
      <c r="J34" s="35">
        <v>4509288</v>
      </c>
      <c r="L34" s="4">
        <v>2020</v>
      </c>
      <c r="M34" s="1" t="s">
        <v>40</v>
      </c>
      <c r="N34" s="2">
        <v>256</v>
      </c>
      <c r="O34" s="2">
        <v>7684</v>
      </c>
      <c r="P34" s="3">
        <v>157</v>
      </c>
      <c r="Q34" s="3">
        <v>94</v>
      </c>
      <c r="R34" s="34">
        <v>1203301</v>
      </c>
      <c r="S34" s="17">
        <v>0.49382324123390575</v>
      </c>
      <c r="T34" s="3"/>
      <c r="U34" s="34">
        <v>959427.24</v>
      </c>
      <c r="V34" s="35">
        <v>807256</v>
      </c>
      <c r="X34" s="4">
        <v>2020</v>
      </c>
      <c r="Y34" s="1" t="s">
        <v>40</v>
      </c>
      <c r="Z34" s="2">
        <v>193</v>
      </c>
      <c r="AA34" s="34">
        <v>233184</v>
      </c>
      <c r="AB34" s="17">
        <v>0.23673150816522576</v>
      </c>
      <c r="AC34" s="3"/>
      <c r="AD34" s="34">
        <v>232918.66</v>
      </c>
      <c r="AE34" s="34">
        <v>274826</v>
      </c>
      <c r="AF34" s="56">
        <v>11153</v>
      </c>
      <c r="AH34" s="4">
        <v>2020</v>
      </c>
      <c r="AI34" s="1" t="s">
        <v>40</v>
      </c>
      <c r="AJ34" s="2">
        <v>1107053</v>
      </c>
      <c r="AK34" s="17">
        <f t="shared" si="3"/>
        <v>0.19811961807516051</v>
      </c>
      <c r="AL34" s="2">
        <v>624910.25</v>
      </c>
      <c r="AM34" s="17">
        <f t="shared" si="4"/>
        <v>0.11183473606164572</v>
      </c>
      <c r="AN34" s="2">
        <v>1731963.25</v>
      </c>
      <c r="AO34" s="17">
        <f t="shared" si="5"/>
        <v>0.30995435413680622</v>
      </c>
      <c r="AP34" s="56">
        <v>5587801</v>
      </c>
    </row>
    <row r="35" spans="1:42" x14ac:dyDescent="0.3">
      <c r="A35" s="4">
        <v>2020</v>
      </c>
      <c r="B35" s="1" t="s">
        <v>41</v>
      </c>
      <c r="C35" s="2">
        <v>2420</v>
      </c>
      <c r="D35" s="2">
        <v>1868</v>
      </c>
      <c r="E35" s="2">
        <v>1453</v>
      </c>
      <c r="F35" s="34">
        <v>4083579</v>
      </c>
      <c r="G35" s="17">
        <v>0.2990842101989456</v>
      </c>
      <c r="H35" s="2"/>
      <c r="I35" s="34">
        <v>4740358.4800000004</v>
      </c>
      <c r="J35" s="35">
        <v>4160051</v>
      </c>
      <c r="L35" s="4">
        <v>2020</v>
      </c>
      <c r="M35" s="1" t="s">
        <v>41</v>
      </c>
      <c r="N35" s="2">
        <v>261</v>
      </c>
      <c r="O35" s="2">
        <v>8092</v>
      </c>
      <c r="P35" s="3">
        <v>139</v>
      </c>
      <c r="Q35" s="3">
        <v>84</v>
      </c>
      <c r="R35" s="34">
        <v>1255101</v>
      </c>
      <c r="S35" s="17">
        <v>0.48027590608245874</v>
      </c>
      <c r="T35" s="3"/>
      <c r="U35" s="34">
        <v>1481293.82</v>
      </c>
      <c r="V35" s="35">
        <v>1021077</v>
      </c>
      <c r="X35" s="4">
        <v>2020</v>
      </c>
      <c r="Y35" s="1" t="s">
        <v>41</v>
      </c>
      <c r="Z35" s="2">
        <v>199</v>
      </c>
      <c r="AA35" s="34">
        <v>234591</v>
      </c>
      <c r="AB35" s="17">
        <v>0.30464936847534646</v>
      </c>
      <c r="AC35" s="3"/>
      <c r="AD35" s="34">
        <v>280298.23999999999</v>
      </c>
      <c r="AE35" s="34">
        <v>230591</v>
      </c>
      <c r="AF35" s="56">
        <v>10776</v>
      </c>
      <c r="AH35" s="4">
        <v>2020</v>
      </c>
      <c r="AI35" s="1" t="s">
        <v>41</v>
      </c>
      <c r="AJ35" s="2">
        <v>1191492</v>
      </c>
      <c r="AK35" s="17">
        <f t="shared" si="3"/>
        <v>0.21378684079780078</v>
      </c>
      <c r="AL35" s="2">
        <v>598512</v>
      </c>
      <c r="AM35" s="17">
        <f t="shared" si="4"/>
        <v>0.1073897178156239</v>
      </c>
      <c r="AN35" s="2">
        <v>1790004</v>
      </c>
      <c r="AO35" s="17">
        <f t="shared" si="5"/>
        <v>0.3211765586134247</v>
      </c>
      <c r="AP35" s="56">
        <v>5573271</v>
      </c>
    </row>
    <row r="36" spans="1:42" x14ac:dyDescent="0.3">
      <c r="A36" s="4">
        <v>2020</v>
      </c>
      <c r="B36" s="1" t="s">
        <v>42</v>
      </c>
      <c r="C36" s="2">
        <v>2489</v>
      </c>
      <c r="D36" s="2">
        <v>1799</v>
      </c>
      <c r="E36" s="2">
        <v>1474</v>
      </c>
      <c r="F36" s="34">
        <v>4274973</v>
      </c>
      <c r="G36" s="17">
        <v>0.3301506231735265</v>
      </c>
      <c r="H36" s="2"/>
      <c r="I36" s="34">
        <v>4683102.82</v>
      </c>
      <c r="J36" s="35">
        <v>3929933</v>
      </c>
      <c r="L36" s="4">
        <v>2020</v>
      </c>
      <c r="M36" s="1" t="s">
        <v>42</v>
      </c>
      <c r="N36" s="2">
        <v>260</v>
      </c>
      <c r="O36" s="2">
        <v>8073</v>
      </c>
      <c r="P36" s="3">
        <v>170</v>
      </c>
      <c r="Q36" s="3">
        <v>115</v>
      </c>
      <c r="R36" s="34">
        <v>1227956</v>
      </c>
      <c r="S36" s="17">
        <v>0.50048698813312531</v>
      </c>
      <c r="T36" s="3"/>
      <c r="U36" s="34">
        <v>697557.32</v>
      </c>
      <c r="V36" s="35">
        <v>1147652</v>
      </c>
      <c r="X36" s="4">
        <v>2020</v>
      </c>
      <c r="Y36" s="1" t="s">
        <v>42</v>
      </c>
      <c r="Z36" s="2">
        <v>179</v>
      </c>
      <c r="AA36" s="34">
        <v>276543</v>
      </c>
      <c r="AB36" s="17">
        <v>0.41460460036956276</v>
      </c>
      <c r="AC36" s="3"/>
      <c r="AD36" s="34">
        <v>230934.92</v>
      </c>
      <c r="AE36" s="34">
        <v>230343</v>
      </c>
      <c r="AF36" s="56">
        <v>13676</v>
      </c>
      <c r="AH36" s="4">
        <v>2020</v>
      </c>
      <c r="AI36" s="1" t="s">
        <v>42</v>
      </c>
      <c r="AJ36" s="2">
        <v>1165556</v>
      </c>
      <c r="AK36" s="17">
        <f t="shared" si="3"/>
        <v>0.20167170980324847</v>
      </c>
      <c r="AL36" s="2">
        <v>654635</v>
      </c>
      <c r="AM36" s="17">
        <f t="shared" si="4"/>
        <v>0.11326899758317023</v>
      </c>
      <c r="AN36" s="2">
        <v>1820191</v>
      </c>
      <c r="AO36" s="17">
        <f t="shared" si="5"/>
        <v>0.31494070738641872</v>
      </c>
      <c r="AP36" s="56">
        <v>5779472</v>
      </c>
    </row>
    <row r="37" spans="1:42" x14ac:dyDescent="0.3">
      <c r="A37" s="4">
        <v>2020</v>
      </c>
      <c r="B37" s="1" t="s">
        <v>43</v>
      </c>
      <c r="C37" s="2">
        <v>2484</v>
      </c>
      <c r="D37" s="2">
        <v>1831</v>
      </c>
      <c r="E37" s="2">
        <v>1404</v>
      </c>
      <c r="F37" s="34">
        <v>4231011</v>
      </c>
      <c r="G37" s="17">
        <v>0.32502019020985762</v>
      </c>
      <c r="H37" s="2"/>
      <c r="I37" s="34">
        <v>4869745.46</v>
      </c>
      <c r="J37" s="35">
        <v>4021963</v>
      </c>
      <c r="L37" s="4">
        <v>2020</v>
      </c>
      <c r="M37" s="1" t="s">
        <v>43</v>
      </c>
      <c r="N37" s="2">
        <v>265</v>
      </c>
      <c r="O37" s="2">
        <v>7949</v>
      </c>
      <c r="P37" s="3">
        <v>135</v>
      </c>
      <c r="Q37" s="3">
        <v>82</v>
      </c>
      <c r="R37" s="34">
        <v>1223355</v>
      </c>
      <c r="S37" s="17">
        <v>0.51039477502442054</v>
      </c>
      <c r="T37" s="3"/>
      <c r="U37" s="34">
        <v>1674068.13</v>
      </c>
      <c r="V37" s="35">
        <v>1189918</v>
      </c>
      <c r="X37" s="4">
        <v>2020</v>
      </c>
      <c r="Y37" s="1" t="s">
        <v>43</v>
      </c>
      <c r="Z37" s="2">
        <v>172</v>
      </c>
      <c r="AA37" s="34">
        <v>206068</v>
      </c>
      <c r="AB37" s="17">
        <v>0.3086408370052604</v>
      </c>
      <c r="AC37" s="3"/>
      <c r="AD37" s="34">
        <v>205408.12</v>
      </c>
      <c r="AE37" s="34">
        <v>245153</v>
      </c>
      <c r="AF37" s="56">
        <v>9838</v>
      </c>
      <c r="AH37" s="4">
        <v>2020</v>
      </c>
      <c r="AI37" s="1" t="s">
        <v>43</v>
      </c>
      <c r="AJ37" s="2">
        <v>1120304</v>
      </c>
      <c r="AK37" s="17">
        <f t="shared" si="3"/>
        <v>0.19791839282994908</v>
      </c>
      <c r="AL37" s="2">
        <v>665229</v>
      </c>
      <c r="AM37" s="17">
        <f t="shared" si="4"/>
        <v>0.117522613990376</v>
      </c>
      <c r="AN37" s="2">
        <v>1785533</v>
      </c>
      <c r="AO37" s="17">
        <f t="shared" si="5"/>
        <v>0.31544100682032511</v>
      </c>
      <c r="AP37" s="56">
        <v>5660434</v>
      </c>
    </row>
    <row r="38" spans="1:42" x14ac:dyDescent="0.3">
      <c r="A38" s="4">
        <v>2020</v>
      </c>
      <c r="B38" s="1" t="s">
        <v>44</v>
      </c>
      <c r="C38" s="2">
        <v>2498</v>
      </c>
      <c r="D38" s="2">
        <v>1928</v>
      </c>
      <c r="E38" s="2">
        <v>1574</v>
      </c>
      <c r="F38" s="34">
        <v>4558321</v>
      </c>
      <c r="G38" s="17">
        <v>0.35833654540783766</v>
      </c>
      <c r="H38" s="2"/>
      <c r="I38" s="34">
        <v>4690830.8600000003</v>
      </c>
      <c r="J38" s="35">
        <v>4941040</v>
      </c>
      <c r="L38" s="4">
        <v>2020</v>
      </c>
      <c r="M38" s="1" t="s">
        <v>44</v>
      </c>
      <c r="N38" s="2">
        <v>265</v>
      </c>
      <c r="O38" s="2">
        <v>8220</v>
      </c>
      <c r="P38" s="3">
        <v>156</v>
      </c>
      <c r="Q38" s="3">
        <v>98</v>
      </c>
      <c r="R38" s="34">
        <v>1272034</v>
      </c>
      <c r="S38" s="17">
        <v>0.52090038473814382</v>
      </c>
      <c r="T38" s="3"/>
      <c r="U38" s="34">
        <v>1421398.42</v>
      </c>
      <c r="V38" s="35">
        <v>1650047</v>
      </c>
      <c r="X38" s="4">
        <v>2020</v>
      </c>
      <c r="Y38" s="1" t="s">
        <v>44</v>
      </c>
      <c r="Z38" s="2">
        <v>209</v>
      </c>
      <c r="AA38" s="34">
        <v>261142</v>
      </c>
      <c r="AB38" s="17">
        <v>0.4043087668777906</v>
      </c>
      <c r="AC38" s="3"/>
      <c r="AD38" s="34">
        <v>259314.53</v>
      </c>
      <c r="AE38" s="34">
        <v>199073</v>
      </c>
      <c r="AF38" s="56">
        <v>12974</v>
      </c>
      <c r="AH38" s="4">
        <v>2020</v>
      </c>
      <c r="AI38" s="1" t="s">
        <v>44</v>
      </c>
      <c r="AJ38" s="2">
        <v>1164456</v>
      </c>
      <c r="AK38" s="17">
        <f t="shared" si="3"/>
        <v>0.19116089197778477</v>
      </c>
      <c r="AL38" s="2">
        <v>730488</v>
      </c>
      <c r="AM38" s="17">
        <f t="shared" si="4"/>
        <v>0.11991929077532174</v>
      </c>
      <c r="AN38" s="2">
        <v>1894944</v>
      </c>
      <c r="AO38" s="17">
        <f t="shared" si="5"/>
        <v>0.3110801827531065</v>
      </c>
      <c r="AP38" s="56">
        <v>6091497</v>
      </c>
    </row>
    <row r="39" spans="1:42" x14ac:dyDescent="0.3">
      <c r="A39" s="4">
        <v>2020</v>
      </c>
      <c r="B39" s="1" t="s">
        <v>45</v>
      </c>
      <c r="C39" s="2">
        <v>2604</v>
      </c>
      <c r="D39" s="2">
        <v>1855</v>
      </c>
      <c r="E39" s="2">
        <v>1470</v>
      </c>
      <c r="F39" s="34">
        <v>4352852</v>
      </c>
      <c r="G39" s="17">
        <v>0.32365584678734771</v>
      </c>
      <c r="H39" s="2"/>
      <c r="I39" s="34">
        <v>4375659</v>
      </c>
      <c r="J39" s="35">
        <v>4188145</v>
      </c>
      <c r="L39" s="4">
        <v>2020</v>
      </c>
      <c r="M39" s="1" t="s">
        <v>45</v>
      </c>
      <c r="N39" s="2">
        <v>265</v>
      </c>
      <c r="O39" s="2">
        <v>8029</v>
      </c>
      <c r="P39" s="3">
        <v>136</v>
      </c>
      <c r="Q39" s="3">
        <v>95</v>
      </c>
      <c r="R39" s="34">
        <v>1242603</v>
      </c>
      <c r="S39" s="17">
        <v>0.51978709209618845</v>
      </c>
      <c r="T39" s="3"/>
      <c r="U39" s="34">
        <v>1467508</v>
      </c>
      <c r="V39" s="35">
        <v>1105675</v>
      </c>
      <c r="X39" s="4">
        <v>2020</v>
      </c>
      <c r="Y39" s="1" t="s">
        <v>45</v>
      </c>
      <c r="Z39" s="2">
        <v>209</v>
      </c>
      <c r="AA39" s="34">
        <v>209158</v>
      </c>
      <c r="AB39" s="17">
        <v>0.28593216611365568</v>
      </c>
      <c r="AC39" s="3"/>
      <c r="AD39" s="34">
        <v>211803</v>
      </c>
      <c r="AE39" s="34">
        <v>199723</v>
      </c>
      <c r="AF39" s="56">
        <v>10104</v>
      </c>
      <c r="AH39" s="4">
        <v>2020</v>
      </c>
      <c r="AI39" s="1" t="s">
        <v>45</v>
      </c>
      <c r="AJ39" s="2">
        <v>1183544</v>
      </c>
      <c r="AK39" s="17">
        <f t="shared" si="3"/>
        <v>0.20389714180773119</v>
      </c>
      <c r="AL39" s="2">
        <v>722059</v>
      </c>
      <c r="AM39" s="17">
        <f t="shared" si="4"/>
        <v>0.12439399491404508</v>
      </c>
      <c r="AN39" s="2">
        <v>1905603</v>
      </c>
      <c r="AO39" s="17">
        <f t="shared" si="5"/>
        <v>0.32829113672177629</v>
      </c>
      <c r="AP39" s="56">
        <v>5804613</v>
      </c>
    </row>
    <row r="40" spans="1:42" x14ac:dyDescent="0.3">
      <c r="A40" s="4">
        <v>2020</v>
      </c>
      <c r="B40" s="1" t="s">
        <v>46</v>
      </c>
      <c r="C40" s="2">
        <v>2622</v>
      </c>
      <c r="D40" s="2">
        <v>1981</v>
      </c>
      <c r="E40" s="2">
        <v>1590</v>
      </c>
      <c r="F40" s="34">
        <v>4618303</v>
      </c>
      <c r="G40" s="17">
        <v>0.33656345198658466</v>
      </c>
      <c r="H40" s="2"/>
      <c r="I40" s="34">
        <v>4951274.8600000003</v>
      </c>
      <c r="J40" s="35">
        <v>4394174</v>
      </c>
      <c r="L40" s="4">
        <v>2020</v>
      </c>
      <c r="M40" s="1" t="s">
        <v>46</v>
      </c>
      <c r="N40" s="2">
        <v>271</v>
      </c>
      <c r="O40" s="2">
        <v>8393</v>
      </c>
      <c r="P40" s="3">
        <v>147</v>
      </c>
      <c r="Q40" s="3">
        <v>98</v>
      </c>
      <c r="R40" s="34">
        <v>1279922</v>
      </c>
      <c r="S40" s="17">
        <v>0.49593881502154036</v>
      </c>
      <c r="T40" s="3"/>
      <c r="U40" s="34">
        <v>1797551</v>
      </c>
      <c r="V40" s="35">
        <v>73290</v>
      </c>
      <c r="X40" s="4">
        <v>2020</v>
      </c>
      <c r="Y40" s="1" t="s">
        <v>46</v>
      </c>
      <c r="Z40" s="2">
        <v>209</v>
      </c>
      <c r="AA40" s="34">
        <v>228003</v>
      </c>
      <c r="AB40" s="17">
        <v>0.30386442283654164</v>
      </c>
      <c r="AC40" s="3"/>
      <c r="AD40" s="34">
        <v>276451.92</v>
      </c>
      <c r="AE40" s="34">
        <v>258899</v>
      </c>
      <c r="AF40" s="56">
        <v>10365</v>
      </c>
      <c r="AH40" s="4">
        <v>2020</v>
      </c>
      <c r="AI40" s="1" t="s">
        <v>46</v>
      </c>
      <c r="AJ40" s="2">
        <v>1241580</v>
      </c>
      <c r="AK40" s="17">
        <f t="shared" si="3"/>
        <v>0.20266630624913079</v>
      </c>
      <c r="AL40" s="2">
        <v>683206</v>
      </c>
      <c r="AM40" s="17">
        <f t="shared" si="4"/>
        <v>0.11152147781636595</v>
      </c>
      <c r="AN40" s="2">
        <v>1924786</v>
      </c>
      <c r="AO40" s="17">
        <f t="shared" si="5"/>
        <v>0.31418778406549674</v>
      </c>
      <c r="AP40" s="56">
        <v>6126228</v>
      </c>
    </row>
    <row r="41" spans="1:42" x14ac:dyDescent="0.3">
      <c r="A41" s="4">
        <v>2021</v>
      </c>
      <c r="B41" s="1" t="s">
        <v>35</v>
      </c>
      <c r="C41" s="2">
        <v>2537</v>
      </c>
      <c r="D41" s="2">
        <v>1887</v>
      </c>
      <c r="E41" s="2">
        <v>1532</v>
      </c>
      <c r="F41" s="34">
        <v>4396637.0999999996</v>
      </c>
      <c r="G41" s="17">
        <v>0.35305354176263487</v>
      </c>
      <c r="H41" s="17">
        <v>-7.0408855593960549E-3</v>
      </c>
      <c r="I41" s="34">
        <v>4575912.38</v>
      </c>
      <c r="J41" s="35">
        <v>3458677</v>
      </c>
      <c r="L41" s="4">
        <v>2021</v>
      </c>
      <c r="M41" s="1" t="s">
        <v>35</v>
      </c>
      <c r="N41" s="2">
        <v>262</v>
      </c>
      <c r="O41" s="2">
        <v>8127</v>
      </c>
      <c r="P41" s="3">
        <v>176</v>
      </c>
      <c r="Q41" s="3">
        <v>123</v>
      </c>
      <c r="R41" s="34">
        <v>1197198.27</v>
      </c>
      <c r="S41" s="17">
        <v>0.48830600131087731</v>
      </c>
      <c r="T41" s="17">
        <v>9.8476066362497255E-2</v>
      </c>
      <c r="U41" s="34">
        <v>938133.85000000009</v>
      </c>
      <c r="V41" s="35">
        <v>1817350.9200001224</v>
      </c>
      <c r="X41" s="4">
        <v>2021</v>
      </c>
      <c r="Y41" s="1" t="s">
        <v>35</v>
      </c>
      <c r="Z41" s="2">
        <v>197</v>
      </c>
      <c r="AA41" s="34">
        <v>219712.99</v>
      </c>
      <c r="AB41" s="17">
        <v>0.32467078983359149</v>
      </c>
      <c r="AC41" s="17">
        <v>-0.14285458323739619</v>
      </c>
      <c r="AD41" s="34">
        <v>221588.96000000002</v>
      </c>
      <c r="AE41" s="34">
        <v>245150.9</v>
      </c>
      <c r="AF41" s="56">
        <v>12919</v>
      </c>
      <c r="AH41" s="4">
        <v>2021</v>
      </c>
      <c r="AI41" s="1" t="s">
        <v>35</v>
      </c>
      <c r="AJ41" s="2">
        <v>1403843.7499999998</v>
      </c>
      <c r="AK41" s="17">
        <f t="shared" ref="AK41:AK46" si="6">AJ41/$AP41</f>
        <v>0.2414779516859476</v>
      </c>
      <c r="AL41" s="2">
        <v>625839.39999999991</v>
      </c>
      <c r="AM41" s="17">
        <f t="shared" ref="AM41:AM46" si="7">AL41/$AP41</f>
        <v>0.10765187820678936</v>
      </c>
      <c r="AN41" s="2">
        <v>2029683.1499999997</v>
      </c>
      <c r="AO41" s="17">
        <f t="shared" ref="AO41:AO46" si="8">AN41/$AP41</f>
        <v>0.34912982989273694</v>
      </c>
      <c r="AP41" s="56">
        <v>5813548.3599999994</v>
      </c>
    </row>
    <row r="42" spans="1:42" x14ac:dyDescent="0.3">
      <c r="A42" s="4">
        <v>2021</v>
      </c>
      <c r="B42" s="1" t="s">
        <v>36</v>
      </c>
      <c r="C42" s="2">
        <v>2711</v>
      </c>
      <c r="D42" s="2">
        <v>1873</v>
      </c>
      <c r="E42" s="2">
        <v>1465</v>
      </c>
      <c r="F42" s="34">
        <v>4272612.46</v>
      </c>
      <c r="G42" s="17">
        <v>0.37041563324935867</v>
      </c>
      <c r="H42" s="17">
        <v>1.0677937426054959E-2</v>
      </c>
      <c r="I42" s="34">
        <v>4270791.13</v>
      </c>
      <c r="J42" s="35">
        <v>4590216</v>
      </c>
      <c r="L42" s="4">
        <v>2021</v>
      </c>
      <c r="M42" s="1" t="s">
        <v>36</v>
      </c>
      <c r="N42" s="2">
        <v>270</v>
      </c>
      <c r="O42" s="2">
        <v>7866</v>
      </c>
      <c r="P42" s="3">
        <v>144</v>
      </c>
      <c r="Q42" s="3">
        <v>100</v>
      </c>
      <c r="R42" s="34">
        <v>1163741.33</v>
      </c>
      <c r="S42" s="17">
        <v>0.49207157573410237</v>
      </c>
      <c r="T42" s="17">
        <v>8.8170074064534476E-2</v>
      </c>
      <c r="U42" s="34">
        <v>1318527.99</v>
      </c>
      <c r="V42" s="35">
        <v>981558</v>
      </c>
      <c r="X42" s="4">
        <v>2021</v>
      </c>
      <c r="Y42" s="1" t="s">
        <v>36</v>
      </c>
      <c r="Z42" s="2">
        <v>188</v>
      </c>
      <c r="AA42" s="34">
        <v>228610.44</v>
      </c>
      <c r="AB42" s="17">
        <v>0.3511758255659716</v>
      </c>
      <c r="AC42" s="17">
        <v>-9.0400586043761749E-2</v>
      </c>
      <c r="AD42" s="34">
        <v>223722.68</v>
      </c>
      <c r="AE42" s="34">
        <v>238864</v>
      </c>
      <c r="AF42" s="56">
        <v>10800</v>
      </c>
      <c r="AH42" s="4">
        <v>2021</v>
      </c>
      <c r="AI42" s="1" t="s">
        <v>36</v>
      </c>
      <c r="AJ42" s="2">
        <v>1342800.4199999997</v>
      </c>
      <c r="AK42" s="17">
        <f t="shared" si="6"/>
        <v>0.23703599272329379</v>
      </c>
      <c r="AL42" s="2">
        <v>642688.88</v>
      </c>
      <c r="AM42" s="17">
        <f>AL42/$AP42</f>
        <v>0.11344976841980871</v>
      </c>
      <c r="AN42" s="2">
        <v>1985489.2999999998</v>
      </c>
      <c r="AO42" s="17">
        <f t="shared" si="8"/>
        <v>0.35048576114310254</v>
      </c>
      <c r="AP42" s="56">
        <v>5664964.2300000004</v>
      </c>
    </row>
    <row r="43" spans="1:42" x14ac:dyDescent="0.3">
      <c r="A43" s="4">
        <v>2021</v>
      </c>
      <c r="B43" s="1" t="s">
        <v>37</v>
      </c>
      <c r="C43" s="2">
        <v>2865</v>
      </c>
      <c r="D43" s="2">
        <v>2082</v>
      </c>
      <c r="E43" s="2">
        <v>1639</v>
      </c>
      <c r="F43" s="34">
        <v>4750862.93</v>
      </c>
      <c r="G43" s="17">
        <v>0.39060391708670072</v>
      </c>
      <c r="H43" s="17">
        <v>4.4078063818784326E-2</v>
      </c>
      <c r="I43" s="34">
        <v>5172690</v>
      </c>
      <c r="J43" s="35">
        <v>5345880</v>
      </c>
      <c r="L43" s="4">
        <v>2021</v>
      </c>
      <c r="M43" s="1" t="s">
        <v>37</v>
      </c>
      <c r="N43" s="2">
        <v>282</v>
      </c>
      <c r="O43" s="2">
        <v>8780</v>
      </c>
      <c r="P43" s="3">
        <v>141</v>
      </c>
      <c r="Q43" s="3">
        <v>98</v>
      </c>
      <c r="R43" s="34">
        <v>1374569.46</v>
      </c>
      <c r="S43" s="17">
        <v>0.53956323167546583</v>
      </c>
      <c r="T43" s="17">
        <v>0.13534591373445137</v>
      </c>
      <c r="U43" s="34">
        <v>2359548.1399999997</v>
      </c>
      <c r="V43" s="35">
        <v>1348013</v>
      </c>
      <c r="X43" s="4">
        <v>2021</v>
      </c>
      <c r="Y43" s="1" t="s">
        <v>37</v>
      </c>
      <c r="Z43" s="2">
        <v>182</v>
      </c>
      <c r="AA43" s="34">
        <v>291277.03000000003</v>
      </c>
      <c r="AB43" s="17">
        <v>0.38302618644525455</v>
      </c>
      <c r="AC43" s="17">
        <v>-5.4108588576340141E-2</v>
      </c>
      <c r="AD43" s="34">
        <v>238185.67</v>
      </c>
      <c r="AE43" s="34">
        <v>238835</v>
      </c>
      <c r="AF43" s="56">
        <v>11391</v>
      </c>
      <c r="AH43" s="4">
        <v>2021</v>
      </c>
      <c r="AI43" s="1" t="s">
        <v>37</v>
      </c>
      <c r="AJ43" s="2">
        <v>1431351.6</v>
      </c>
      <c r="AK43" s="17">
        <f t="shared" si="6"/>
        <v>0.22306629555932114</v>
      </c>
      <c r="AL43" s="2">
        <v>775173.38</v>
      </c>
      <c r="AM43" s="17">
        <f t="shared" si="7"/>
        <v>0.12080543612959803</v>
      </c>
      <c r="AN43" s="2">
        <v>2206524.98</v>
      </c>
      <c r="AO43" s="17">
        <f t="shared" si="8"/>
        <v>0.34387173168891916</v>
      </c>
      <c r="AP43" s="56">
        <v>6416709.4199999999</v>
      </c>
    </row>
    <row r="44" spans="1:42" x14ac:dyDescent="0.3">
      <c r="A44" s="4">
        <v>2021</v>
      </c>
      <c r="B44" s="1" t="s">
        <v>38</v>
      </c>
      <c r="C44" s="2">
        <v>2963</v>
      </c>
      <c r="D44" s="2">
        <v>1915</v>
      </c>
      <c r="E44" s="2">
        <v>1539</v>
      </c>
      <c r="F44" s="34">
        <v>4479439.2200000007</v>
      </c>
      <c r="G44" s="17">
        <v>0.38412995365969055</v>
      </c>
      <c r="H44" s="17">
        <v>3.0128665930704199E-3</v>
      </c>
      <c r="I44" s="34">
        <v>3810733</v>
      </c>
      <c r="J44" s="35">
        <v>3525033</v>
      </c>
      <c r="L44" s="4">
        <v>2021</v>
      </c>
      <c r="M44" s="1" t="s">
        <v>38</v>
      </c>
      <c r="N44" s="2">
        <v>284</v>
      </c>
      <c r="O44" s="2">
        <v>8557</v>
      </c>
      <c r="P44" s="3">
        <v>129</v>
      </c>
      <c r="Q44" s="3">
        <v>92</v>
      </c>
      <c r="R44" s="34">
        <v>1384391</v>
      </c>
      <c r="S44" s="17">
        <v>0.54860914293721941</v>
      </c>
      <c r="T44" s="17">
        <v>0.19031651105011255</v>
      </c>
      <c r="U44" s="34">
        <v>715511.81</v>
      </c>
      <c r="V44" s="35">
        <v>1452860</v>
      </c>
      <c r="X44" s="4">
        <v>2021</v>
      </c>
      <c r="Y44" s="1" t="s">
        <v>38</v>
      </c>
      <c r="Z44" s="2">
        <v>158</v>
      </c>
      <c r="AA44" s="34">
        <v>222393.14</v>
      </c>
      <c r="AB44" s="17">
        <v>0.32202733411651102</v>
      </c>
      <c r="AC44" s="17">
        <v>-0.17888666813554979</v>
      </c>
      <c r="AD44" s="34">
        <v>266838.09999999998</v>
      </c>
      <c r="AE44" s="34">
        <v>256282</v>
      </c>
      <c r="AF44" s="56">
        <v>10099</v>
      </c>
      <c r="AH44" s="4">
        <v>2021</v>
      </c>
      <c r="AI44" s="1" t="s">
        <v>38</v>
      </c>
      <c r="AJ44" s="2">
        <v>1402303.4899999998</v>
      </c>
      <c r="AK44" s="17">
        <f t="shared" si="6"/>
        <v>0.23040618246386532</v>
      </c>
      <c r="AL44" s="2">
        <v>785875.87999999977</v>
      </c>
      <c r="AM44" s="17">
        <f t="shared" si="7"/>
        <v>0.12912373298110433</v>
      </c>
      <c r="AN44" s="2">
        <v>2188179.3699999996</v>
      </c>
      <c r="AO44" s="17">
        <f t="shared" si="8"/>
        <v>0.35952991544496965</v>
      </c>
      <c r="AP44" s="56">
        <v>6086223.3600000013</v>
      </c>
    </row>
    <row r="45" spans="1:42" x14ac:dyDescent="0.3">
      <c r="A45" s="4">
        <v>2021</v>
      </c>
      <c r="B45" s="1" t="s">
        <v>39</v>
      </c>
      <c r="C45" s="2">
        <v>3063</v>
      </c>
      <c r="D45" s="2">
        <v>1937</v>
      </c>
      <c r="E45" s="2">
        <v>1529</v>
      </c>
      <c r="F45" s="34">
        <v>4810984.7799999984</v>
      </c>
      <c r="G45" s="17">
        <v>0.41061112024553098</v>
      </c>
      <c r="H45" s="17">
        <v>6.0541286831244982E-2</v>
      </c>
      <c r="I45" s="34">
        <v>4334893</v>
      </c>
      <c r="J45" s="35">
        <v>4855748</v>
      </c>
      <c r="L45" s="4">
        <v>2021</v>
      </c>
      <c r="M45" s="1" t="s">
        <v>39</v>
      </c>
      <c r="N45" s="2">
        <v>283</v>
      </c>
      <c r="O45" s="2">
        <v>8825</v>
      </c>
      <c r="P45" s="3">
        <v>128</v>
      </c>
      <c r="Q45" s="3">
        <v>84</v>
      </c>
      <c r="R45" s="34">
        <v>1384818.15</v>
      </c>
      <c r="S45" s="17">
        <v>0.53441597367856564</v>
      </c>
      <c r="T45" s="17">
        <v>0.15975941790202614</v>
      </c>
      <c r="U45" s="34">
        <v>1604679</v>
      </c>
      <c r="V45" s="35">
        <v>1790053</v>
      </c>
      <c r="X45" s="4">
        <v>2021</v>
      </c>
      <c r="Y45" s="1" t="s">
        <v>39</v>
      </c>
      <c r="Z45" s="2">
        <v>157</v>
      </c>
      <c r="AA45" s="34">
        <v>208439.88</v>
      </c>
      <c r="AB45" s="17">
        <v>0.34857758505713976</v>
      </c>
      <c r="AC45" s="17">
        <v>-0.14762847230048318</v>
      </c>
      <c r="AD45" s="34">
        <v>205893</v>
      </c>
      <c r="AE45" s="34">
        <v>204956</v>
      </c>
      <c r="AF45" s="56">
        <v>11925.43</v>
      </c>
      <c r="AH45" s="4">
        <v>2021</v>
      </c>
      <c r="AI45" s="1" t="s">
        <v>39</v>
      </c>
      <c r="AJ45" s="2">
        <v>1427866.17</v>
      </c>
      <c r="AK45" s="17">
        <f t="shared" si="6"/>
        <v>0.2229562826335125</v>
      </c>
      <c r="AL45" s="2">
        <v>758905.19000000006</v>
      </c>
      <c r="AM45" s="17">
        <f t="shared" si="7"/>
        <v>0.11850037740839502</v>
      </c>
      <c r="AN45" s="2">
        <v>2186771.36</v>
      </c>
      <c r="AO45" s="17">
        <f t="shared" si="8"/>
        <v>0.3414566600419075</v>
      </c>
      <c r="AP45" s="56">
        <v>6404242.8099999987</v>
      </c>
    </row>
    <row r="46" spans="1:42" x14ac:dyDescent="0.3">
      <c r="A46" s="4">
        <v>2021</v>
      </c>
      <c r="B46" s="1" t="s">
        <v>40</v>
      </c>
      <c r="C46" s="2">
        <v>3263</v>
      </c>
      <c r="D46" s="2">
        <v>1968</v>
      </c>
      <c r="E46" s="2">
        <v>1543</v>
      </c>
      <c r="F46" s="34">
        <v>4282497.32</v>
      </c>
      <c r="G46" s="17">
        <v>0.37614761192658502</v>
      </c>
      <c r="H46" s="17">
        <v>2.4406412879894965E-2</v>
      </c>
      <c r="I46" s="34">
        <v>4627420.0999999996</v>
      </c>
      <c r="J46" s="35">
        <v>5044042</v>
      </c>
      <c r="L46" s="4">
        <v>2021</v>
      </c>
      <c r="M46" s="1" t="s">
        <v>40</v>
      </c>
      <c r="N46" s="2">
        <v>287</v>
      </c>
      <c r="O46" s="2">
        <v>8614</v>
      </c>
      <c r="P46" s="3">
        <v>149</v>
      </c>
      <c r="Q46" s="3">
        <v>104</v>
      </c>
      <c r="R46" s="34">
        <v>1382831.54</v>
      </c>
      <c r="S46" s="17">
        <v>0.5259170397574241</v>
      </c>
      <c r="T46" s="17">
        <v>0.17070865457249487</v>
      </c>
      <c r="U46" s="34">
        <v>1548631</v>
      </c>
      <c r="V46" s="35">
        <v>2727779</v>
      </c>
      <c r="X46" s="4">
        <v>2021</v>
      </c>
      <c r="Y46" s="1" t="s">
        <v>40</v>
      </c>
      <c r="Z46" s="2">
        <v>151</v>
      </c>
      <c r="AA46" s="34">
        <v>257952.43</v>
      </c>
      <c r="AB46" s="17">
        <v>0.49602824055582651</v>
      </c>
      <c r="AC46" s="17">
        <v>9.7986983713337791E-2</v>
      </c>
      <c r="AD46" s="34">
        <v>206090</v>
      </c>
      <c r="AE46" s="34">
        <v>232019</v>
      </c>
      <c r="AF46" s="56">
        <v>9061.09</v>
      </c>
      <c r="AH46" s="4">
        <v>2021</v>
      </c>
      <c r="AI46" s="1" t="s">
        <v>40</v>
      </c>
      <c r="AJ46" s="2">
        <v>1345357.77</v>
      </c>
      <c r="AK46" s="17">
        <f t="shared" si="6"/>
        <v>0.22713048800692698</v>
      </c>
      <c r="AL46" s="2">
        <v>705782.32999999961</v>
      </c>
      <c r="AM46" s="17">
        <f t="shared" si="7"/>
        <v>0.11915394448538837</v>
      </c>
      <c r="AN46" s="2">
        <v>2051140.0999999996</v>
      </c>
      <c r="AO46" s="17">
        <f t="shared" si="8"/>
        <v>0.34628443249231533</v>
      </c>
      <c r="AP46" s="56">
        <v>5923281.29</v>
      </c>
    </row>
    <row r="47" spans="1:42" x14ac:dyDescent="0.3">
      <c r="A47" s="4">
        <v>2021</v>
      </c>
      <c r="B47" s="1" t="s">
        <v>41</v>
      </c>
      <c r="C47" s="2">
        <v>3251</v>
      </c>
      <c r="D47" s="2">
        <v>1937</v>
      </c>
      <c r="E47" s="2">
        <v>1567</v>
      </c>
      <c r="F47" s="34">
        <v>4583646</v>
      </c>
      <c r="G47" s="17">
        <v>0.39273539036910404</v>
      </c>
      <c r="H47" s="17">
        <v>3.3866778773078553E-2</v>
      </c>
      <c r="I47" s="34">
        <v>4438962</v>
      </c>
      <c r="J47" s="35">
        <v>4228656</v>
      </c>
      <c r="L47" s="4">
        <v>2021</v>
      </c>
      <c r="M47" s="1" t="s">
        <v>41</v>
      </c>
      <c r="N47" s="2">
        <v>305</v>
      </c>
      <c r="O47" s="2">
        <v>9469</v>
      </c>
      <c r="P47" s="3">
        <v>143</v>
      </c>
      <c r="Q47" s="3">
        <v>97</v>
      </c>
      <c r="R47" s="34">
        <v>1523598</v>
      </c>
      <c r="S47" s="17">
        <v>0.55067925264592754</v>
      </c>
      <c r="T47" s="17">
        <v>0.19396747928564168</v>
      </c>
      <c r="U47" s="34">
        <v>1418113</v>
      </c>
      <c r="V47" s="35">
        <v>1669816</v>
      </c>
      <c r="X47" s="4">
        <v>2021</v>
      </c>
      <c r="Y47" s="1" t="s">
        <v>41</v>
      </c>
      <c r="Z47" s="2">
        <v>150</v>
      </c>
      <c r="AA47" s="34">
        <v>200527</v>
      </c>
      <c r="AB47" s="17">
        <v>0.43686209125330611</v>
      </c>
      <c r="AC47" s="17">
        <v>-1.1230195439043428E-2</v>
      </c>
      <c r="AD47" s="34">
        <v>248518</v>
      </c>
      <c r="AE47" s="34">
        <v>184780</v>
      </c>
      <c r="AF47" s="56">
        <v>8703</v>
      </c>
      <c r="AH47" s="4">
        <v>2021</v>
      </c>
      <c r="AI47" s="1" t="s">
        <v>41</v>
      </c>
      <c r="AJ47" s="2">
        <v>1473389.9600000002</v>
      </c>
      <c r="AK47" s="17">
        <f>AJ47/$AP47</f>
        <v>0.23358327019244193</v>
      </c>
      <c r="AL47" s="2">
        <v>697210.79</v>
      </c>
      <c r="AM47" s="17">
        <f>AL47/$AP47</f>
        <v>0.11053202530418754</v>
      </c>
      <c r="AN47" s="2">
        <v>2170600.75</v>
      </c>
      <c r="AO47" s="17">
        <f>AN47/$AP47</f>
        <v>0.34411529549662945</v>
      </c>
      <c r="AP47" s="56">
        <v>6307771.7799999993</v>
      </c>
    </row>
    <row r="48" spans="1:42" x14ac:dyDescent="0.3">
      <c r="A48" s="4">
        <v>2021</v>
      </c>
      <c r="B48" s="1" t="s">
        <v>42</v>
      </c>
      <c r="C48" s="2"/>
      <c r="D48" s="2"/>
      <c r="E48" s="2"/>
      <c r="F48" s="34"/>
      <c r="G48" s="17"/>
      <c r="H48" s="2"/>
      <c r="I48" s="34"/>
      <c r="J48" s="35"/>
      <c r="L48" s="4">
        <v>2021</v>
      </c>
      <c r="M48" s="1" t="s">
        <v>42</v>
      </c>
      <c r="N48" s="3"/>
      <c r="O48" s="3"/>
      <c r="P48" s="3"/>
      <c r="Q48" s="3"/>
      <c r="R48" s="3"/>
      <c r="S48" s="3"/>
      <c r="T48" s="3"/>
      <c r="U48" s="34"/>
      <c r="V48" s="35"/>
      <c r="X48" s="4">
        <v>2021</v>
      </c>
      <c r="Y48" s="1" t="s">
        <v>42</v>
      </c>
      <c r="Z48" s="2"/>
      <c r="AA48" s="34"/>
      <c r="AB48" s="17"/>
      <c r="AC48" s="17"/>
      <c r="AD48" s="34"/>
      <c r="AE48" s="34"/>
      <c r="AF48" s="56"/>
      <c r="AH48" s="4">
        <v>2021</v>
      </c>
      <c r="AI48" s="1" t="s">
        <v>42</v>
      </c>
      <c r="AJ48" s="2"/>
      <c r="AK48" s="17"/>
      <c r="AL48" s="2"/>
      <c r="AM48" s="17"/>
      <c r="AN48" s="2"/>
      <c r="AO48" s="17"/>
      <c r="AP48" s="56"/>
    </row>
    <row r="49" spans="1:42" x14ac:dyDescent="0.3">
      <c r="A49" s="4">
        <v>2021</v>
      </c>
      <c r="B49" s="1" t="s">
        <v>43</v>
      </c>
      <c r="C49" s="2"/>
      <c r="D49" s="2"/>
      <c r="E49" s="2"/>
      <c r="F49" s="34"/>
      <c r="G49" s="17"/>
      <c r="H49" s="2"/>
      <c r="I49" s="34"/>
      <c r="J49" s="35"/>
      <c r="L49" s="4">
        <v>2021</v>
      </c>
      <c r="M49" s="1" t="s">
        <v>43</v>
      </c>
      <c r="N49" s="3"/>
      <c r="O49" s="3"/>
      <c r="P49" s="3"/>
      <c r="Q49" s="3"/>
      <c r="R49" s="3"/>
      <c r="S49" s="3"/>
      <c r="T49" s="3"/>
      <c r="U49" s="34"/>
      <c r="V49" s="35"/>
      <c r="X49" s="4">
        <v>2021</v>
      </c>
      <c r="Y49" s="1" t="s">
        <v>43</v>
      </c>
      <c r="Z49" s="2"/>
      <c r="AA49" s="34"/>
      <c r="AB49" s="17"/>
      <c r="AC49" s="17"/>
      <c r="AD49" s="34"/>
      <c r="AE49" s="34"/>
      <c r="AF49" s="56"/>
      <c r="AH49" s="4">
        <v>2021</v>
      </c>
      <c r="AI49" s="1" t="s">
        <v>43</v>
      </c>
      <c r="AJ49" s="2"/>
      <c r="AK49" s="17"/>
      <c r="AL49" s="2"/>
      <c r="AM49" s="17"/>
      <c r="AN49" s="2"/>
      <c r="AO49" s="17"/>
      <c r="AP49" s="56"/>
    </row>
    <row r="50" spans="1:42" x14ac:dyDescent="0.3">
      <c r="A50" s="4">
        <v>2021</v>
      </c>
      <c r="B50" s="1" t="s">
        <v>44</v>
      </c>
      <c r="C50" s="2"/>
      <c r="D50" s="2"/>
      <c r="E50" s="2"/>
      <c r="F50" s="34"/>
      <c r="G50" s="17"/>
      <c r="H50" s="2"/>
      <c r="I50" s="34"/>
      <c r="J50" s="35"/>
      <c r="L50" s="4">
        <v>2021</v>
      </c>
      <c r="M50" s="1" t="s">
        <v>44</v>
      </c>
      <c r="N50" s="3"/>
      <c r="O50" s="3"/>
      <c r="P50" s="3"/>
      <c r="Q50" s="3"/>
      <c r="R50" s="3"/>
      <c r="S50" s="3"/>
      <c r="T50" s="3"/>
      <c r="U50" s="34"/>
      <c r="V50" s="35"/>
      <c r="X50" s="4">
        <v>2021</v>
      </c>
      <c r="Y50" s="1" t="s">
        <v>44</v>
      </c>
      <c r="Z50" s="2"/>
      <c r="AA50" s="34"/>
      <c r="AB50" s="17"/>
      <c r="AC50" s="17"/>
      <c r="AD50" s="34"/>
      <c r="AE50" s="34"/>
      <c r="AF50" s="56"/>
      <c r="AH50" s="4">
        <v>2021</v>
      </c>
      <c r="AI50" s="1" t="s">
        <v>44</v>
      </c>
      <c r="AJ50" s="2"/>
      <c r="AK50" s="17"/>
      <c r="AL50" s="2"/>
      <c r="AM50" s="17"/>
      <c r="AN50" s="2"/>
      <c r="AO50" s="17"/>
      <c r="AP50" s="56"/>
    </row>
    <row r="51" spans="1:42" x14ac:dyDescent="0.3">
      <c r="A51" s="4">
        <v>2021</v>
      </c>
      <c r="B51" s="1" t="s">
        <v>45</v>
      </c>
      <c r="C51" s="2"/>
      <c r="D51" s="2"/>
      <c r="E51" s="2"/>
      <c r="F51" s="34"/>
      <c r="G51" s="17"/>
      <c r="H51" s="2"/>
      <c r="I51" s="34"/>
      <c r="J51" s="35"/>
      <c r="L51" s="4">
        <v>2021</v>
      </c>
      <c r="M51" s="1" t="s">
        <v>45</v>
      </c>
      <c r="N51" s="3"/>
      <c r="O51" s="3"/>
      <c r="P51" s="3"/>
      <c r="Q51" s="3"/>
      <c r="R51" s="3"/>
      <c r="S51" s="3"/>
      <c r="T51" s="3"/>
      <c r="U51" s="34"/>
      <c r="V51" s="35"/>
      <c r="X51" s="4">
        <v>2021</v>
      </c>
      <c r="Y51" s="1" t="s">
        <v>45</v>
      </c>
      <c r="Z51" s="2"/>
      <c r="AA51" s="34"/>
      <c r="AB51" s="17"/>
      <c r="AC51" s="17"/>
      <c r="AD51" s="34"/>
      <c r="AE51" s="34"/>
      <c r="AF51" s="56"/>
      <c r="AH51" s="4">
        <v>2021</v>
      </c>
      <c r="AI51" s="1" t="s">
        <v>45</v>
      </c>
      <c r="AJ51" s="2"/>
      <c r="AK51" s="17"/>
      <c r="AL51" s="2"/>
      <c r="AM51" s="17"/>
      <c r="AN51" s="2"/>
      <c r="AO51" s="17"/>
      <c r="AP51" s="56"/>
    </row>
    <row r="52" spans="1:42" ht="15" thickBot="1" x14ac:dyDescent="0.35">
      <c r="A52" s="6">
        <v>2021</v>
      </c>
      <c r="B52" s="7" t="s">
        <v>46</v>
      </c>
      <c r="C52" s="8"/>
      <c r="D52" s="8"/>
      <c r="E52" s="8"/>
      <c r="F52" s="40"/>
      <c r="G52" s="18"/>
      <c r="H52" s="8"/>
      <c r="I52" s="40"/>
      <c r="J52" s="41"/>
      <c r="L52" s="6">
        <v>2021</v>
      </c>
      <c r="M52" s="7" t="s">
        <v>46</v>
      </c>
      <c r="N52" s="9"/>
      <c r="O52" s="9"/>
      <c r="P52" s="9"/>
      <c r="Q52" s="9"/>
      <c r="R52" s="9"/>
      <c r="S52" s="9"/>
      <c r="T52" s="9"/>
      <c r="U52" s="9"/>
      <c r="V52" s="10"/>
      <c r="X52" s="6">
        <v>2021</v>
      </c>
      <c r="Y52" s="7" t="s">
        <v>46</v>
      </c>
      <c r="Z52" s="8"/>
      <c r="AA52" s="40"/>
      <c r="AB52" s="18"/>
      <c r="AC52" s="18"/>
      <c r="AD52" s="40"/>
      <c r="AE52" s="40"/>
      <c r="AF52" s="81"/>
      <c r="AH52" s="6">
        <v>2021</v>
      </c>
      <c r="AI52" s="7" t="s">
        <v>46</v>
      </c>
      <c r="AJ52" s="8"/>
      <c r="AK52" s="8"/>
      <c r="AL52" s="8"/>
      <c r="AM52" s="18"/>
      <c r="AN52" s="8"/>
      <c r="AO52" s="18"/>
      <c r="AP52" s="81"/>
    </row>
    <row r="54" spans="1:42" x14ac:dyDescent="0.3">
      <c r="A54" s="37" t="s">
        <v>47</v>
      </c>
      <c r="B54" s="37"/>
      <c r="F54"/>
      <c r="L54" s="37" t="s">
        <v>47</v>
      </c>
    </row>
    <row r="55" spans="1:42" ht="15" thickBot="1" x14ac:dyDescent="0.35">
      <c r="F55"/>
    </row>
    <row r="56" spans="1:42" ht="15" thickBot="1" x14ac:dyDescent="0.35">
      <c r="A56" s="101" t="s">
        <v>52</v>
      </c>
      <c r="B56" s="102"/>
      <c r="C56" s="102"/>
      <c r="D56" s="102"/>
      <c r="E56" s="102"/>
      <c r="F56" s="102"/>
      <c r="G56" s="102"/>
      <c r="H56" s="102"/>
      <c r="I56" s="102"/>
      <c r="J56" s="103"/>
      <c r="L56" s="95" t="s">
        <v>55</v>
      </c>
      <c r="M56" s="96"/>
      <c r="N56" s="96"/>
      <c r="O56" s="96"/>
      <c r="P56" s="96"/>
      <c r="Q56" s="96"/>
      <c r="R56" s="96"/>
      <c r="S56" s="96"/>
      <c r="T56" s="96"/>
      <c r="U56" s="96"/>
      <c r="V56" s="97"/>
      <c r="X56" s="113" t="s">
        <v>58</v>
      </c>
      <c r="Y56" s="114"/>
      <c r="Z56" s="114"/>
      <c r="AA56" s="114"/>
      <c r="AB56" s="114"/>
      <c r="AC56" s="114"/>
      <c r="AD56" s="114"/>
      <c r="AE56" s="114"/>
      <c r="AF56" s="115"/>
      <c r="AH56" s="107" t="s">
        <v>50</v>
      </c>
      <c r="AI56" s="108"/>
      <c r="AJ56" s="108"/>
      <c r="AK56" s="108"/>
      <c r="AL56" s="108"/>
      <c r="AM56" s="108"/>
      <c r="AN56" s="108"/>
      <c r="AO56" s="108"/>
      <c r="AP56" s="109"/>
    </row>
    <row r="57" spans="1:42" ht="44.25" customHeight="1" thickBot="1" x14ac:dyDescent="0.35">
      <c r="A57" s="64" t="s">
        <v>2</v>
      </c>
      <c r="B57" s="65" t="s">
        <v>3</v>
      </c>
      <c r="C57" s="66" t="s">
        <v>4</v>
      </c>
      <c r="D57" s="65" t="s">
        <v>5</v>
      </c>
      <c r="E57" s="65" t="s">
        <v>6</v>
      </c>
      <c r="F57" s="65" t="s">
        <v>7</v>
      </c>
      <c r="G57" s="67" t="s">
        <v>10</v>
      </c>
      <c r="H57" s="68" t="s">
        <v>11</v>
      </c>
      <c r="I57" s="67" t="s">
        <v>32</v>
      </c>
      <c r="J57" s="69" t="s">
        <v>33</v>
      </c>
      <c r="L57" s="11" t="s">
        <v>2</v>
      </c>
      <c r="M57" s="12" t="s">
        <v>3</v>
      </c>
      <c r="N57" s="13" t="s">
        <v>12</v>
      </c>
      <c r="O57" s="13" t="s">
        <v>13</v>
      </c>
      <c r="P57" s="12" t="s">
        <v>5</v>
      </c>
      <c r="Q57" s="12" t="s">
        <v>6</v>
      </c>
      <c r="R57" s="14" t="s">
        <v>7</v>
      </c>
      <c r="S57" s="14" t="s">
        <v>10</v>
      </c>
      <c r="T57" s="14" t="s">
        <v>11</v>
      </c>
      <c r="U57" s="14" t="s">
        <v>32</v>
      </c>
      <c r="V57" s="15" t="s">
        <v>33</v>
      </c>
      <c r="X57" s="45" t="s">
        <v>2</v>
      </c>
      <c r="Y57" s="46" t="s">
        <v>3</v>
      </c>
      <c r="Z57" s="47" t="s">
        <v>12</v>
      </c>
      <c r="AA57" s="48" t="s">
        <v>7</v>
      </c>
      <c r="AB57" s="72" t="s">
        <v>10</v>
      </c>
      <c r="AC57" s="73" t="s">
        <v>11</v>
      </c>
      <c r="AD57" s="49" t="s">
        <v>32</v>
      </c>
      <c r="AE57" s="49" t="s">
        <v>33</v>
      </c>
      <c r="AF57" s="50" t="s">
        <v>48</v>
      </c>
      <c r="AH57" s="59" t="s">
        <v>2</v>
      </c>
      <c r="AI57" s="60" t="s">
        <v>3</v>
      </c>
      <c r="AJ57" s="61" t="s">
        <v>28</v>
      </c>
      <c r="AK57" s="62" t="s">
        <v>30</v>
      </c>
      <c r="AL57" s="62" t="s">
        <v>29</v>
      </c>
      <c r="AM57" s="62" t="s">
        <v>30</v>
      </c>
      <c r="AN57" s="62" t="s">
        <v>31</v>
      </c>
      <c r="AO57" s="62" t="s">
        <v>30</v>
      </c>
      <c r="AP57" s="63" t="s">
        <v>7</v>
      </c>
    </row>
    <row r="58" spans="1:42" x14ac:dyDescent="0.3">
      <c r="A58" s="51">
        <v>2020</v>
      </c>
      <c r="B58" s="52" t="s">
        <v>0</v>
      </c>
      <c r="C58" s="53">
        <v>2484</v>
      </c>
      <c r="D58" s="53">
        <v>5498</v>
      </c>
      <c r="E58" s="53">
        <v>4331</v>
      </c>
      <c r="F58" s="53">
        <v>12589563</v>
      </c>
      <c r="G58" s="70">
        <v>0.31232399894227503</v>
      </c>
      <c r="H58" s="70">
        <v>-2.4940129804589369E-2</v>
      </c>
      <c r="I58" s="54">
        <f>SUM(I35:I37)</f>
        <v>14293206.760000002</v>
      </c>
      <c r="J58" s="71">
        <f>SUM(J35:J37)</f>
        <v>12111947</v>
      </c>
      <c r="L58" s="4">
        <v>2020</v>
      </c>
      <c r="M58" s="1" t="s">
        <v>0</v>
      </c>
      <c r="N58" s="2">
        <v>265</v>
      </c>
      <c r="O58" s="2">
        <v>24114</v>
      </c>
      <c r="P58" s="2">
        <v>444</v>
      </c>
      <c r="Q58" s="2">
        <v>281</v>
      </c>
      <c r="R58" s="2">
        <v>3706412</v>
      </c>
      <c r="S58" s="17">
        <v>0.49691318720099115</v>
      </c>
      <c r="T58" s="17">
        <v>0.14627438178014676</v>
      </c>
      <c r="U58" s="34">
        <f>SUM(U35:U37)</f>
        <v>3852919.27</v>
      </c>
      <c r="V58" s="35">
        <f>SUM(V35:V37)</f>
        <v>3358647</v>
      </c>
      <c r="X58" s="51">
        <v>2020</v>
      </c>
      <c r="Y58" s="52" t="s">
        <v>0</v>
      </c>
      <c r="Z58" s="52">
        <v>172</v>
      </c>
      <c r="AA58" s="74">
        <v>717202</v>
      </c>
      <c r="AB58" s="70">
        <v>0.32400000000000001</v>
      </c>
      <c r="AC58" s="70">
        <v>-0.13097814665806626</v>
      </c>
      <c r="AD58" s="54">
        <f>SUM(AD35:AD37)</f>
        <v>716641.28000000003</v>
      </c>
      <c r="AE58" s="54">
        <f>SUM(AE35:AE37)</f>
        <v>706087</v>
      </c>
      <c r="AF58" s="71">
        <f>SUM(AF35:AF37)</f>
        <v>34290</v>
      </c>
      <c r="AH58" s="51">
        <v>2020</v>
      </c>
      <c r="AI58" s="52" t="s">
        <v>0</v>
      </c>
      <c r="AJ58" s="75">
        <v>3932664</v>
      </c>
      <c r="AK58" s="76">
        <f>AJ58/AP58</f>
        <v>0.23115400492218474</v>
      </c>
      <c r="AL58" s="74">
        <v>1845186</v>
      </c>
      <c r="AM58" s="76">
        <f>AL58/AP58</f>
        <v>0.10845628655952971</v>
      </c>
      <c r="AN58" s="74">
        <f>+AJ58+AL58</f>
        <v>5777850</v>
      </c>
      <c r="AO58" s="76">
        <f>AN58/AP58</f>
        <v>0.33961029148171445</v>
      </c>
      <c r="AP58" s="77">
        <v>17013177</v>
      </c>
    </row>
    <row r="59" spans="1:42" x14ac:dyDescent="0.3">
      <c r="A59" s="4">
        <v>2020</v>
      </c>
      <c r="B59" s="1" t="s">
        <v>1</v>
      </c>
      <c r="C59" s="2">
        <v>2622</v>
      </c>
      <c r="D59" s="2">
        <v>5764</v>
      </c>
      <c r="E59" s="2">
        <v>4634</v>
      </c>
      <c r="F59" s="2">
        <v>13529476</v>
      </c>
      <c r="G59" s="17">
        <v>0.36774469314258734</v>
      </c>
      <c r="H59" s="17">
        <v>2.0485387257403755E-2</v>
      </c>
      <c r="I59" s="34">
        <f>SUM(I38:I40)</f>
        <v>14017764.719999999</v>
      </c>
      <c r="J59" s="35">
        <f>SUM(J38:J40)</f>
        <v>13523359</v>
      </c>
      <c r="L59" s="4">
        <v>2020</v>
      </c>
      <c r="M59" s="1" t="s">
        <v>1</v>
      </c>
      <c r="N59" s="2">
        <v>271</v>
      </c>
      <c r="O59" s="2">
        <v>24642</v>
      </c>
      <c r="P59" s="2">
        <v>439</v>
      </c>
      <c r="Q59" s="2">
        <v>291</v>
      </c>
      <c r="R59" s="2">
        <v>3794559</v>
      </c>
      <c r="S59" s="17">
        <v>0.52919087567224543</v>
      </c>
      <c r="T59" s="17">
        <v>0.1626371280420445</v>
      </c>
      <c r="U59" s="34">
        <f>SUM(U38:U40)</f>
        <v>4686457.42</v>
      </c>
      <c r="V59" s="35">
        <f>SUM(V38:V40)</f>
        <v>2829012</v>
      </c>
      <c r="X59" s="4">
        <v>2020</v>
      </c>
      <c r="Y59" s="1" t="s">
        <v>1</v>
      </c>
      <c r="Z59" s="1">
        <v>209</v>
      </c>
      <c r="AA59" s="21">
        <v>698303</v>
      </c>
      <c r="AB59" s="17">
        <v>0.34402401249887227</v>
      </c>
      <c r="AC59" s="17">
        <v>8.8314098607624476E-3</v>
      </c>
      <c r="AD59" s="34">
        <f>SUM(AD38:AD40)</f>
        <v>747569.45</v>
      </c>
      <c r="AE59" s="34">
        <f>SUM(AE38:AE40)</f>
        <v>657695</v>
      </c>
      <c r="AF59" s="35">
        <f>SUM(AF38:AF40)</f>
        <v>33443</v>
      </c>
      <c r="AH59" s="4">
        <v>2020</v>
      </c>
      <c r="AI59" s="1" t="s">
        <v>1</v>
      </c>
      <c r="AJ59" s="31">
        <v>3926993</v>
      </c>
      <c r="AK59" s="25">
        <f>AJ59/AP59</f>
        <v>0.21789586900434338</v>
      </c>
      <c r="AL59" s="21">
        <v>2056606</v>
      </c>
      <c r="AM59" s="25">
        <f>AL59/AP59</f>
        <v>0.11411427307600157</v>
      </c>
      <c r="AN59" s="21">
        <f>+AJ59+AL59</f>
        <v>5983599</v>
      </c>
      <c r="AO59" s="25">
        <f>AN59/AP59</f>
        <v>0.33201014208034496</v>
      </c>
      <c r="AP59" s="78">
        <v>18022338</v>
      </c>
    </row>
    <row r="60" spans="1:42" x14ac:dyDescent="0.3">
      <c r="A60" s="4">
        <v>2021</v>
      </c>
      <c r="B60" s="1" t="s">
        <v>8</v>
      </c>
      <c r="C60" s="2">
        <v>2865</v>
      </c>
      <c r="D60" s="2">
        <v>5842</v>
      </c>
      <c r="E60" s="2">
        <v>4636</v>
      </c>
      <c r="F60" s="2">
        <v>13420112.489999998</v>
      </c>
      <c r="G60" s="17">
        <v>0.37187441042083252</v>
      </c>
      <c r="H60" s="17">
        <v>1.6696976975131488E-2</v>
      </c>
      <c r="I60" s="34">
        <f>SUM(I41:I43)</f>
        <v>14019393.51</v>
      </c>
      <c r="J60" s="35">
        <f>SUM(J41:J43)</f>
        <v>13394773</v>
      </c>
      <c r="L60" s="4">
        <v>2021</v>
      </c>
      <c r="M60" s="1" t="s">
        <v>8</v>
      </c>
      <c r="N60" s="2">
        <v>282</v>
      </c>
      <c r="O60" s="2">
        <v>24773</v>
      </c>
      <c r="P60" s="2">
        <v>461</v>
      </c>
      <c r="Q60" s="2">
        <v>321</v>
      </c>
      <c r="R60" s="2">
        <v>3735509.06</v>
      </c>
      <c r="S60" s="17">
        <v>0.50834042683328418</v>
      </c>
      <c r="T60" s="17">
        <v>0.10883252819598788</v>
      </c>
      <c r="U60" s="34">
        <f>SUM(U41:U43)</f>
        <v>4616209.9799999995</v>
      </c>
      <c r="V60" s="35">
        <f>SUM(V41:V43)</f>
        <v>4146921.9200001224</v>
      </c>
      <c r="X60" s="4">
        <v>2021</v>
      </c>
      <c r="Y60" s="1" t="s">
        <v>8</v>
      </c>
      <c r="Z60" s="1">
        <v>182</v>
      </c>
      <c r="AA60" s="21">
        <v>739600.46</v>
      </c>
      <c r="AB60" s="17">
        <v>0.35584561426584299</v>
      </c>
      <c r="AC60" s="17">
        <v>-9.1690200338737926E-2</v>
      </c>
      <c r="AD60" s="34">
        <f>SUM(AD41:AD43)</f>
        <v>683497.31</v>
      </c>
      <c r="AE60" s="34">
        <f>SUM(AE41:AE43)</f>
        <v>722849.9</v>
      </c>
      <c r="AF60" s="35">
        <f>SUM(AF41:AF43)</f>
        <v>35110</v>
      </c>
      <c r="AH60" s="4">
        <v>2021</v>
      </c>
      <c r="AI60" s="1" t="s">
        <v>8</v>
      </c>
      <c r="AJ60" s="31">
        <v>4177995.77</v>
      </c>
      <c r="AK60" s="25">
        <f>AJ60/AP60</f>
        <v>0.23346990429430278</v>
      </c>
      <c r="AL60" s="21">
        <v>2043701.66</v>
      </c>
      <c r="AM60" s="25">
        <f>AL60/AP60</f>
        <v>0.1142037611412679</v>
      </c>
      <c r="AN60" s="21">
        <f>+AJ60+AL60</f>
        <v>6221697.4299999997</v>
      </c>
      <c r="AO60" s="25">
        <f>AN60/AP60</f>
        <v>0.34767366543557066</v>
      </c>
      <c r="AP60" s="78">
        <v>17895222.009999998</v>
      </c>
    </row>
    <row r="61" spans="1:42" ht="15" thickBot="1" x14ac:dyDescent="0.35">
      <c r="A61" s="4">
        <v>2021</v>
      </c>
      <c r="B61" s="1" t="s">
        <v>9</v>
      </c>
      <c r="C61" s="2">
        <v>3263</v>
      </c>
      <c r="D61" s="2">
        <v>5820</v>
      </c>
      <c r="E61" s="2">
        <v>4611</v>
      </c>
      <c r="F61" s="2">
        <v>13572921.32</v>
      </c>
      <c r="G61" s="17">
        <v>0.39099775537489079</v>
      </c>
      <c r="H61" s="17">
        <v>3.0154124553440277E-2</v>
      </c>
      <c r="I61" s="34">
        <f>SUM(I44:I46)</f>
        <v>12773046.1</v>
      </c>
      <c r="J61" s="35">
        <f>SUM(J44:J46)</f>
        <v>13424823</v>
      </c>
      <c r="L61" s="4">
        <v>2021</v>
      </c>
      <c r="M61" s="1" t="s">
        <v>9</v>
      </c>
      <c r="N61" s="2">
        <v>287</v>
      </c>
      <c r="O61" s="2">
        <v>25996</v>
      </c>
      <c r="P61" s="2">
        <v>406</v>
      </c>
      <c r="Q61" s="2">
        <v>280</v>
      </c>
      <c r="R61" s="2">
        <v>4152040.69</v>
      </c>
      <c r="S61" s="17">
        <v>0.53631776185700142</v>
      </c>
      <c r="T61" s="17">
        <v>0.17359452185116911</v>
      </c>
      <c r="U61" s="40">
        <f>SUM(U44:U46)</f>
        <v>3868821.81</v>
      </c>
      <c r="V61" s="41">
        <f>SUM(V44:V46)</f>
        <v>5970692</v>
      </c>
      <c r="X61" s="4">
        <v>2021</v>
      </c>
      <c r="Y61" s="1" t="s">
        <v>9</v>
      </c>
      <c r="Z61" s="1">
        <v>151</v>
      </c>
      <c r="AA61" s="21">
        <v>688785.45</v>
      </c>
      <c r="AB61" s="17">
        <v>0.39522587185893665</v>
      </c>
      <c r="AC61" s="17">
        <v>-6.5737231128318682E-2</v>
      </c>
      <c r="AD61" s="34">
        <f>SUM(AD44:AD46)</f>
        <v>678821.1</v>
      </c>
      <c r="AE61" s="34">
        <f>SUM(AE44:AE46)</f>
        <v>693257</v>
      </c>
      <c r="AF61" s="35">
        <f>SUM(AF44:AF46)</f>
        <v>31085.52</v>
      </c>
      <c r="AH61" s="4">
        <v>2021</v>
      </c>
      <c r="AI61" s="1" t="s">
        <v>9</v>
      </c>
      <c r="AJ61" s="31">
        <v>4175527.43</v>
      </c>
      <c r="AK61" s="25">
        <f>AJ61/AP61</f>
        <v>0.22676141502811725</v>
      </c>
      <c r="AL61" s="21">
        <v>2250563.4</v>
      </c>
      <c r="AM61" s="25">
        <f>AL61/AP61</f>
        <v>0.12222191082444658</v>
      </c>
      <c r="AN61" s="21">
        <f>+AJ61+AL61</f>
        <v>6426090.8300000001</v>
      </c>
      <c r="AO61" s="25">
        <f>AN61/AP61</f>
        <v>0.34898332585256386</v>
      </c>
      <c r="AP61" s="78">
        <v>18413747.460000001</v>
      </c>
    </row>
    <row r="62" spans="1:42" x14ac:dyDescent="0.3">
      <c r="A62" s="4">
        <v>2021</v>
      </c>
      <c r="B62" s="1" t="s">
        <v>0</v>
      </c>
      <c r="C62" s="2">
        <v>3213</v>
      </c>
      <c r="D62" s="3"/>
      <c r="E62" s="3"/>
      <c r="F62" s="36">
        <v>14490536</v>
      </c>
      <c r="G62" s="42">
        <v>0.40799999999999997</v>
      </c>
      <c r="H62" s="3"/>
      <c r="I62" s="34"/>
      <c r="J62" s="35"/>
      <c r="L62" s="4">
        <v>2021</v>
      </c>
      <c r="M62" s="1" t="s">
        <v>0</v>
      </c>
      <c r="N62" s="2">
        <v>326</v>
      </c>
      <c r="O62" s="2">
        <v>29557</v>
      </c>
      <c r="P62" s="2"/>
      <c r="Q62" s="2"/>
      <c r="R62" s="36">
        <v>4561207.7061641905</v>
      </c>
      <c r="S62" s="42">
        <v>0.52393860044664364</v>
      </c>
      <c r="T62" s="17"/>
      <c r="U62" s="17"/>
      <c r="V62" s="19"/>
      <c r="X62" s="4">
        <v>2021</v>
      </c>
      <c r="Y62" s="1" t="s">
        <v>0</v>
      </c>
      <c r="Z62" s="3"/>
      <c r="AA62" s="3"/>
      <c r="AB62" s="3"/>
      <c r="AC62" s="3"/>
      <c r="AD62" s="3"/>
      <c r="AE62" s="3"/>
      <c r="AF62" s="5"/>
      <c r="AH62" s="4">
        <v>2021</v>
      </c>
      <c r="AI62" s="1" t="s">
        <v>0</v>
      </c>
      <c r="AJ62" s="3"/>
      <c r="AK62" s="3"/>
      <c r="AL62" s="3"/>
      <c r="AM62" s="3"/>
      <c r="AN62" s="3"/>
      <c r="AO62" s="3"/>
      <c r="AP62" s="5"/>
    </row>
    <row r="63" spans="1:42" ht="15" thickBot="1" x14ac:dyDescent="0.35">
      <c r="A63" s="6">
        <v>2021</v>
      </c>
      <c r="B63" s="7" t="s">
        <v>1</v>
      </c>
      <c r="C63" s="8">
        <v>3393</v>
      </c>
      <c r="D63" s="9"/>
      <c r="E63" s="9"/>
      <c r="F63" s="43">
        <v>15035956</v>
      </c>
      <c r="G63" s="44">
        <v>0.42599999999999999</v>
      </c>
      <c r="H63" s="9"/>
      <c r="I63" s="40"/>
      <c r="J63" s="41"/>
      <c r="L63" s="6">
        <v>2021</v>
      </c>
      <c r="M63" s="7" t="s">
        <v>1</v>
      </c>
      <c r="N63" s="8">
        <v>348</v>
      </c>
      <c r="O63" s="8">
        <v>30173</v>
      </c>
      <c r="P63" s="8"/>
      <c r="Q63" s="8"/>
      <c r="R63" s="43">
        <v>4702830.9138029246</v>
      </c>
      <c r="S63" s="44">
        <v>0.53415214923974197</v>
      </c>
      <c r="T63" s="18"/>
      <c r="U63" s="18"/>
      <c r="V63" s="20"/>
      <c r="X63" s="6">
        <v>2021</v>
      </c>
      <c r="Y63" s="7" t="s">
        <v>1</v>
      </c>
      <c r="Z63" s="9"/>
      <c r="AA63" s="9"/>
      <c r="AB63" s="9"/>
      <c r="AC63" s="9"/>
      <c r="AD63" s="9"/>
      <c r="AE63" s="9"/>
      <c r="AF63" s="10"/>
      <c r="AH63" s="6">
        <v>2021</v>
      </c>
      <c r="AI63" s="7" t="s">
        <v>1</v>
      </c>
      <c r="AJ63" s="9"/>
      <c r="AK63" s="9"/>
      <c r="AL63" s="9"/>
      <c r="AM63" s="9"/>
      <c r="AN63" s="9"/>
      <c r="AO63" s="9"/>
      <c r="AP63" s="10"/>
    </row>
    <row r="64" spans="1:42" x14ac:dyDescent="0.3">
      <c r="F64"/>
    </row>
    <row r="65" spans="1:16" x14ac:dyDescent="0.3">
      <c r="F65"/>
    </row>
    <row r="66" spans="1:16" ht="15" thickBot="1" x14ac:dyDescent="0.35">
      <c r="F66"/>
    </row>
    <row r="67" spans="1:16" ht="15" thickBot="1" x14ac:dyDescent="0.35">
      <c r="A67" s="101" t="s">
        <v>53</v>
      </c>
      <c r="B67" s="102"/>
      <c r="C67" s="102"/>
      <c r="D67" s="103"/>
      <c r="F67"/>
    </row>
    <row r="68" spans="1:16" ht="15" thickBot="1" x14ac:dyDescent="0.35">
      <c r="A68" s="26"/>
      <c r="B68" s="16" t="s">
        <v>25</v>
      </c>
      <c r="C68" s="16" t="s">
        <v>26</v>
      </c>
      <c r="D68" s="27" t="s">
        <v>27</v>
      </c>
      <c r="F68"/>
    </row>
    <row r="69" spans="1:16" ht="15" thickBot="1" x14ac:dyDescent="0.35">
      <c r="A69" s="28">
        <v>44227</v>
      </c>
      <c r="B69" s="3">
        <v>2785</v>
      </c>
      <c r="C69" s="3">
        <v>2708</v>
      </c>
      <c r="D69" s="5"/>
      <c r="F69"/>
      <c r="L69" s="95" t="s">
        <v>56</v>
      </c>
      <c r="M69" s="96"/>
      <c r="N69" s="96"/>
      <c r="O69" s="97"/>
    </row>
    <row r="70" spans="1:16" x14ac:dyDescent="0.3">
      <c r="A70" s="28">
        <v>44255</v>
      </c>
      <c r="B70" s="3">
        <v>2837</v>
      </c>
      <c r="C70" s="3">
        <v>2797</v>
      </c>
      <c r="D70" s="5"/>
      <c r="F70"/>
      <c r="L70" s="26"/>
      <c r="M70" s="16" t="s">
        <v>25</v>
      </c>
      <c r="N70" s="16" t="s">
        <v>26</v>
      </c>
      <c r="O70" s="27" t="s">
        <v>27</v>
      </c>
    </row>
    <row r="71" spans="1:16" x14ac:dyDescent="0.3">
      <c r="A71" s="28">
        <v>44286</v>
      </c>
      <c r="B71" s="3">
        <v>2892</v>
      </c>
      <c r="C71" s="3">
        <v>2933</v>
      </c>
      <c r="D71" s="5"/>
      <c r="F71"/>
      <c r="L71" s="28">
        <v>44227</v>
      </c>
      <c r="M71" s="3">
        <v>251</v>
      </c>
      <c r="N71" s="3">
        <v>262</v>
      </c>
      <c r="O71" s="5"/>
    </row>
    <row r="72" spans="1:16" x14ac:dyDescent="0.3">
      <c r="A72" s="28">
        <v>44316</v>
      </c>
      <c r="B72" s="3">
        <v>2944</v>
      </c>
      <c r="C72" s="3">
        <v>3019</v>
      </c>
      <c r="D72" s="5"/>
      <c r="F72"/>
      <c r="L72" s="28">
        <v>44255</v>
      </c>
      <c r="M72" s="3">
        <v>249</v>
      </c>
      <c r="N72" s="3">
        <v>270</v>
      </c>
      <c r="O72" s="5"/>
    </row>
    <row r="73" spans="1:16" x14ac:dyDescent="0.3">
      <c r="A73" s="28">
        <v>44347</v>
      </c>
      <c r="B73" s="3">
        <v>2996</v>
      </c>
      <c r="C73" s="3">
        <v>3187</v>
      </c>
      <c r="D73" s="5"/>
      <c r="F73"/>
      <c r="L73" s="28">
        <v>44286</v>
      </c>
      <c r="M73" s="3">
        <v>261</v>
      </c>
      <c r="N73" s="3">
        <v>282</v>
      </c>
      <c r="O73" s="5"/>
    </row>
    <row r="74" spans="1:16" x14ac:dyDescent="0.3">
      <c r="A74" s="28">
        <v>44377</v>
      </c>
      <c r="B74" s="3">
        <v>3046</v>
      </c>
      <c r="C74" s="3">
        <v>3263</v>
      </c>
      <c r="D74" s="5"/>
      <c r="F74"/>
      <c r="L74" s="28">
        <v>44316</v>
      </c>
      <c r="M74" s="3">
        <v>272</v>
      </c>
      <c r="N74" s="3">
        <v>284</v>
      </c>
      <c r="O74" s="5"/>
    </row>
    <row r="75" spans="1:16" x14ac:dyDescent="0.3">
      <c r="A75" s="28">
        <v>44408</v>
      </c>
      <c r="B75" s="3">
        <v>3102</v>
      </c>
      <c r="C75" s="3">
        <v>3251</v>
      </c>
      <c r="D75" s="5"/>
      <c r="F75"/>
      <c r="L75" s="28">
        <v>44347</v>
      </c>
      <c r="M75" s="3">
        <v>279</v>
      </c>
      <c r="N75" s="3">
        <v>283</v>
      </c>
      <c r="O75" s="5"/>
    </row>
    <row r="76" spans="1:16" x14ac:dyDescent="0.3">
      <c r="A76" s="28">
        <v>44439</v>
      </c>
      <c r="B76" s="3">
        <v>3169</v>
      </c>
      <c r="C76" s="38">
        <v>3386</v>
      </c>
      <c r="D76" s="5"/>
      <c r="F76"/>
      <c r="L76" s="28">
        <v>44377</v>
      </c>
      <c r="M76" s="3">
        <v>300</v>
      </c>
      <c r="N76" s="3">
        <v>287</v>
      </c>
      <c r="O76" s="5"/>
    </row>
    <row r="77" spans="1:16" x14ac:dyDescent="0.3">
      <c r="A77" s="28">
        <v>44469</v>
      </c>
      <c r="B77" s="3">
        <v>3213</v>
      </c>
      <c r="C77" s="38">
        <v>3430</v>
      </c>
      <c r="D77" s="5"/>
      <c r="F77"/>
      <c r="L77" s="28">
        <v>44408</v>
      </c>
      <c r="M77" s="3">
        <v>314</v>
      </c>
      <c r="N77" s="32">
        <v>305</v>
      </c>
      <c r="O77" s="5"/>
      <c r="P77" s="30"/>
    </row>
    <row r="78" spans="1:16" x14ac:dyDescent="0.3">
      <c r="A78" s="28">
        <v>44500</v>
      </c>
      <c r="B78" s="3">
        <v>3273</v>
      </c>
      <c r="C78" s="38">
        <v>3490</v>
      </c>
      <c r="D78" s="5"/>
      <c r="F78"/>
      <c r="L78" s="28">
        <v>44439</v>
      </c>
      <c r="M78" s="3">
        <v>323</v>
      </c>
      <c r="N78" s="38">
        <v>300</v>
      </c>
      <c r="O78" s="5"/>
    </row>
    <row r="79" spans="1:16" x14ac:dyDescent="0.3">
      <c r="A79" s="28">
        <v>44530</v>
      </c>
      <c r="B79" s="3">
        <v>3345</v>
      </c>
      <c r="C79" s="38">
        <v>3562</v>
      </c>
      <c r="D79" s="5"/>
      <c r="F79"/>
      <c r="L79" s="28">
        <v>44469</v>
      </c>
      <c r="M79" s="3">
        <v>327</v>
      </c>
      <c r="N79" s="38">
        <v>306</v>
      </c>
      <c r="O79" s="5"/>
    </row>
    <row r="80" spans="1:16" ht="15" thickBot="1" x14ac:dyDescent="0.35">
      <c r="A80" s="29">
        <v>44561</v>
      </c>
      <c r="B80" s="9">
        <v>3393</v>
      </c>
      <c r="C80" s="39">
        <v>3610</v>
      </c>
      <c r="D80" s="10"/>
      <c r="F80"/>
      <c r="L80" s="28">
        <v>44500</v>
      </c>
      <c r="M80" s="3">
        <v>327</v>
      </c>
      <c r="N80" s="38">
        <v>309</v>
      </c>
      <c r="O80" s="5"/>
    </row>
    <row r="81" spans="12:15" x14ac:dyDescent="0.3">
      <c r="L81" s="28">
        <v>44530</v>
      </c>
      <c r="M81" s="3">
        <v>331</v>
      </c>
      <c r="N81" s="38">
        <v>318</v>
      </c>
      <c r="O81" s="5"/>
    </row>
    <row r="82" spans="12:15" ht="15" thickBot="1" x14ac:dyDescent="0.35">
      <c r="L82" s="29">
        <v>44561</v>
      </c>
      <c r="M82" s="9">
        <v>326</v>
      </c>
      <c r="N82" s="39">
        <v>328</v>
      </c>
      <c r="O82" s="10"/>
    </row>
  </sheetData>
  <mergeCells count="10">
    <mergeCell ref="L69:O69"/>
    <mergeCell ref="L3:V3"/>
    <mergeCell ref="A56:J56"/>
    <mergeCell ref="L56:V56"/>
    <mergeCell ref="AH3:AP3"/>
    <mergeCell ref="AH56:AP56"/>
    <mergeCell ref="X3:AF3"/>
    <mergeCell ref="X56:AF56"/>
    <mergeCell ref="A67:D67"/>
    <mergeCell ref="A3:J3"/>
  </mergeCells>
  <phoneticPr fontId="4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2D5BA-838C-4E72-90F4-AF5F7C0465CB}">
  <dimension ref="D9:I18"/>
  <sheetViews>
    <sheetView workbookViewId="0">
      <selection activeCell="F44" sqref="F44"/>
    </sheetView>
  </sheetViews>
  <sheetFormatPr defaultRowHeight="14.4" x14ac:dyDescent="0.3"/>
  <sheetData>
    <row r="9" spans="4:9" x14ac:dyDescent="0.3">
      <c r="E9" t="s">
        <v>14</v>
      </c>
      <c r="F9" t="s">
        <v>15</v>
      </c>
      <c r="G9" t="s">
        <v>16</v>
      </c>
    </row>
    <row r="10" spans="4:9" x14ac:dyDescent="0.3">
      <c r="D10" t="s">
        <v>17</v>
      </c>
      <c r="E10">
        <v>12509868</v>
      </c>
      <c r="F10">
        <v>3706412</v>
      </c>
      <c r="G10">
        <v>744318</v>
      </c>
      <c r="H10">
        <f>SUM(E10:G10)</f>
        <v>16960598</v>
      </c>
    </row>
    <row r="11" spans="4:9" x14ac:dyDescent="0.3">
      <c r="D11" t="s">
        <v>18</v>
      </c>
      <c r="E11">
        <v>3907132</v>
      </c>
      <c r="F11">
        <v>1841765</v>
      </c>
      <c r="G11">
        <v>241326</v>
      </c>
    </row>
    <row r="12" spans="4:9" x14ac:dyDescent="0.3">
      <c r="D12" t="s">
        <v>19</v>
      </c>
      <c r="E12" s="22">
        <f>+E11/E10</f>
        <v>0.31232399894227503</v>
      </c>
      <c r="F12" s="22">
        <f>+F11/F10</f>
        <v>0.49691318720099115</v>
      </c>
      <c r="G12" s="22">
        <f>+G11/G10</f>
        <v>0.32422432347464392</v>
      </c>
    </row>
    <row r="14" spans="4:9" x14ac:dyDescent="0.3">
      <c r="D14" t="s">
        <v>22</v>
      </c>
      <c r="E14" s="22">
        <f>E10/H10</f>
        <v>0.73758413471034456</v>
      </c>
      <c r="F14" s="22">
        <f>F10/H10</f>
        <v>0.21853073812609675</v>
      </c>
      <c r="G14" s="22">
        <f>+G10/H10</f>
        <v>4.3885127163558739E-2</v>
      </c>
      <c r="I14" s="23">
        <f>1997007+570979</f>
        <v>2567986</v>
      </c>
    </row>
    <row r="15" spans="4:9" x14ac:dyDescent="0.3">
      <c r="D15" t="s">
        <v>23</v>
      </c>
      <c r="E15">
        <v>1582108</v>
      </c>
      <c r="F15">
        <v>1103337</v>
      </c>
      <c r="G15">
        <v>15207</v>
      </c>
    </row>
    <row r="16" spans="4:9" x14ac:dyDescent="0.3">
      <c r="D16" t="s">
        <v>21</v>
      </c>
      <c r="E16" s="23">
        <f>(E14*I14)*-1</f>
        <v>-1894105.7317582788</v>
      </c>
      <c r="F16" s="23">
        <f>(+F14*I14)*-1</f>
        <v>-561183.87607748271</v>
      </c>
      <c r="G16" s="23">
        <f>(+G14*I14)*-1</f>
        <v>-112696.39216423855</v>
      </c>
      <c r="I16">
        <v>-1</v>
      </c>
    </row>
    <row r="17" spans="4:7" x14ac:dyDescent="0.3">
      <c r="D17" t="s">
        <v>20</v>
      </c>
      <c r="E17" s="24">
        <f>+E16+E15</f>
        <v>-311997.73175827879</v>
      </c>
      <c r="F17" s="24">
        <f>+F16+F15</f>
        <v>542153.12392251729</v>
      </c>
      <c r="G17" s="24">
        <f>+G16+G15</f>
        <v>-97489.392164238554</v>
      </c>
    </row>
    <row r="18" spans="4:7" x14ac:dyDescent="0.3">
      <c r="D18" t="s">
        <v>24</v>
      </c>
      <c r="E18" s="22">
        <f>+E17/E10</f>
        <v>-2.4940129804589369E-2</v>
      </c>
      <c r="F18" s="22">
        <f>+F17/F10</f>
        <v>0.14627438178014676</v>
      </c>
      <c r="G18" s="22">
        <f>+G17/G10</f>
        <v>-0.13097814665806626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Q3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Grubb, Jonathan</dc:creator>
  <cp:lastModifiedBy>Becker, Garrett</cp:lastModifiedBy>
  <dcterms:created xsi:type="dcterms:W3CDTF">2021-07-21T17:41:06Z</dcterms:created>
  <dcterms:modified xsi:type="dcterms:W3CDTF">2023-02-25T18:50:32Z</dcterms:modified>
</cp:coreProperties>
</file>