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Impact/"/>
    </mc:Choice>
  </mc:AlternateContent>
  <xr:revisionPtr revIDLastSave="0" documentId="13_ncr:1_{9915929A-BAFD-3B42-94AC-B1E42ED1F52C}" xr6:coauthVersionLast="47" xr6:coauthVersionMax="47" xr10:uidLastSave="{00000000-0000-0000-0000-000000000000}"/>
  <bookViews>
    <workbookView xWindow="3340" yWindow="1380" windowWidth="3122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<sst xmlns="http://schemas.openxmlformats.org/spreadsheetml/2006/main" count="4061" uniqueCount="2336">
  <si>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</si>
  <si>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</si>
  <si>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</si>
  <si>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</si>
  <si>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</si>
  <si>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</si>
  <si>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</si>
  <si>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</si>
  <si>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</si>
  <si>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</si>
  <si>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</si>
  <si>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</si>
  <si>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</si>
  <si>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</si>
  <si>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</si>
  <si>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</si>
  <si>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</si>
  <si>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</si>
  <si>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</si>
  <si>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</si>
  <si>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</si>
  <si>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</si>
  <si>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</si>
  <si>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</si>
  <si>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</si>
  <si>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</si>
  <si>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</si>
  <si>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</si>
  <si>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</si>
  <si>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</si>
  <si>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</si>
  <si>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</si>
  <si>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</si>
  <si>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</si>
  <si>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</si>
  <si>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</si>
  <si>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</si>
  <si>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</si>
  <si>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</si>
  <si>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</si>
  <si>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</si>
  <si>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</si>
  <si>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</si>
  <si>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</si>
  <si>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</si>
  <si>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</si>
  <si>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</si>
  <si>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</si>
  <si>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</si>
  <si>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</si>
  <si>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</si>
  <si>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</si>
  <si>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</si>
  <si>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</si>
  <si>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</si>
  <si>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</si>
  <si>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</si>
  <si>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</si>
  <si>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</si>
  <si>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</si>
  <si>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</si>
  <si>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</si>
  <si>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</si>
  <si>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</si>
  <si>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</si>
  <si>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</si>
  <si>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</si>
  <si>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</si>
  <si>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</si>
  <si>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</si>
  <si>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</si>
  <si>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</si>
  <si>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</si>
  <si>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</si>
  <si>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</si>
  <si>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</si>
  <si>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</si>
  <si>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</si>
  <si>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</si>
  <si>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</si>
  <si>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</si>
  <si>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</si>
  <si>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</si>
  <si>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</si>
  <si>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</si>
  <si>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</si>
  <si>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</si>
  <si>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</si>
  <si>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</si>
  <si>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</si>
  <si>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</si>
  <si>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</si>
  <si>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</si>
  <si>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</si>
  <si>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</si>
  <si>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</si>
  <si>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</si>
  <si>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</si>
  <si>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</si>
  <si>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</si>
  <si>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</si>
  <si>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</si>
  <si>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</si>
  <si>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</si>
  <si>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</si>
  <si>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</si>
  <si>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</si>
  <si>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</si>
  <si>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</si>
  <si>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</si>
  <si>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</si>
  <si>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</si>
  <si>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</si>
  <si>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</si>
  <si>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</si>
  <si>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</si>
  <si>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</si>
  <si>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</si>
  <si>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</si>
  <si>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</si>
  <si>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</si>
  <si>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</si>
  <si>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</si>
  <si>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</si>
  <si>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</si>
  <si>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</si>
  <si>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</si>
  <si>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</si>
  <si>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</si>
  <si>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</si>
  <si>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</si>
  <si>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</si>
  <si>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</si>
  <si>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</si>
  <si>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</si>
  <si>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</si>
  <si>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</si>
  <si>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</si>
  <si>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</si>
  <si>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</si>
  <si>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</si>
  <si>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</si>
  <si>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</si>
  <si>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</si>
  <si>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</si>
  <si>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</si>
  <si>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</si>
  <si>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</si>
  <si>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</si>
  <si>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</si>
  <si>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</si>
  <si>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</si>
  <si>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</si>
  <si>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</si>
  <si>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</si>
  <si>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</si>
  <si>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</si>
  <si>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</si>
  <si>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</si>
  <si>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</si>
  <si>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</si>
  <si>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</si>
  <si>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</si>
  <si>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</si>
  <si>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</si>
  <si>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</si>
  <si>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</si>
  <si>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</si>
  <si>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</si>
  <si>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</si>
  <si>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</si>
  <si>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</si>
  <si>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</si>
  <si>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</si>
  <si>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</si>
  <si>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</si>
  <si>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</si>
  <si>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</si>
  <si>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</si>
  <si>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</si>
  <si>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</si>
  <si>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</si>
  <si>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</si>
  <si>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</si>
  <si>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</si>
  <si>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</si>
  <si>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</si>
  <si>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</si>
  <si>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</si>
  <si>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</si>
  <si>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</si>
  <si>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</si>
  <si>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</si>
  <si>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</si>
  <si>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</si>
  <si>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</si>
  <si>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</si>
  <si>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</si>
  <si>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</si>
  <si>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</si>
  <si>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</si>
  <si>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</si>
  <si>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</si>
  <si>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</si>
  <si>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</si>
  <si>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</si>
  <si>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</si>
  <si>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</si>
  <si>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</si>
  <si>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</si>
  <si>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</si>
  <si>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</si>
  <si>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</si>
  <si>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</si>
  <si>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</si>
  <si>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</si>
  <si>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</si>
  <si>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</si>
  <si>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</si>
  <si>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</si>
  <si>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</si>
  <si>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</si>
  <si>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</si>
  <si>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</si>
  <si>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</si>
  <si>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</si>
  <si>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</si>
  <si>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</si>
  <si>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</si>
  <si>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</si>
  <si>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</si>
  <si>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</si>
  <si>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</si>
  <si>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</si>
  <si>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</si>
  <si>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</si>
  <si>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</si>
  <si>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</si>
  <si>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</si>
  <si>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</si>
  <si>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</si>
  <si>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</si>
  <si>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</si>
  <si>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</si>
  <si>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</si>
  <si>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</si>
  <si>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</si>
  <si>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</si>
  <si>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</si>
  <si>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</si>
  <si>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</si>
  <si>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</si>
  <si>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</si>
  <si>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</si>
  <si>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</si>
  <si>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</si>
  <si>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</si>
  <si>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</si>
  <si>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</si>
  <si>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</si>
  <si>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</si>
  <si>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</si>
  <si>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</si>
  <si>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</si>
  <si>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</si>
  <si>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</si>
  <si>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</si>
  <si>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</si>
  <si>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</si>
  <si>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</si>
  <si>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</si>
  <si>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</si>
  <si>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</si>
  <si>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</si>
  <si>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</si>
  <si>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</si>
  <si>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</si>
  <si>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</si>
  <si>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</si>
  <si>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</si>
  <si>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</si>
  <si>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</si>
  <si>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</si>
  <si>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</si>
  <si>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</si>
  <si>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</si>
  <si>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</si>
  <si>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</si>
  <si>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</si>
  <si>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</si>
  <si>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</si>
  <si>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</si>
  <si>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</si>
  <si>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</si>
  <si>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</si>
  <si>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</si>
  <si>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</si>
  <si>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</si>
  <si>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</si>
  <si>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</si>
  <si>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</si>
  <si>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</si>
  <si>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</si>
  <si>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</si>
  <si>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</si>
  <si>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</si>
  <si>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</si>
  <si>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</si>
  <si>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</si>
  <si>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</si>
  <si>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</si>
  <si>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</si>
  <si>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</si>
  <si>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</si>
  <si>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</si>
  <si>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</si>
  <si>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</si>
  <si>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</si>
  <si>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</si>
  <si>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</si>
  <si>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</si>
  <si>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</si>
  <si>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</si>
  <si>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</si>
  <si>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</si>
  <si>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</si>
  <si>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</si>
  <si>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</si>
  <si>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</si>
  <si>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</si>
  <si>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</si>
  <si>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</si>
  <si>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</si>
  <si>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</si>
  <si>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</si>
  <si>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</si>
  <si>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</si>
  <si>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</si>
  <si>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</si>
  <si>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</si>
  <si>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</si>
  <si>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</si>
  <si>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</si>
  <si>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</si>
  <si>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</si>
  <si>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</si>
  <si>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</si>
  <si>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</si>
  <si>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</si>
  <si>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</si>
  <si>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</si>
  <si>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</si>
  <si>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</si>
  <si>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</si>
  <si>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</si>
  <si>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</si>
  <si>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</si>
  <si>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</si>
  <si>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</si>
  <si>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</si>
  <si>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</si>
  <si>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</si>
  <si>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</si>
  <si>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</si>
  <si>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</si>
  <si>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</si>
  <si>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</si>
  <si>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</si>
  <si>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</si>
  <si>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</si>
  <si>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</si>
  <si>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</si>
  <si>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</si>
  <si>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</si>
  <si>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</si>
  <si>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</si>
  <si>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</si>
  <si>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</si>
  <si>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</si>
  <si>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</si>
  <si>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</si>
  <si>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</si>
  <si>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</si>
  <si>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</si>
  <si>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</si>
  <si>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</si>
  <si>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</si>
  <si>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</si>
  <si>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</si>
  <si>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</si>
  <si>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</si>
  <si>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</si>
  <si>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</si>
  <si>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</si>
  <si>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</si>
  <si>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</si>
  <si>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</si>
  <si>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</si>
  <si>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</si>
  <si>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</si>
  <si>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</si>
  <si>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</si>
  <si>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</si>
  <si>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</si>
  <si>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</si>
  <si>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</si>
  <si>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</si>
  <si>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</si>
  <si>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</si>
  <si>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</si>
  <si>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</si>
  <si>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</si>
  <si>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</si>
  <si>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</si>
  <si>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</si>
  <si>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</si>
  <si>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</si>
  <si>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</si>
  <si>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</si>
  <si>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</si>
  <si>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</si>
  <si>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</si>
  <si>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</si>
  <si>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</si>
  <si>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</si>
  <si>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</si>
  <si>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</si>
  <si>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</si>
  <si>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</si>
  <si>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</si>
  <si>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</si>
  <si>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</si>
  <si>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</si>
  <si>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</si>
  <si>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</si>
  <si>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</si>
  <si>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</si>
  <si>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</si>
  <si>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</si>
  <si>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</si>
  <si>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</si>
  <si>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</si>
  <si>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</si>
  <si>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</si>
  <si>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</si>
  <si>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</si>
  <si>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</si>
  <si>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</si>
  <si>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</si>
  <si>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</si>
  <si>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</si>
  <si>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</si>
  <si>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</si>
  <si>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</si>
  <si>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</si>
  <si>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</si>
  <si>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</si>
  <si>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</si>
  <si>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</si>
  <si>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</si>
  <si>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</si>
  <si>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</si>
  <si>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</si>
  <si>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</si>
  <si>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</si>
  <si>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</si>
  <si>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</si>
  <si>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</si>
  <si>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</si>
  <si>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</si>
  <si>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</si>
  <si>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</si>
  <si>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</si>
  <si>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</si>
  <si>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</si>
  <si>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</si>
  <si>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</si>
  <si>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</si>
  <si>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</si>
  <si>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</si>
  <si>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</si>
  <si>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</si>
  <si>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</si>
  <si>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</si>
  <si>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</si>
  <si>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</si>
  <si>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</si>
  <si>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</si>
  <si>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</si>
  <si>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</si>
  <si>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</si>
  <si>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</si>
  <si>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</si>
  <si>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</si>
  <si>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</si>
  <si>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</si>
  <si>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</si>
  <si>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</si>
  <si>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</si>
  <si>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</si>
  <si>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</si>
  <si>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</si>
  <si>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</si>
  <si>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</si>
  <si>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</si>
  <si>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</si>
  <si>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</si>
  <si>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</si>
  <si>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</si>
  <si>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</si>
  <si>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</si>
  <si>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</si>
  <si>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</si>
  <si>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</si>
  <si>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</si>
  <si>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</si>
  <si>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</si>
  <si>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</si>
  <si>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</si>
  <si>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</si>
  <si>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</si>
  <si>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</si>
  <si>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</si>
  <si>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</si>
  <si>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</si>
  <si>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</si>
  <si>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</si>
  <si>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</si>
  <si>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</si>
  <si>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</si>
  <si>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</si>
  <si>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</si>
  <si>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</si>
  <si>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</si>
  <si>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</si>
  <si>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</si>
  <si>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</si>
  <si>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</si>
  <si>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</si>
  <si>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</si>
  <si>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</si>
  <si>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</si>
  <si>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</si>
  <si>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</si>
  <si>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</si>
  <si>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</si>
  <si>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</si>
  <si>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</si>
  <si>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</si>
  <si>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</si>
  <si>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</si>
  <si>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</si>
  <si>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</si>
  <si>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</si>
  <si>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</si>
  <si>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</si>
  <si>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</si>
  <si>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</si>
  <si>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</si>
  <si>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</si>
  <si>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</si>
  <si>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</si>
  <si>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</si>
  <si>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</si>
  <si>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</si>
  <si>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</si>
  <si>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</si>
  <si>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</si>
  <si>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</si>
  <si>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</si>
  <si>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</si>
  <si>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</si>
  <si>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</si>
  <si>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</si>
  <si>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</si>
  <si>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</si>
  <si>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</si>
  <si>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</si>
  <si>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</si>
  <si>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</si>
  <si>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</si>
  <si>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</si>
  <si>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</si>
  <si>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</si>
  <si>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</si>
  <si>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</si>
  <si>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</si>
  <si>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</si>
  <si>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</si>
  <si>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</si>
  <si>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</si>
  <si>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</si>
  <si>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</si>
  <si>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</si>
  <si>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</si>
  <si>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</si>
  <si>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</si>
  <si>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</si>
  <si>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</si>
  <si>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</si>
  <si>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</si>
  <si>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</si>
  <si>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</si>
  <si>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</si>
  <si>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</si>
  <si>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</si>
  <si>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</si>
  <si>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</si>
  <si>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</si>
  <si>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</si>
  <si>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</si>
  <si>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</si>
  <si>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</si>
  <si>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</si>
  <si>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</si>
  <si>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</si>
  <si>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</si>
  <si>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</si>
  <si>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</si>
  <si>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</si>
  <si>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</si>
  <si>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</si>
  <si>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</si>
  <si>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</si>
  <si>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</si>
  <si>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</si>
  <si>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</si>
  <si>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</si>
  <si>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</si>
  <si>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</si>
  <si>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</si>
  <si>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</si>
  <si>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</si>
  <si>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</si>
  <si>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</si>
  <si>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</si>
  <si>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</si>
  <si>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</si>
  <si>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</si>
  <si>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</si>
  <si>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</si>
  <si>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</si>
  <si>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</si>
  <si>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</si>
  <si>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</si>
  <si>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</si>
  <si>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</si>
  <si>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</si>
  <si>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</si>
  <si>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</si>
  <si>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</si>
  <si>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</si>
  <si>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</si>
  <si>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</si>
  <si>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</si>
  <si>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</si>
  <si>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</si>
  <si>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</si>
  <si>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</si>
  <si>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</si>
  <si>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</si>
  <si>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</si>
  <si>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</si>
  <si>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</si>
  <si>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</si>
  <si>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</si>
  <si>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</si>
  <si>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</si>
  <si>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</si>
  <si>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</si>
  <si>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</si>
  <si>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</si>
  <si>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</si>
  <si>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</si>
  <si>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</si>
  <si>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</si>
  <si>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</si>
  <si>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</si>
  <si>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</si>
  <si>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</si>
  <si>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</si>
  <si>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</si>
  <si>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</si>
  <si>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</si>
  <si>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</si>
  <si>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</si>
  <si>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</si>
  <si>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</si>
  <si>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</si>
  <si>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</si>
  <si>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</si>
  <si>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</si>
  <si>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</si>
  <si>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</si>
  <si>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</si>
  <si>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</si>
  <si>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</si>
  <si>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</si>
  <si>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</si>
  <si>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</si>
  <si>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</si>
  <si>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</si>
  <si>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</si>
  <si>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</si>
  <si>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</si>
  <si>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</si>
  <si>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</si>
  <si>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</si>
  <si>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</si>
  <si>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</si>
  <si>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</si>
  <si>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</si>
  <si>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</si>
  <si>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</si>
  <si>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</si>
  <si>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</si>
  <si>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</si>
  <si>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</si>
  <si>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</si>
  <si>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</si>
  <si>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</si>
  <si>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</si>
  <si>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</si>
  <si>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</si>
  <si>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</si>
  <si>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</si>
  <si>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</si>
  <si>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</si>
  <si>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</si>
  <si>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</si>
  <si>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</si>
  <si>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</si>
  <si>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</si>
  <si>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</si>
  <si>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</si>
  <si>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</si>
  <si>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</si>
  <si>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</si>
  <si>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</si>
  <si>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</si>
  <si>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</si>
  <si>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</si>
  <si>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</si>
  <si>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</si>
  <si>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</si>
  <si>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</si>
  <si>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</si>
  <si>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</si>
  <si>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</si>
  <si>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</si>
  <si>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</si>
  <si>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</si>
  <si>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</si>
  <si>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</si>
  <si>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</si>
  <si>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</si>
  <si>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</si>
  <si>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</si>
  <si>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</si>
  <si>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</si>
  <si>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</si>
  <si>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</si>
  <si>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</si>
  <si>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</si>
  <si>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</si>
  <si>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</si>
  <si>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</si>
  <si>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</si>
  <si>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</si>
  <si>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</si>
  <si>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</si>
  <si>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</si>
  <si>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</si>
  <si>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</si>
  <si>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</si>
  <si>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</si>
  <si>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</si>
  <si>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</si>
  <si>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</si>
  <si>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</si>
  <si>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</si>
  <si>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</si>
  <si>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</si>
  <si>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</si>
  <si>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</si>
  <si>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</si>
  <si>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</si>
  <si>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</si>
  <si>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</si>
  <si>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</si>
  <si>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</si>
  <si>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</si>
  <si>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</si>
  <si>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</si>
  <si>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</si>
  <si>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</si>
  <si>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</si>
  <si>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</si>
  <si>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</si>
  <si>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</si>
  <si>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</si>
  <si>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</si>
  <si>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</si>
  <si>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</si>
  <si>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</si>
  <si>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</si>
  <si>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</si>
  <si>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</si>
  <si>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</si>
  <si>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</si>
  <si>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</si>
  <si>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</si>
  <si>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</si>
  <si>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</si>
  <si>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</si>
  <si>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</si>
  <si>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</si>
  <si>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</si>
  <si>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</si>
  <si>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</si>
  <si>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</si>
  <si>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</si>
  <si>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</si>
  <si>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</si>
  <si>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</si>
  <si>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</si>
  <si>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</si>
  <si>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</si>
  <si>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</si>
  <si>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</si>
  <si>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</si>
  <si>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</si>
  <si>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</si>
  <si>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</si>
  <si>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</si>
  <si>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</si>
  <si>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</si>
  <si>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</si>
  <si>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</si>
  <si>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</si>
  <si>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</si>
  <si>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</si>
  <si>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</si>
  <si>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</si>
  <si>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</si>
  <si>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</si>
  <si>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</si>
  <si>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</si>
  <si>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</si>
  <si>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</si>
  <si>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</si>
  <si>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</si>
  <si>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</si>
  <si>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</si>
  <si>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</si>
  <si>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</si>
  <si>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</si>
  <si>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</si>
  <si>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</si>
  <si>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</si>
  <si>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</si>
  <si>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</si>
  <si>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</si>
  <si>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</si>
  <si>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</si>
  <si>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</si>
  <si>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</si>
  <si>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</si>
  <si>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</si>
  <si>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</si>
  <si>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</si>
  <si>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</si>
  <si>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</si>
  <si>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</si>
  <si>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</si>
  <si>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</si>
  <si>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</si>
  <si>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</si>
  <si>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</si>
  <si>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</si>
  <si>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</si>
  <si>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</si>
  <si>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</si>
  <si>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</si>
  <si>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</si>
  <si>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</si>
  <si>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</si>
  <si>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</si>
  <si>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</si>
  <si>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</si>
  <si>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</si>
  <si>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</si>
  <si>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</si>
  <si>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</si>
  <si>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</si>
  <si>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</si>
  <si>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</si>
  <si>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</si>
  <si>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</si>
  <si>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</si>
  <si>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</si>
  <si>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</si>
  <si>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</si>
  <si>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</si>
  <si>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</si>
  <si>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</si>
  <si>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</si>
  <si>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</si>
  <si>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</si>
  <si>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</si>
  <si>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</si>
  <si>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</si>
  <si>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</si>
  <si>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</si>
  <si>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</si>
  <si>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</si>
  <si>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</si>
  <si>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</si>
  <si>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</si>
  <si>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</si>
  <si>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</si>
  <si>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</si>
  <si>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</si>
  <si>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</si>
  <si>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</si>
  <si>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</si>
  <si>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</si>
  <si>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</si>
  <si>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</si>
  <si>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</si>
  <si>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</si>
  <si>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</si>
  <si>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</si>
  <si>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</si>
  <si>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</si>
  <si>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</si>
  <si>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</si>
  <si>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</si>
  <si>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</si>
  <si>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</si>
  <si>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</si>
  <si>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</si>
  <si>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</si>
  <si>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</si>
  <si>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</si>
  <si>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</si>
  <si>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</si>
  <si>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</si>
  <si>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</si>
  <si>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</si>
  <si>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</si>
  <si>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</si>
  <si>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</si>
  <si>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</si>
  <si>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</si>
  <si>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</si>
  <si>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</si>
  <si>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</si>
  <si>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</si>
  <si>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</si>
  <si>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</si>
  <si>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</si>
  <si>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</si>
  <si>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</si>
  <si>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</si>
  <si>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</si>
  <si>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</si>
  <si>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</si>
  <si>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</si>
  <si>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</si>
  <si>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</si>
  <si>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</si>
  <si>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</si>
  <si>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</si>
  <si>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</si>
  <si>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</si>
  <si>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</si>
  <si>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</si>
  <si>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</si>
  <si>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</si>
  <si>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</si>
  <si>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</si>
  <si>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</si>
  <si>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</si>
  <si>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</si>
  <si>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</si>
  <si>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</si>
  <si>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</si>
  <si>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</si>
  <si>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</si>
  <si>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</si>
  <si>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</si>
  <si>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</si>
  <si>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</si>
  <si>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</si>
  <si>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</si>
  <si>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</si>
  <si>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</si>
  <si>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</si>
  <si>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</si>
  <si>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</si>
  <si>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</si>
  <si>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</si>
  <si>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</si>
  <si>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</si>
  <si>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</si>
  <si>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</si>
  <si>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</si>
  <si>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</si>
  <si>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</si>
  <si>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</si>
  <si>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</si>
  <si>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</si>
  <si>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</si>
  <si>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</si>
  <si>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</si>
  <si>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</si>
  <si>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</si>
  <si>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</si>
  <si>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</si>
  <si>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</si>
  <si>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</si>
  <si>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</si>
  <si>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</si>
  <si>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</si>
  <si>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</si>
  <si>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</si>
  <si>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</si>
  <si>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</si>
  <si>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</si>
  <si>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</si>
  <si>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</si>
  <si>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</si>
  <si>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</si>
  <si>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</si>
  <si>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</si>
  <si>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</si>
  <si>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</si>
  <si>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</si>
  <si>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</si>
  <si>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</si>
  <si>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</si>
  <si>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</si>
  <si>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</si>
  <si>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</si>
  <si>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</si>
  <si>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</si>
  <si>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</si>
  <si>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</si>
  <si>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</si>
  <si>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</si>
  <si>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</si>
  <si>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</si>
  <si>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</si>
  <si>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</si>
  <si>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</si>
  <si>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</si>
  <si>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</si>
  <si>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</si>
  <si>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</si>
  <si>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</si>
  <si>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</si>
  <si>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</si>
  <si>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</si>
  <si>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</si>
  <si>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</si>
  <si>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</si>
  <si>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</si>
  <si>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</si>
  <si>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</si>
  <si>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</si>
  <si>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</si>
  <si>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</si>
  <si>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</si>
  <si>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</si>
  <si>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</si>
  <si>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</si>
  <si>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</si>
  <si>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</si>
  <si>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</si>
  <si>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</si>
  <si>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</si>
  <si>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</si>
  <si>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</si>
  <si>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</si>
  <si>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</si>
  <si>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</si>
  <si>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</si>
  <si>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</si>
  <si>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</si>
  <si>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</si>
  <si>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</si>
  <si>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</si>
  <si>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</si>
  <si>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</si>
  <si>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</si>
  <si>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</si>
  <si>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</si>
  <si>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</si>
  <si>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</si>
  <si>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</si>
  <si>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</si>
  <si>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</si>
  <si>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</si>
  <si>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</si>
  <si>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</si>
  <si>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</si>
  <si>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</si>
  <si>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</si>
  <si>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</si>
  <si>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</si>
  <si>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</si>
  <si>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</si>
  <si>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</si>
  <si>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</si>
  <si>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</si>
  <si>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</si>
  <si>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</si>
  <si>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</si>
  <si>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</si>
  <si>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</si>
  <si>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</si>
  <si>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</si>
  <si>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</si>
  <si>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</si>
  <si>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</si>
  <si>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</si>
  <si>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</si>
  <si>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</si>
  <si>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</si>
  <si>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</si>
  <si>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</si>
  <si>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</si>
  <si>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</si>
  <si>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</si>
  <si>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</si>
  <si>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</si>
  <si>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</si>
  <si>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</si>
  <si>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</si>
  <si>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</si>
  <si>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</si>
  <si>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</si>
  <si>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</si>
  <si>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</si>
  <si>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</si>
  <si>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</si>
  <si>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</si>
  <si>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</si>
  <si>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</si>
  <si>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</si>
  <si>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</si>
  <si>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</si>
  <si>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</si>
  <si>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</si>
  <si>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</si>
  <si>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</si>
  <si>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</si>
  <si>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</si>
  <si>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</si>
  <si>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</si>
  <si>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</si>
  <si>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</si>
  <si>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</si>
  <si>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</si>
  <si>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</si>
  <si>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</si>
  <si>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</si>
  <si>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</si>
  <si>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</si>
  <si>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</si>
  <si>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</si>
  <si>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</si>
  <si>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</si>
  <si>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</si>
  <si>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</si>
  <si>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</si>
  <si>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</si>
  <si>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</si>
  <si>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</si>
  <si>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</si>
  <si>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</si>
  <si>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</si>
  <si>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</si>
  <si>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</si>
  <si>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</si>
  <si>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</si>
  <si>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</si>
  <si>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</si>
  <si>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</si>
  <si>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</si>
  <si>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</si>
  <si>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</si>
  <si>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</si>
  <si>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</si>
  <si>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</si>
  <si>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</si>
  <si>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</si>
  <si>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</si>
  <si>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</si>
  <si>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</si>
  <si>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</si>
  <si>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</si>
  <si>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</si>
  <si>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</si>
  <si>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</si>
  <si>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</si>
  <si>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</si>
  <si>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</si>
  <si>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</si>
  <si>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</si>
  <si>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</si>
  <si>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</si>
  <si>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</si>
  <si>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</si>
  <si>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</si>
  <si>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</si>
  <si>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</si>
  <si>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</si>
  <si>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</si>
  <si>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</si>
  <si>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</si>
  <si>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</si>
  <si>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</si>
  <si>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</si>
  <si>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</si>
  <si>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</si>
  <si>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</si>
  <si>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</si>
  <si>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</si>
  <si>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</si>
  <si>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</si>
  <si>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</si>
  <si>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</si>
  <si>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</si>
  <si>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</si>
  <si>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</si>
  <si>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</si>
  <si>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</si>
  <si>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</si>
  <si>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</si>
  <si>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</si>
  <si>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</si>
  <si>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</si>
  <si>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</si>
  <si>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</si>
  <si>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</si>
  <si>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</si>
  <si>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</si>
  <si>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</si>
  <si>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</si>
  <si>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</si>
  <si>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</si>
  <si>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</si>
  <si>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</si>
  <si>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</si>
  <si>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</si>
  <si>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</si>
  <si>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</si>
  <si>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</si>
  <si>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</si>
  <si>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</si>
  <si>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</si>
  <si>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</si>
  <si>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</si>
  <si>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</si>
  <si>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</si>
  <si>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</si>
  <si>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</si>
  <si>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</si>
  <si>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</si>
  <si>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</si>
  <si>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</si>
  <si>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</si>
  <si>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</si>
  <si>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</si>
  <si>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</si>
  <si>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</si>
  <si>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</si>
  <si>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</si>
  <si>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</si>
  <si>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</si>
  <si>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</si>
  <si>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</si>
  <si>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</si>
  <si>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</si>
  <si>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</si>
  <si>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</si>
  <si>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</si>
  <si>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</si>
  <si>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</si>
  <si>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</si>
  <si>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</si>
  <si>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</si>
  <si>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</si>
  <si>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</si>
  <si>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</si>
  <si>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</si>
  <si>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</si>
  <si>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</si>
  <si>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</si>
  <si>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</si>
  <si>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</si>
  <si>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</si>
  <si>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</si>
  <si>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</si>
  <si>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</si>
  <si>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</si>
  <si>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</si>
  <si>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</si>
  <si>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</si>
  <si>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</si>
  <si>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</si>
  <si>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</si>
  <si>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</si>
  <si>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</si>
  <si>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</si>
  <si>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</si>
  <si>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</si>
  <si>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</si>
  <si>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</si>
  <si>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</si>
  <si>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</si>
  <si>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</si>
  <si>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</si>
  <si>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</si>
  <si>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</si>
  <si>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</si>
  <si>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</si>
  <si>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</si>
  <si>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</si>
  <si>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</si>
  <si>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</si>
  <si>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</si>
  <si>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</si>
  <si>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</si>
  <si>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</si>
  <si>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</si>
  <si>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</si>
  <si>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</si>
  <si>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</si>
  <si>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</si>
  <si>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</si>
  <si>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</si>
  <si>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</si>
  <si>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</si>
  <si>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</si>
  <si>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</si>
  <si>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</si>
  <si>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</si>
  <si>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</si>
  <si>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</si>
  <si>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</si>
  <si>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</si>
  <si>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</si>
  <si>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</si>
  <si>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</si>
  <si>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</si>
  <si>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</si>
  <si>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</si>
  <si>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</si>
  <si>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</si>
  <si>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</si>
  <si>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</si>
  <si>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</si>
  <si>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</si>
  <si>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</si>
  <si>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</si>
  <si>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</si>
  <si>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</si>
  <si>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</si>
  <si>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</si>
  <si>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</si>
  <si>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</si>
  <si>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</si>
  <si>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</si>
  <si>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</si>
  <si>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</si>
  <si>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</si>
  <si>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</si>
  <si>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</si>
  <si>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</si>
  <si>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</si>
  <si>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</si>
  <si>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</si>
  <si>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</si>
  <si>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</si>
  <si>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</si>
  <si>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</si>
  <si>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</si>
  <si>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</si>
  <si>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</si>
  <si>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</si>
  <si>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</si>
  <si>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</si>
  <si>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</si>
  <si>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</si>
  <si>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</si>
  <si>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</si>
  <si>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</si>
  <si>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</si>
  <si>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</si>
  <si>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</si>
  <si>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</si>
  <si>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</si>
  <si>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</si>
  <si>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</si>
  <si>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</si>
  <si>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</si>
  <si>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</si>
  <si>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</si>
  <si>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</si>
  <si>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</si>
  <si>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</si>
  <si>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</si>
  <si>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</si>
  <si>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</si>
  <si>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</si>
  <si>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</si>
  <si>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</si>
  <si>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</si>
  <si>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</si>
  <si>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</si>
  <si>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</si>
  <si>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</si>
  <si>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</si>
  <si>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</si>
  <si>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</si>
  <si>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</si>
  <si>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</si>
  <si>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</si>
  <si>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</si>
  <si>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</si>
  <si>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</si>
  <si>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</si>
  <si>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</si>
  <si>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</si>
  <si>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</si>
  <si>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</si>
  <si>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</si>
  <si>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</si>
  <si>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</si>
  <si>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</si>
  <si>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</si>
  <si>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</si>
  <si>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</si>
  <si>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</si>
  <si>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</si>
  <si>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</si>
  <si>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</si>
  <si>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</si>
  <si>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</si>
  <si>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</si>
  <si>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</si>
  <si>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</si>
  <si>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</si>
  <si>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</si>
  <si>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</si>
  <si>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</si>
  <si>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</si>
  <si>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</si>
  <si>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</si>
  <si>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</si>
  <si>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</si>
  <si>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</si>
  <si>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</si>
  <si>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</si>
  <si>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</si>
  <si>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</si>
  <si>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</si>
  <si>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</si>
  <si>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</si>
  <si>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</si>
  <si>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</si>
  <si>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</si>
  <si>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</si>
  <si>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</si>
  <si>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</si>
  <si>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</si>
  <si>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</si>
  <si>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</si>
  <si>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</si>
  <si>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</si>
  <si>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</si>
  <si>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</si>
  <si>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</si>
  <si>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</si>
  <si>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</si>
  <si>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</si>
  <si>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</si>
  <si>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</si>
  <si>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</si>
  <si>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</si>
  <si>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</si>
  <si>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</si>
  <si>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</si>
  <si>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</si>
  <si>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</si>
  <si>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</si>
  <si>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</si>
  <si>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</si>
  <si>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</si>
  <si>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</si>
  <si>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</si>
  <si>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</si>
  <si>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</si>
  <si>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</si>
  <si>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</si>
  <si>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</si>
  <si>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</si>
  <si>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</si>
  <si>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</si>
  <si>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</si>
  <si>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</si>
  <si>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</si>
  <si>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</si>
  <si>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</si>
  <si>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</si>
  <si>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</si>
  <si>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</si>
  <si>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</si>
  <si>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</si>
  <si>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</si>
  <si>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</si>
  <si>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</si>
  <si>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</si>
  <si>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</si>
  <si>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</si>
  <si>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</si>
  <si>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</si>
  <si>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</si>
  <si>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</si>
  <si>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</si>
  <si>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</si>
  <si>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</si>
  <si>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</si>
  <si>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</si>
  <si>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</si>
  <si>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</si>
  <si>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</si>
  <si>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</si>
  <si>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</si>
  <si>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</si>
  <si>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</si>
  <si>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</si>
  <si>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</si>
  <si>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</si>
  <si>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</si>
  <si>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</si>
  <si>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</si>
  <si>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</si>
  <si>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</si>
  <si>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</si>
  <si>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</si>
  <si>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</si>
  <si>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</si>
  <si>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</si>
  <si>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</si>
  <si>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</si>
  <si>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</si>
  <si>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</si>
  <si>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</si>
  <si>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</si>
  <si>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</si>
  <si>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</si>
  <si>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</si>
  <si>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</si>
  <si>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</si>
  <si>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</si>
  <si>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</si>
  <si>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</si>
  <si>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</si>
  <si>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</si>
  <si>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</si>
  <si>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</si>
  <si>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</si>
  <si>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</si>
  <si>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</si>
  <si>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</si>
  <si>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</si>
  <si>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</si>
  <si>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</si>
  <si>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</si>
  <si>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</si>
  <si>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</si>
  <si>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</si>
  <si>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</si>
  <si>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</si>
  <si>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</si>
  <si>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</si>
  <si>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</si>
  <si>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</si>
  <si>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</si>
  <si>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</si>
  <si>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</si>
  <si>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</si>
  <si>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</si>
  <si>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</si>
  <si>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</si>
  <si>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</si>
  <si>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</si>
  <si>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</si>
  <si>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</si>
  <si>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</si>
  <si>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</si>
  <si>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</si>
  <si>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</si>
  <si>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</si>
  <si>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</si>
  <si>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</si>
  <si>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</si>
  <si>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</si>
  <si>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</si>
  <si>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</si>
  <si>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</si>
  <si>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</si>
  <si>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</si>
  <si>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</si>
  <si>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</si>
  <si>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</si>
  <si>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</si>
  <si>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</si>
  <si>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</si>
  <si>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</si>
  <si>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</si>
  <si>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</si>
  <si>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</si>
  <si>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</si>
  <si>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</si>
  <si>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</si>
  <si>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</si>
  <si>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</si>
  <si>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</si>
  <si>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</si>
  <si>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</si>
  <si>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</si>
  <si>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</si>
  <si>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</si>
  <si>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</si>
  <si>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</si>
  <si>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</si>
  <si>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</si>
  <si>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</si>
  <si>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</si>
  <si>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</si>
  <si>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</si>
  <si>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</si>
  <si>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</si>
  <si>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</si>
  <si>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</si>
  <si>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</si>
  <si>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</si>
  <si>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</si>
  <si>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</si>
  <si>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</si>
  <si>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</si>
  <si>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</si>
  <si>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</si>
  <si>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</si>
  <si>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</si>
  <si>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</si>
  <si>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</si>
  <si>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</si>
  <si>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</si>
  <si>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</si>
  <si>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</si>
  <si>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</si>
  <si>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</si>
  <si>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</si>
  <si>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</si>
  <si>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</si>
  <si>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</si>
  <si>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</si>
  <si>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</si>
  <si>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</si>
  <si>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</si>
  <si>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</si>
  <si>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</si>
  <si>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</si>
  <si>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</si>
  <si>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</si>
  <si>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</si>
  <si>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</si>
  <si>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</si>
  <si>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</si>
  <si>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</si>
  <si>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</si>
  <si>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</si>
  <si>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</si>
  <si>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</si>
  <si>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</si>
  <si>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</si>
  <si>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</si>
  <si>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</si>
  <si>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</si>
  <si>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</si>
  <si>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</si>
  <si>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</si>
  <si>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</si>
  <si>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</si>
  <si>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</si>
  <si>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</si>
  <si>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</si>
  <si>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</si>
  <si>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</si>
  <si>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</si>
  <si>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</si>
  <si>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</si>
  <si>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</si>
  <si>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</si>
  <si>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</si>
  <si>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</si>
  <si>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</si>
  <si>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</si>
  <si>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</si>
  <si>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</si>
  <si>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</si>
  <si>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</si>
  <si>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</si>
  <si>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</si>
  <si>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</si>
  <si>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</si>
  <si>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</si>
  <si>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</si>
  <si>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</si>
  <si>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</si>
  <si>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</si>
  <si>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</si>
  <si>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</si>
  <si>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</si>
  <si>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</si>
  <si>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</si>
  <si>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</si>
  <si>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</si>
  <si>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</si>
  <si>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</si>
  <si>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</si>
  <si>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</si>
  <si>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</si>
  <si>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</si>
  <si>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</si>
  <si>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</si>
  <si>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</si>
  <si>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</si>
  <si>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</si>
  <si>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</si>
  <si>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</si>
  <si>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</si>
  <si>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</si>
  <si>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</si>
  <si>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</si>
  <si>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</si>
  <si>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</si>
  <si>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</si>
  <si>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</si>
  <si>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</si>
  <si>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</si>
  <si>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</si>
  <si>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</si>
  <si>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</si>
  <si>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</si>
  <si>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</si>
  <si>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</si>
  <si>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</si>
  <si>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</si>
  <si>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</si>
  <si>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</si>
  <si>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</si>
  <si>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</si>
  <si>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</si>
  <si>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</si>
  <si>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</si>
  <si>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</si>
  <si>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</si>
  <si>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</si>
  <si>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</si>
  <si>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</si>
  <si>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</si>
  <si>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</si>
  <si>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</si>
  <si>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</si>
  <si>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</si>
  <si>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</si>
  <si>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</si>
  <si>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</si>
  <si>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</si>
  <si>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</si>
  <si>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</si>
  <si>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</si>
  <si>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</si>
  <si>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</si>
  <si>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</si>
  <si>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</si>
  <si>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</si>
  <si>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</si>
  <si>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</si>
  <si>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</si>
  <si>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</si>
  <si>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</si>
  <si>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</si>
  <si>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</si>
  <si>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</si>
  <si>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</si>
  <si>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</si>
  <si>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</si>
  <si>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</si>
  <si>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</si>
  <si>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</si>
  <si>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</si>
  <si>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</si>
  <si>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</si>
  <si>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</si>
  <si>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</si>
  <si>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</si>
  <si>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</si>
  <si>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</si>
  <si>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</si>
  <si>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</si>
  <si>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</si>
  <si>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</si>
  <si>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</si>
  <si>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</si>
  <si>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</si>
  <si>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</si>
  <si>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</si>
  <si>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</si>
  <si>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</si>
  <si>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</si>
  <si>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</si>
  <si>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</si>
  <si>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</si>
  <si>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</si>
  <si>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</si>
  <si>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</si>
  <si>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</si>
  <si>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</si>
  <si>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</si>
  <si>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</si>
  <si>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</si>
  <si>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</si>
  <si>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</si>
  <si>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</si>
  <si>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</si>
  <si>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</si>
  <si>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</si>
  <si>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</si>
  <si>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</si>
  <si>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</si>
  <si>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</si>
  <si>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</si>
  <si>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</si>
  <si>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</si>
  <si>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</si>
  <si>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</si>
  <si>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</si>
  <si>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</si>
  <si>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</si>
  <si>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</si>
  <si>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</si>
  <si>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</si>
  <si>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</si>
  <si>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</si>
  <si>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</si>
  <si>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</si>
  <si>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</si>
  <si>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</si>
  <si>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</si>
  <si>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</si>
  <si>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</si>
  <si>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</si>
  <si>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</si>
  <si>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</si>
  <si>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</si>
  <si>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</si>
  <si>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</si>
  <si>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</si>
  <si>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</si>
  <si>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</si>
  <si>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</si>
  <si>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</si>
  <si>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</si>
  <si>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</si>
  <si>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</si>
  <si>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</si>
  <si>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</si>
  <si>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</si>
  <si>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</si>
  <si>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</si>
  <si>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</si>
  <si>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</si>
  <si>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</si>
  <si>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</si>
  <si>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</si>
  <si>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</si>
  <si>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</si>
  <si>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</si>
  <si>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</si>
  <si>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</si>
  <si>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</si>
  <si>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</si>
  <si>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</si>
  <si>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</si>
  <si>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</si>
  <si>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</si>
  <si>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</si>
  <si>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</si>
  <si>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</si>
  <si>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</si>
  <si>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</si>
  <si>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</si>
  <si>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</si>
  <si>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</si>
  <si>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</si>
  <si>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</si>
  <si>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</si>
  <si>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</si>
  <si>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</si>
  <si>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</si>
  <si>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</si>
  <si>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</si>
  <si>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</si>
  <si>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</si>
  <si>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</si>
  <si>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</si>
  <si>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</si>
  <si>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</si>
  <si>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</si>
  <si>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</si>
  <si>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</si>
  <si>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</si>
  <si>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</si>
  <si>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</si>
  <si>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</si>
  <si>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</si>
  <si>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</si>
  <si>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</si>
  <si>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</si>
  <si>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</si>
  <si>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</si>
  <si>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</si>
  <si>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</si>
  <si>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</si>
  <si>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</si>
  <si>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</si>
  <si>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</si>
  <si>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</si>
  <si>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</si>
  <si>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</si>
  <si>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</si>
  <si>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</si>
  <si>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</si>
  <si>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</si>
  <si>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</si>
  <si>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</si>
  <si>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</si>
  <si>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</si>
  <si>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</si>
  <si>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</si>
  <si>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</si>
  <si>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</si>
  <si>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</si>
  <si>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</si>
  <si>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</si>
  <si>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</si>
  <si>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</si>
  <si>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</si>
  <si>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</si>
  <si>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</si>
  <si>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</si>
  <si>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</si>
  <si>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</si>
  <si>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</si>
  <si>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</si>
  <si>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</si>
  <si>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</si>
  <si>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</si>
  <si>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</si>
  <si>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</si>
  <si>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</si>
  <si>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</si>
  <si>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</si>
  <si>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</si>
  <si>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</si>
  <si>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</si>
  <si>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</si>
  <si>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</si>
  <si>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</si>
  <si>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</si>
  <si>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</si>
  <si>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</si>
  <si>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</si>
  <si>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</si>
  <si>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</si>
  <si>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</si>
  <si>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</si>
  <si>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</si>
  <si>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</si>
  <si>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</si>
  <si>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</si>
  <si>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</si>
  <si>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</si>
  <si>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</si>
  <si>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</si>
  <si>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</si>
  <si>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</si>
  <si>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</si>
  <si>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</si>
  <si>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</si>
  <si>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</si>
  <si>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</si>
  <si>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</si>
  <si>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</si>
  <si>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</si>
  <si>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</si>
  <si>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</si>
  <si>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</si>
  <si>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</si>
  <si>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</si>
  <si>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</si>
  <si>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</si>
  <si>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</si>
  <si>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</si>
  <si>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</si>
  <si>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</si>
  <si>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</si>
  <si>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</si>
  <si>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</si>
  <si>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</si>
  <si>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</si>
  <si>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</si>
  <si>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</si>
  <si>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</si>
  <si>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</si>
  <si>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</si>
  <si>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</si>
  <si>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</si>
  <si>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</si>
  <si>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</si>
  <si>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</si>
  <si>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</si>
  <si>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</si>
  <si>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</si>
  <si>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</si>
  <si>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</si>
  <si>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</si>
  <si>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</si>
  <si>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</si>
  <si>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</si>
  <si>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</si>
  <si>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</si>
  <si>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</si>
  <si>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</si>
  <si>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</si>
  <si>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</si>
  <si>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</si>
  <si>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</si>
  <si>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</si>
  <si>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</si>
  <si>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</si>
  <si>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</si>
  <si>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</si>
  <si>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</si>
  <si>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</si>
  <si>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</si>
  <si>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</si>
  <si>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</si>
  <si>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</si>
  <si>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</si>
  <si>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</si>
  <si>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</si>
  <si>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</si>
  <si>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</si>
  <si>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</si>
  <si>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</si>
  <si>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</si>
  <si>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</si>
  <si>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</si>
  <si>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</si>
  <si>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</si>
  <si>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</si>
  <si>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</si>
  <si>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</si>
  <si>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</si>
  <si>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</si>
  <si>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</si>
  <si>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</si>
  <si>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</si>
  <si>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</si>
  <si>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</si>
  <si>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</si>
  <si>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</si>
  <si>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</si>
  <si>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</si>
  <si>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</si>
  <si>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</si>
  <si>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</si>
  <si>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</si>
  <si>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</si>
  <si>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</si>
  <si>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</si>
  <si>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</si>
  <si>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</si>
  <si>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</si>
  <si>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</si>
  <si>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</si>
  <si>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</si>
  <si>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</si>
  <si>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</si>
  <si>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</si>
  <si>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</si>
  <si>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</si>
  <si>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</si>
  <si>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</si>
  <si>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</si>
  <si>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</si>
  <si>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</si>
  <si>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</si>
  <si>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</si>
  <si>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</si>
  <si>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</si>
  <si>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</si>
  <si>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</si>
  <si>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</si>
  <si>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</si>
  <si>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</si>
  <si>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</si>
  <si>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</si>
  <si>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</si>
  <si>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</si>
  <si>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</si>
  <si>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</si>
  <si>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</si>
  <si>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</si>
  <si>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</si>
  <si>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</si>
  <si>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</si>
  <si>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</si>
  <si>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</si>
  <si>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</si>
  <si>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</si>
  <si>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</si>
  <si>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</si>
  <si>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</si>
  <si>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</si>
  <si>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</si>
  <si>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</si>
  <si>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</si>
  <si>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</si>
  <si>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</si>
  <si>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</si>
  <si>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</si>
  <si>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</si>
  <si>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</si>
  <si>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</si>
  <si>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</si>
  <si>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</si>
  <si>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</si>
  <si>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</si>
  <si>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</si>
  <si>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</si>
  <si>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</si>
  <si>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</si>
  <si>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</si>
  <si>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</si>
  <si>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</si>
  <si>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</si>
  <si>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</si>
  <si>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</si>
  <si>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</si>
  <si>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</si>
  <si>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</si>
  <si>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</si>
  <si>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</si>
  <si>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</si>
  <si>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</si>
  <si>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</si>
  <si>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</si>
  <si>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</si>
  <si>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</si>
  <si>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</si>
  <si>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</si>
  <si>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</si>
  <si>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</si>
  <si>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</si>
  <si>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</si>
  <si>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</si>
  <si>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</si>
  <si>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</si>
  <si>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</si>
  <si>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</si>
  <si>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</si>
  <si>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</si>
  <si>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</si>
  <si>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</si>
  <si>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</si>
  <si>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</si>
  <si>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</si>
  <si>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</si>
  <si>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</si>
  <si>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</si>
  <si>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</si>
  <si>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</si>
  <si>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</si>
  <si>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</si>
  <si>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</si>
  <si>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</si>
  <si>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</si>
  <si>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</si>
  <si>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</si>
  <si>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</si>
  <si>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</si>
  <si>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</si>
  <si>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</si>
  <si>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</si>
  <si>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</si>
  <si>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</si>
  <si>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</si>
  <si>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</si>
  <si>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</si>
  <si>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</si>
  <si>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</si>
  <si>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</si>
  <si>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</si>
  <si>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</si>
  <si>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</si>
  <si>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</si>
  <si>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</si>
  <si>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</si>
  <si>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</si>
  <si>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</si>
  <si>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</si>
  <si>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</si>
  <si>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</si>
  <si>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</si>
  <si>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</si>
  <si>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</si>
  <si>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</si>
  <si>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</si>
  <si>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</si>
  <si>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</si>
  <si>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</si>
  <si>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</si>
  <si>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</si>
  <si>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</si>
  <si>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</si>
  <si>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</si>
  <si>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</si>
  <si>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</si>
  <si>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</si>
  <si>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</si>
  <si>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</si>
  <si>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</si>
  <si>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</si>
  <si>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</si>
  <si>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</si>
  <si>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</si>
  <si>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</si>
  <si>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</si>
  <si>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</si>
  <si>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</si>
  <si>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</si>
  <si>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</si>
  <si>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</si>
  <si>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</si>
  <si>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</si>
  <si>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</si>
  <si>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</si>
  <si>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</si>
  <si>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</si>
  <si>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</si>
  <si>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</si>
  <si>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</si>
  <si>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</si>
  <si>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</si>
  <si>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</si>
  <si>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</si>
  <si>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</si>
  <si>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</si>
  <si>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</si>
  <si>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</si>
  <si>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</si>
  <si>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</si>
  <si>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</si>
  <si>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</si>
  <si>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</si>
  <si>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</si>
  <si>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</si>
  <si>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</si>
  <si>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</si>
  <si>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</si>
  <si>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</si>
  <si>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</si>
  <si>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</si>
  <si>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</si>
  <si>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</si>
  <si>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</si>
  <si>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</si>
  <si>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</si>
  <si>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</si>
  <si>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</si>
  <si>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</si>
  <si>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</si>
  <si>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</si>
  <si>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</si>
  <si>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</si>
  <si>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</si>
  <si>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</si>
  <si>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</si>
  <si>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</si>
  <si>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</si>
  <si>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</si>
  <si>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</si>
  <si>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</si>
  <si>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</si>
  <si>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</si>
  <si>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</si>
  <si>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</si>
  <si>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</si>
  <si>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</si>
  <si>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</si>
  <si>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</si>
  <si>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</si>
  <si>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</si>
  <si>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</si>
  <si>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</si>
  <si>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</si>
  <si>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</si>
  <si>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</si>
  <si>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</si>
  <si>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</si>
  <si>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We anticipate Impact will be substantially conformant with WCAG 2.1AA by Q4 of 2023, followed by an external audit by WebAim. We will then publish an updated VPAT.</t>
  </si>
  <si>
    <t>Instructure is committed to ensuring its products are inclusive and meet the diverse accessibility needs of our users, however, we are yet to meet the WCAG 2.1 AA standard with Impact. We anticipate that Impact will be fully compliant with WCAG 2.1AA by Q4 of 2023, following an external audit by WebAim.</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</si>
  <si>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2023. Then, we will conduct a full internal audit, verify via third-party testing, and publish a 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</si>
  <si>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t>
  </si>
  <si>
    <t>Instructure serves a broad range of data zones globally including the United States (West &amp; East), Canada, Australia, Singapore, Ireland, and Frankfurt.</t>
  </si>
  <si>
    <t xml:space="preserve">Impact can support hosting and storage in the following regions across the globe:
    • USA: Oregon and Virginia
    • Europe: Frankfurt
    • Canada: Central
    • UK: Ireland
    • Asia: Singapore
    • Australia: Sydney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</si>
</sst>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0.3783783783783784</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6"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0" t="s">
        <v>945</v>
      </c>
      <c r="B1" s="271"/>
      <c r="C1" s="271"/>
      <c r="D1" s="271"/>
      <c r="E1" s="271"/>
      <c r="F1" s="272"/>
      <c r="G1" s="273" t="str">
        <f>'HECVAT - Lite'!E1</f>
        <v>Version 3.01</v>
      </c>
      <c r="H1" s="274"/>
      <c r="I1" s="7"/>
      <c r="J1" s="7"/>
      <c r="K1" s="7"/>
      <c r="L1" s="7"/>
      <c r="M1" s="7"/>
      <c r="N1" s="7"/>
      <c r="O1" s="7"/>
      <c r="P1" s="7"/>
      <c r="Q1" s="7"/>
      <c r="R1" s="7"/>
      <c r="S1" s="7"/>
      <c r="T1" s="7"/>
      <c r="U1" s="7"/>
      <c r="V1" s="7"/>
      <c r="W1" s="7"/>
      <c r="X1" s="7"/>
      <c r="Y1" s="7"/>
      <c r="Z1" s="7"/>
    </row>
    <row r="2" spans="1:26" ht="25.5" customHeight="1" x14ac:dyDescent="0.2">
      <c r="A2" s="275"/>
      <c r="B2" s="221"/>
      <c r="C2" s="221"/>
      <c r="D2" s="221"/>
      <c r="E2" s="221"/>
      <c r="F2" s="221"/>
      <c r="G2" s="221"/>
      <c r="H2" s="276"/>
      <c r="I2" s="7"/>
      <c r="J2" s="7"/>
      <c r="K2" s="7"/>
      <c r="L2" s="7"/>
      <c r="M2" s="7"/>
      <c r="N2" s="7"/>
      <c r="O2" s="7"/>
      <c r="P2" s="7"/>
      <c r="Q2" s="7"/>
      <c r="R2" s="7"/>
      <c r="S2" s="7"/>
      <c r="T2" s="7"/>
      <c r="U2" s="7"/>
      <c r="V2" s="7"/>
      <c r="W2" s="7"/>
      <c r="X2" s="7"/>
      <c r="Y2" s="7"/>
      <c r="Z2" s="7"/>
    </row>
    <row r="3" spans="1:26" ht="32.25" customHeight="1" x14ac:dyDescent="0.2">
      <c r="A3" s="124" t="s">
        <v>946</v>
      </c>
      <c r="B3" s="223" t="str">
        <f>'HECVAT - Lite'!C6</f>
        <v>Instructure</v>
      </c>
      <c r="C3" s="219"/>
      <c r="D3" s="8" t="s">
        <v>947</v>
      </c>
      <c r="E3" s="223" t="str">
        <f>'HECVAT - Lite'!C7</f>
        <v>Impact</v>
      </c>
      <c r="F3" s="221"/>
      <c r="G3" s="221"/>
      <c r="H3" s="276"/>
    </row>
    <row r="4" spans="1:26" ht="32.25" customHeight="1" x14ac:dyDescent="0.2">
      <c r="A4" s="125" t="s">
        <v>948</v>
      </c>
      <c r="B4" s="280" t="str">
        <f>'HECVAT - Lite'!C8</f>
        <v>Impact helps institutions improve technology adoption and evaluate the impact of educational technology, while helping faculty and students seamlessly navigate new platforms.</v>
      </c>
      <c r="C4" s="221"/>
      <c r="D4" s="221"/>
      <c r="E4" s="221"/>
      <c r="F4" s="221"/>
      <c r="G4" s="221"/>
      <c r="H4" s="276"/>
    </row>
    <row r="5" spans="1:26" ht="36" customHeight="1" x14ac:dyDescent="0.2">
      <c r="A5" s="281"/>
      <c r="B5" s="245"/>
      <c r="C5" s="217"/>
      <c r="D5" s="285" t="s">
        <v>949</v>
      </c>
      <c r="E5" s="219"/>
      <c r="F5" s="286"/>
      <c r="G5" s="245"/>
      <c r="H5" s="287"/>
    </row>
    <row r="6" spans="1:26" ht="35.25" customHeight="1" thickBot="1" x14ac:dyDescent="0.25">
      <c r="A6" s="282"/>
      <c r="B6" s="283"/>
      <c r="C6" s="284"/>
      <c r="D6" s="126">
        <f>Values!J8</f>
        <v>0.69230769230769229</v>
      </c>
      <c r="E6" s="127" t="str">
        <f>IF(D6&gt;=0.9,"A",IF(D6&gt;=0.8,"B",IF(D6&gt;=0.7,"C",IF(D6&gt;=0.6,"D","F"))))</f>
        <v>D</v>
      </c>
      <c r="F6" s="288"/>
      <c r="G6" s="283"/>
      <c r="H6" s="289"/>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0.7441860465116279</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0.25806451612903225</v>
      </c>
      <c r="C15" s="136">
        <f t="shared" ref="C15:G15" si="4">IF(AND(C$8&lt;$B15,$B15&lt;=C$9),$B15,"")</f>
        <v>0.25806451612903225</v>
      </c>
      <c r="D15" s="136" t="str">
        <f t="shared" si="4"/>
        <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7" t="s">
        <v>955</v>
      </c>
      <c r="B20" s="255"/>
      <c r="C20" s="255"/>
      <c r="D20" s="255"/>
      <c r="E20" s="255"/>
      <c r="F20" s="255"/>
      <c r="G20" s="255"/>
      <c r="H20" s="256"/>
    </row>
    <row r="21" spans="1:26" ht="36" customHeight="1" thickBot="1" x14ac:dyDescent="0.25">
      <c r="A21" s="278"/>
      <c r="B21" s="255"/>
      <c r="C21" s="256"/>
      <c r="D21" s="279" t="s">
        <v>162</v>
      </c>
      <c r="E21" s="255"/>
      <c r="F21" s="255"/>
      <c r="G21" s="255"/>
      <c r="H21" s="256"/>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0" t="str">
        <f>IFERROR(IF(D23="N/A","N/A",VLOOKUP(D23,'Crosswalk Detail'!A:B,2,FALSE)),"")</f>
        <v>Monitoring and review of supplier services</v>
      </c>
      <c r="F23" s="291"/>
      <c r="G23" s="291"/>
      <c r="H23" s="292"/>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0" t="str">
        <f>IFERROR(IF(D24="N/A","N/A",VLOOKUP(D24,'Crosswalk Detail'!A:B,2,FALSE)),"")</f>
        <v>Secure development policy</v>
      </c>
      <c r="F24" s="291"/>
      <c r="G24" s="291"/>
      <c r="H24" s="292"/>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90" t="str">
        <f>IFERROR(IF(D25="N/A","N/A",VLOOKUP(D25,'Crosswalk Detail'!A:B,2,FALSE)),"")</f>
        <v>Identification of applicable legislation and contractual requirements</v>
      </c>
      <c r="F25" s="291"/>
      <c r="G25" s="291"/>
      <c r="H25" s="292"/>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90" t="str">
        <f>IFERROR(IF(D26="N/A","N/A",VLOOKUP(D26,'Crosswalk Detail'!A:B,2,FALSE)),"")</f>
        <v>Privacy and protection of personally identifiable information</v>
      </c>
      <c r="F26" s="291"/>
      <c r="G26" s="291"/>
      <c r="H26" s="292"/>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90" t="str">
        <f>IFERROR(IF(D27="N/A","N/A",VLOOKUP(D27,'Crosswalk Detail'!A:B,2,FALSE)),"")</f>
        <v/>
      </c>
      <c r="F27" s="291"/>
      <c r="G27" s="291"/>
      <c r="H27" s="292"/>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90" t="str">
        <f>IFERROR(IF(D28="N/A","N/A",VLOOKUP(D28,'Crosswalk Detail'!A:B,2,FALSE)),"")</f>
        <v>User access provisioning</v>
      </c>
      <c r="F28" s="291"/>
      <c r="G28" s="291"/>
      <c r="H28" s="292"/>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90" t="str">
        <f>IFERROR(IF(D29="N/A","N/A",VLOOKUP(D29,'Crosswalk Detail'!A:B,2,FALSE)),"")</f>
        <v>Documented operating procedures</v>
      </c>
      <c r="F29" s="291"/>
      <c r="G29" s="291"/>
      <c r="H29" s="292"/>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90" t="str">
        <f>IFERROR(IF(D30="N/A","N/A",VLOOKUP(D30,'Crosswalk Detail'!A:B,2,FALSE)),"")</f>
        <v>Secure system engineering principles</v>
      </c>
      <c r="F30" s="291"/>
      <c r="G30" s="291"/>
      <c r="H30" s="292"/>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90" t="str">
        <f>IFERROR(IF(D31="N/A","N/A",VLOOKUP(D31,'Crosswalk Detail'!A:B,2,FALSE)),"")</f>
        <v/>
      </c>
      <c r="F31" s="291"/>
      <c r="G31" s="291"/>
      <c r="H31" s="292"/>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90" t="str">
        <f>IFERROR(IF(D32="N/A","N/A",VLOOKUP(D32,'Crosswalk Detail'!A:B,2,FALSE)),"")</f>
        <v/>
      </c>
      <c r="F32" s="291"/>
      <c r="G32" s="291"/>
      <c r="H32" s="292"/>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90" t="str">
        <f>IFERROR(IF(D33="N/A","N/A",VLOOKUP(D33,'Crosswalk Detail'!A:B,2,FALSE)),"")</f>
        <v>Management of removable media</v>
      </c>
      <c r="F33" s="291"/>
      <c r="G33" s="291"/>
      <c r="H33" s="292"/>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90" t="str">
        <f>IFERROR(IF(D34="N/A","N/A",VLOOKUP(D34,'Crosswalk Detail'!A:B,2,FALSE)),"")</f>
        <v/>
      </c>
      <c r="F34" s="291"/>
      <c r="G34" s="291"/>
      <c r="H34" s="292"/>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Ireland
    • Asia: Singapore
    • Australia: Sydney
</v>
      </c>
      <c r="D35" s="143" t="str">
        <f>IFERROR(IF(VLOOKUP(A35,'High Risk Non-Compliant'!B:K,$E$22,FALSE)=0,"N/A",VLOOKUP(A35,'High Risk Non-Compliant'!B:K,$E$22,FALSE)),"")</f>
        <v>11.1.1</v>
      </c>
      <c r="E35" s="290" t="str">
        <f>IFERROR(IF(D35="N/A","N/A",VLOOKUP(D35,'Crosswalk Detail'!A:B,2,FALSE)),"")</f>
        <v>Physical security perimeter</v>
      </c>
      <c r="F35" s="291"/>
      <c r="G35" s="291"/>
      <c r="H35" s="292"/>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0" t="str">
        <f>IFERROR(IF(D36="N/A","N/A",VLOOKUP(D36,'Crosswalk Detail'!A:B,2,FALSE)),"")</f>
        <v>Physical security perimeter</v>
      </c>
      <c r="F36" s="291"/>
      <c r="G36" s="291"/>
      <c r="H36" s="292"/>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90" t="str">
        <f>IFERROR(IF(D37="N/A","N/A",VLOOKUP(D37,'Crosswalk Detail'!A:B,2,FALSE)),"")</f>
        <v>Physical security perimeter; Physical entry controls</v>
      </c>
      <c r="F37" s="291"/>
      <c r="G37" s="291"/>
      <c r="H37" s="292"/>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0" t="str">
        <f>IFERROR(IF(D38="N/A","N/A",VLOOKUP(D38,'Crosswalk Detail'!A:B,2,FALSE)),"")</f>
        <v/>
      </c>
      <c r="F38" s="291"/>
      <c r="G38" s="291"/>
      <c r="H38" s="292"/>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0" t="str">
        <f>IFERROR(IF(D39="N/A","N/A",VLOOKUP(D39,'Crosswalk Detail'!A:B,2,FALSE)),"")</f>
        <v/>
      </c>
      <c r="F39" s="291"/>
      <c r="G39" s="291"/>
      <c r="H39" s="292"/>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0" t="str">
        <f>IFERROR(IF(D40="N/A","N/A",VLOOKUP(D40,'Crosswalk Detail'!A:B,2,FALSE)),"")</f>
        <v/>
      </c>
      <c r="F40" s="291"/>
      <c r="G40" s="291"/>
      <c r="H40" s="292"/>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0" t="str">
        <f>IFERROR(IF(D41="N/A","N/A",VLOOKUP(D41,'Crosswalk Detail'!A:B,2,FALSE)),"")</f>
        <v/>
      </c>
      <c r="F41" s="291"/>
      <c r="G41" s="291"/>
      <c r="H41" s="292"/>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0" t="str">
        <f>IFERROR(IF(D42="N/A","N/A",VLOOKUP(D42,'Crosswalk Detail'!A:B,2,FALSE)),"")</f>
        <v/>
      </c>
      <c r="F42" s="291"/>
      <c r="G42" s="291"/>
      <c r="H42" s="292"/>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0" t="str">
        <f>IFERROR(IF(D43="N/A","N/A",VLOOKUP(D43,'Crosswalk Detail'!A:B,2,FALSE)),"")</f>
        <v/>
      </c>
      <c r="F43" s="291"/>
      <c r="G43" s="291"/>
      <c r="H43" s="292"/>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0" t="str">
        <f>IFERROR(IF(D44="N/A","N/A",VLOOKUP(D44,'Crosswalk Detail'!A:B,2,FALSE)),"")</f>
        <v/>
      </c>
      <c r="F44" s="291"/>
      <c r="G44" s="291"/>
      <c r="H44" s="292"/>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0" t="str">
        <f>IFERROR(IF(D45="N/A","N/A",VLOOKUP(D45,'Crosswalk Detail'!A:B,2,FALSE)),"")</f>
        <v/>
      </c>
      <c r="F45" s="291"/>
      <c r="G45" s="291"/>
      <c r="H45" s="292"/>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90" t="str">
        <f>IFERROR(IF(D46="N/A","N/A",VLOOKUP(D46,'Crosswalk Detail'!A:B,2,FALSE)),"")</f>
        <v/>
      </c>
      <c r="F46" s="291"/>
      <c r="G46" s="291"/>
      <c r="H46" s="292"/>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90" t="str">
        <f>IFERROR(IF(D47="N/A","N/A",VLOOKUP(D47,'Crosswalk Detail'!A:B,2,FALSE)),"")</f>
        <v/>
      </c>
      <c r="F47" s="291"/>
      <c r="G47" s="291"/>
      <c r="H47" s="292"/>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90" t="str">
        <f>IFERROR(IF(D48="N/A","N/A",VLOOKUP(D48,'Crosswalk Detail'!A:B,2,FALSE)),"")</f>
        <v/>
      </c>
      <c r="F48" s="291"/>
      <c r="G48" s="291"/>
      <c r="H48" s="292"/>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0" t="str">
        <f>IFERROR(IF(D49="N/A","N/A",VLOOKUP(D49,'Crosswalk Detail'!A:B,2,FALSE)),"")</f>
        <v/>
      </c>
      <c r="F49" s="291"/>
      <c r="G49" s="291"/>
      <c r="H49" s="292"/>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0" t="str">
        <f>IFERROR(IF(D50="N/A","N/A",VLOOKUP(D50,'Crosswalk Detail'!A:B,2,FALSE)),"")</f>
        <v/>
      </c>
      <c r="F50" s="291"/>
      <c r="G50" s="291"/>
      <c r="H50" s="292"/>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0" t="str">
        <f>IFERROR(IF(D51="N/A","N/A",VLOOKUP(D51,'Crosswalk Detail'!A:B,2,FALSE)),"")</f>
        <v/>
      </c>
      <c r="F51" s="291"/>
      <c r="G51" s="291"/>
      <c r="H51" s="292"/>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0" t="str">
        <f>IFERROR(IF(D52="N/A","N/A",VLOOKUP(D52,'Crosswalk Detail'!A:B,2,FALSE)),"")</f>
        <v/>
      </c>
      <c r="F52" s="291"/>
      <c r="G52" s="291"/>
      <c r="H52" s="292"/>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0" t="str">
        <f>IFERROR(IF(D53="N/A","N/A",VLOOKUP(D53,'Crosswalk Detail'!A:B,2,FALSE)),"")</f>
        <v/>
      </c>
      <c r="F53" s="291"/>
      <c r="G53" s="291"/>
      <c r="H53" s="292"/>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0" t="str">
        <f>IFERROR(IF(D54="N/A","N/A",VLOOKUP(D54,'Crosswalk Detail'!A:B,2,FALSE)),"")</f>
        <v/>
      </c>
      <c r="F54" s="291"/>
      <c r="G54" s="291"/>
      <c r="H54" s="29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100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0.69230769230769229</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40</v>
      </c>
      <c r="H10" s="160">
        <f>SUMIFS(Questions!S:S,Questions!B:B,D10)</f>
        <v>155</v>
      </c>
      <c r="I10" s="163">
        <f t="shared" si="2"/>
        <v>0.25806451612903225</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1215</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70"/>
      <c r="E1" s="170"/>
      <c r="F1" s="170"/>
      <c r="G1" s="170"/>
      <c r="H1" s="170"/>
      <c r="I1" s="14"/>
      <c r="J1" s="6"/>
      <c r="K1" s="6"/>
      <c r="L1" s="6"/>
      <c r="M1" s="6"/>
      <c r="N1" s="6"/>
      <c r="O1" s="6"/>
      <c r="P1" s="6"/>
      <c r="Q1" s="6"/>
      <c r="R1" s="6"/>
      <c r="S1" s="6"/>
      <c r="T1" s="6"/>
      <c r="U1" s="6"/>
      <c r="V1" s="6"/>
      <c r="W1" s="6"/>
    </row>
    <row r="2" spans="1:23" ht="25.5" customHeight="1" x14ac:dyDescent="0.15">
      <c r="A2" s="240" t="s">
        <v>29</v>
      </c>
      <c r="B2" s="221"/>
      <c r="C2" s="219"/>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83" workbookViewId="0">
      <selection activeCell="D87" sqref="D8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1" t="s">
        <v>2310</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2289</v>
      </c>
      <c r="D6" s="236" t="s">
        <v>2289</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2293</v>
      </c>
      <c r="D7" s="236" t="s">
        <v>2313</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2299</v>
      </c>
      <c r="D8" s="236"/>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2306</v>
      </c>
      <c r="D9" s="236" t="s">
        <v>2306</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2314</v>
      </c>
      <c r="D10" s="236" t="s">
        <v>2314</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2315</v>
      </c>
      <c r="D11" s="236" t="s">
        <v>2316</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2317</v>
      </c>
      <c r="D12" s="234"/>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2264</v>
      </c>
      <c r="D13" s="236" t="s">
        <v>2316</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2318</v>
      </c>
      <c r="D14" s="234" t="s">
        <v>2319</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2320</v>
      </c>
      <c r="D15" s="236" t="s">
        <v>2321</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2322</v>
      </c>
      <c r="D16" s="234"/>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2265</v>
      </c>
      <c r="D17" s="236"/>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2323</v>
      </c>
      <c r="D18" s="238" t="s">
        <v>2266</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2334</v>
      </c>
      <c r="D19" s="238" t="s">
        <v>2267</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2268</v>
      </c>
      <c r="D20" s="238" t="s">
        <v>2268</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2324</v>
      </c>
      <c r="D24" s="230"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2326</v>
      </c>
      <c r="D25" s="230"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2312</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2329</v>
      </c>
      <c r="D30" s="230"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258</v>
      </c>
      <c r="D32" s="212" t="s">
        <v>2273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2328</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2276</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2277</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2278</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2279</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2280</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2330</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15" t="s">
        <v>2330</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2281</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258</v>
      </c>
      <c r="D48" s="212" t="s">
        <v>2331</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2332</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2282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2283</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2284</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2285</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2286</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2287</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2288</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2290</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2291</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9"/>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2292</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2325</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2327</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2294</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2333</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2295</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2296</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2297</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2298</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2300</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2301</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2302</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2303</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2304</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2335</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2305</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2307</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2304</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2308</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258</v>
      </c>
      <c r="D95" s="31"/>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258</v>
      </c>
      <c r="D96" s="31"/>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2309</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2311</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2263</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3" t="s">
        <v>156</v>
      </c>
      <c r="B1" s="221"/>
      <c r="C1" s="221"/>
      <c r="D1" s="221"/>
      <c r="E1" s="221"/>
      <c r="F1" s="221"/>
      <c r="G1" s="221"/>
      <c r="H1" s="221"/>
      <c r="I1" s="36" t="str">
        <f>'HECVAT - Lite'!E1</f>
        <v>Version 3.01</v>
      </c>
    </row>
    <row r="2" spans="1:9" ht="25.5" customHeight="1" x14ac:dyDescent="0.2">
      <c r="A2" s="225" t="s">
        <v>29</v>
      </c>
      <c r="B2" s="221"/>
      <c r="C2" s="221"/>
      <c r="D2" s="221"/>
      <c r="E2" s="221"/>
      <c r="F2" s="221"/>
      <c r="G2" s="221"/>
      <c r="H2" s="221"/>
      <c r="I2" s="219"/>
    </row>
    <row r="3" spans="1:9" ht="36" customHeight="1" x14ac:dyDescent="0.2">
      <c r="A3" s="244" t="s">
        <v>61</v>
      </c>
      <c r="B3" s="245"/>
      <c r="C3" s="245"/>
      <c r="D3" s="245"/>
      <c r="E3" s="245"/>
      <c r="F3" s="245"/>
      <c r="G3" s="245"/>
      <c r="H3" s="245"/>
      <c r="I3" s="245"/>
    </row>
    <row r="4" spans="1:9" ht="48" customHeight="1" x14ac:dyDescent="0.2">
      <c r="A4" s="246" t="s">
        <v>157</v>
      </c>
      <c r="B4" s="247"/>
      <c r="C4" s="247"/>
      <c r="D4" s="247"/>
      <c r="E4" s="247"/>
      <c r="F4" s="247"/>
      <c r="G4" s="247"/>
      <c r="H4" s="247"/>
      <c r="I4" s="247"/>
    </row>
    <row r="5" spans="1:9" ht="48" customHeight="1" x14ac:dyDescent="0.2">
      <c r="A5" s="37" t="s">
        <v>34</v>
      </c>
      <c r="B5" s="248" t="str">
        <f>'HECVAT - Lite'!C6</f>
        <v>Instructure</v>
      </c>
      <c r="C5" s="219"/>
      <c r="D5" s="38"/>
      <c r="E5" s="38"/>
      <c r="F5" s="37" t="s">
        <v>36</v>
      </c>
      <c r="G5" s="242" t="str">
        <f>'HECVAT - Lite'!C7</f>
        <v>Impact</v>
      </c>
      <c r="H5" s="221"/>
      <c r="I5" s="219"/>
    </row>
    <row r="6" spans="1:9" ht="48" customHeight="1" x14ac:dyDescent="0.2">
      <c r="A6" s="37" t="s">
        <v>44</v>
      </c>
      <c r="B6" s="249" t="str">
        <f>'HECVAT - Lite'!C10</f>
        <v>https://www.instructure.com/canvas/accessibility</v>
      </c>
      <c r="C6" s="219"/>
      <c r="D6" s="39"/>
      <c r="E6" s="39"/>
      <c r="F6" s="37" t="s">
        <v>38</v>
      </c>
      <c r="G6" s="242" t="str">
        <f>'HECVAT - Lite'!C8</f>
        <v>Impact helps institutions improve technology adoption and evaluate the impact of educational technology, while helping faculty and students seamlessly navigate new platforms.</v>
      </c>
      <c r="H6" s="221"/>
      <c r="I6" s="219"/>
    </row>
    <row r="7" spans="1:9" ht="48" customHeight="1" x14ac:dyDescent="0.2">
      <c r="A7" s="37" t="s">
        <v>46</v>
      </c>
      <c r="B7" s="223" t="str">
        <f>'HECVAT - Lite'!C11</f>
        <v>Please reach out to your designated Customer Success Manager or Regional Director.
Alternatively, for new clients, contact info@instructure.com.</v>
      </c>
      <c r="C7" s="219"/>
      <c r="D7" s="40"/>
      <c r="E7" s="40"/>
      <c r="F7" s="37" t="s">
        <v>158</v>
      </c>
      <c r="G7" s="242" t="s">
        <v>159</v>
      </c>
      <c r="H7" s="221"/>
      <c r="I7" s="219"/>
    </row>
    <row r="8" spans="1:9" ht="48" customHeight="1" x14ac:dyDescent="0.2">
      <c r="A8" s="38" t="s">
        <v>160</v>
      </c>
      <c r="B8" s="257" t="str">
        <f>'HECVAT - Lite'!C12</f>
        <v>See GNRL-06 for Instructure's contact information.</v>
      </c>
      <c r="C8" s="217"/>
      <c r="D8" s="39"/>
      <c r="E8" s="39"/>
      <c r="F8" s="38" t="s">
        <v>161</v>
      </c>
      <c r="G8" s="251" t="str">
        <f>'HECVAT - Lite'!C3</f>
        <v>09/28/2022</v>
      </c>
      <c r="H8" s="245"/>
      <c r="I8" s="217"/>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52"/>
      <c r="E10" s="252"/>
      <c r="F10" s="247"/>
      <c r="G10" s="247"/>
      <c r="H10" s="247"/>
      <c r="I10" s="253"/>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100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40</v>
      </c>
      <c r="G21" s="49">
        <f>Values!I10</f>
        <v>0.25806451612903225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1215</v>
      </c>
      <c r="G25" s="54">
        <f>F25/D25</f>
        <v>0.69230769230769229</v>
      </c>
      <c r="H25" s="45"/>
      <c r="I25" s="45"/>
    </row>
    <row r="26" spans="1:9" ht="15.75" customHeight="1" thickBot="1" x14ac:dyDescent="0.2">
      <c r="A26" s="45"/>
      <c r="B26" s="45"/>
      <c r="C26" s="34"/>
      <c r="D26" s="45"/>
      <c r="E26" s="45"/>
      <c r="F26" s="45"/>
      <c r="G26" s="45"/>
      <c r="H26" s="45"/>
      <c r="I26" s="45"/>
    </row>
    <row r="27" spans="1:9" ht="48" customHeight="1" thickBot="1" x14ac:dyDescent="0.25">
      <c r="A27" s="258" t="s">
        <v>168</v>
      </c>
      <c r="B27" s="255"/>
      <c r="C27" s="255"/>
      <c r="D27" s="255"/>
      <c r="E27" s="208" t="s">
        <v>66</v>
      </c>
      <c r="F27" s="254" t="s">
        <v>169</v>
      </c>
      <c r="G27" s="255"/>
      <c r="H27" s="255"/>
      <c r="I27" s="256"/>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3"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9"/>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No</v>
      </c>
      <c r="D38" s="62"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We anticipate Impact will be substantially conformant with WCAG 2.1AA by Q4 of 2023, followed by an external audit by WebAim. We will then publish an updated VPAT.</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t="str">
        <f>'HECVAT - Lite'!D46</f>
        <v>We anticipate Impact will be substantially conformant with WCAG 2.1AA by Q4 of 2023, followed by an external audit by WebAim. We will then publish an updated VPAT.</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No</v>
      </c>
      <c r="D54" s="62"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2023, following an external audit by WebAim.</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2023. Then, we will conduct a full internal audit, verify via third-party testing, and publish a VPAT.</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Ireland
    • Asia: Singapore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We anticipate Impact will be substantially conformant with WCAG 2.1AA by Q4 of 2023, followed by an external audit by WebAim. We will then publish an updated VPAT.</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Ireland
    • Asia: Singapore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3" t="s">
        <v>723</v>
      </c>
      <c r="B1" s="221"/>
      <c r="C1" s="221"/>
      <c r="D1" s="219"/>
      <c r="E1" s="97"/>
      <c r="F1" s="97"/>
      <c r="G1" s="97"/>
      <c r="H1" s="6"/>
      <c r="I1" s="6"/>
      <c r="J1" s="6"/>
      <c r="K1" s="6"/>
      <c r="L1" s="6"/>
      <c r="M1" s="6"/>
      <c r="N1" s="6"/>
      <c r="O1" s="6"/>
      <c r="P1" s="6"/>
      <c r="Q1" s="6"/>
      <c r="R1" s="6"/>
      <c r="S1" s="6"/>
      <c r="T1" s="6"/>
      <c r="U1" s="6"/>
      <c r="V1" s="6"/>
      <c r="W1" s="6"/>
      <c r="X1" s="6"/>
      <c r="Y1" s="6"/>
    </row>
    <row r="2" spans="1:25" ht="25.5" customHeight="1" x14ac:dyDescent="0.15">
      <c r="A2" s="24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1" t="s">
        <v>10</v>
      </c>
      <c r="B22" s="219"/>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2023-03-20T02:31:35Z</dcterms:modified>
  <cp:category/>
</cp:coreProperties>
</file>