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eetV2HW\"/>
    </mc:Choice>
  </mc:AlternateContent>
  <xr:revisionPtr revIDLastSave="0" documentId="13_ncr:1_{EE273CDE-15E8-4CBD-A612-7FF314410636}" xr6:coauthVersionLast="46" xr6:coauthVersionMax="46" xr10:uidLastSave="{00000000-0000-0000-0000-000000000000}"/>
  <bookViews>
    <workbookView xWindow="2640" yWindow="2640" windowWidth="24686" windowHeight="13149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1" l="1"/>
  <c r="F65" i="1"/>
  <c r="F66" i="1" s="1"/>
  <c r="H65" i="1"/>
  <c r="H66" i="1"/>
  <c r="F36" i="1"/>
  <c r="H36" i="1"/>
  <c r="H61" i="1"/>
  <c r="H58" i="1"/>
  <c r="H57" i="1"/>
  <c r="H51" i="1"/>
  <c r="H49" i="1"/>
  <c r="H47" i="1"/>
  <c r="H46" i="1"/>
  <c r="H42" i="1"/>
  <c r="H40" i="1"/>
  <c r="H37" i="1"/>
  <c r="H38" i="1"/>
  <c r="F61" i="1"/>
  <c r="F58" i="1"/>
  <c r="F57" i="1"/>
  <c r="F51" i="1"/>
  <c r="F49" i="1"/>
  <c r="F47" i="1"/>
  <c r="F46" i="1"/>
  <c r="F42" i="1"/>
  <c r="F37" i="1"/>
  <c r="F38" i="1"/>
  <c r="F40" i="1"/>
  <c r="H39" i="1"/>
  <c r="H41" i="1"/>
  <c r="H43" i="1"/>
  <c r="H44" i="1"/>
  <c r="H45" i="1"/>
  <c r="H48" i="1"/>
  <c r="H50" i="1"/>
  <c r="H52" i="1"/>
  <c r="H53" i="1"/>
  <c r="H54" i="1"/>
  <c r="H55" i="1"/>
  <c r="H56" i="1"/>
  <c r="H59" i="1"/>
  <c r="H60" i="1"/>
  <c r="F39" i="1"/>
  <c r="F41" i="1"/>
  <c r="F43" i="1"/>
  <c r="F44" i="1"/>
  <c r="F45" i="1"/>
  <c r="F48" i="1"/>
  <c r="F50" i="1"/>
  <c r="F52" i="1"/>
  <c r="F53" i="1"/>
  <c r="F54" i="1"/>
  <c r="F55" i="1"/>
  <c r="F56" i="1"/>
  <c r="F59" i="1"/>
  <c r="F60" i="1"/>
  <c r="F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 l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31" i="1" l="1"/>
  <c r="F32" i="1" s="1"/>
  <c r="H32" i="1"/>
  <c r="I31" i="1" l="1"/>
</calcChain>
</file>

<file path=xl/sharedStrings.xml><?xml version="1.0" encoding="utf-8"?>
<sst xmlns="http://schemas.openxmlformats.org/spreadsheetml/2006/main" count="138" uniqueCount="128">
  <si>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</si>
  <si>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</si>
  <si>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</si>
  <si>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</si>
  <si>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</si>
  <si>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</si>
  <si>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</si>
  <si>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</si>
  <si>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</si>
  <si>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AC0402FR-071M3L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</si>
  <si>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</si>
  <si>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</si>
  <si>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</si>
  <si>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</si>
  <si>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</si>
  <si>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</si>
  <si>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</si>
  <si>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</si>
  <si>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</si>
  <si>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</si>
  <si>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</si>
  <si>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</si>
  <si>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</si>
  <si>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</si>
  <si>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</si>
  <si>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</si>
  <si>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</si>
  <si>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</si>
  <si>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</si>
  <si>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</si>
  <si>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</si>
  <si>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</si>
  <si>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</si>
  <si>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</si>
  <si>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</si>
  <si>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</si>
  <si>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</si>
  <si>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</si>
  <si>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</si>
  <si>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</si>
  <si>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</si>
  <si>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</si>
  <si>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</si>
  <si>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</si>
  <si>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</si>
  <si>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</si>
  <si>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</si>
  <si>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</si>
  <si>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</si>
  <si>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</si>
  <si>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</si>
  <si>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</si>
  <si>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</si>
  <si>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</si>
  <si>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</si>
  <si>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</si>
  <si>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</si>
  <si>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</si>
  <si>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</si>
  <si>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</si>
  <si>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</si>
  <si>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</si>
  <si>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</si>
  <si>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</si>
  <si>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</si>
  <si>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</si>
  <si>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</si>
  <si>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</si>
  <si>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</si>
  <si>
    <t>3 compon.</t>
  </si>
  <si>
    <t>valore moltiplicato anche per 3. (sono 3 componenti)</t>
  </si>
  <si>
    <t>SEZIONE OBD</t>
  </si>
  <si>
    <t>connettore OBD</t>
  </si>
  <si>
    <t>C33-C34</t>
  </si>
  <si>
    <t>R33-R34</t>
  </si>
  <si>
    <t>IC7</t>
  </si>
  <si>
    <t>CC0402KRX7R9BB561</t>
  </si>
  <si>
    <t>ERJ-2RHD1000X</t>
  </si>
  <si>
    <t>TJF1051T/3</t>
  </si>
  <si>
    <t>IC6</t>
  </si>
  <si>
    <t>LPC1517JBD48E</t>
  </si>
  <si>
    <t>Y2</t>
  </si>
  <si>
    <t>04025A100JAT2A</t>
  </si>
  <si>
    <t>ECS-120-10-36B-CWY-TR</t>
  </si>
  <si>
    <t>U1</t>
  </si>
  <si>
    <t>AP7313-33SRG-7</t>
  </si>
  <si>
    <t>C31-C32-C27-C23-C24-C25</t>
  </si>
  <si>
    <t>R35</t>
  </si>
  <si>
    <t>TNPW040210K0DEED</t>
  </si>
  <si>
    <t>CRCW040247K0FKED</t>
  </si>
  <si>
    <t>R36-R37</t>
  </si>
  <si>
    <t>TLV76050DBZT</t>
  </si>
  <si>
    <t>P1</t>
  </si>
  <si>
    <t>R38-R39</t>
  </si>
  <si>
    <t>U2&lt;A:B&gt;</t>
  </si>
  <si>
    <t>CRCW06030000Z0EC</t>
  </si>
  <si>
    <t>LM393D</t>
  </si>
  <si>
    <t>R40-R41</t>
  </si>
  <si>
    <t>DS1</t>
  </si>
  <si>
    <t>DS2</t>
  </si>
  <si>
    <t>RC0402FR-13470RL</t>
  </si>
  <si>
    <t>HSMY-C190</t>
  </si>
  <si>
    <t>HSMS-C190</t>
  </si>
  <si>
    <t>C35-C36-C26</t>
  </si>
  <si>
    <t>R32</t>
  </si>
  <si>
    <t>CRCW0402510RFKEDC</t>
  </si>
  <si>
    <t>U3</t>
  </si>
  <si>
    <t>MCP2021-500E/SN</t>
  </si>
  <si>
    <t>PART NUMBER(NO MOUSER PART…)</t>
  </si>
  <si>
    <t>C29</t>
  </si>
  <si>
    <t>GRM155R60J106ME05J</t>
  </si>
  <si>
    <t>R26-R27</t>
  </si>
  <si>
    <t>R28-R29-R31-R30</t>
  </si>
  <si>
    <t>ERJ-2RKF3301X</t>
  </si>
  <si>
    <t>D4</t>
  </si>
  <si>
    <t>Q5</t>
  </si>
  <si>
    <t>Q6-Q7</t>
  </si>
  <si>
    <t>BAT46W-7-F</t>
  </si>
  <si>
    <t>BSS84LT1G</t>
  </si>
  <si>
    <t>BSS138</t>
  </si>
  <si>
    <t>reelx1000</t>
  </si>
  <si>
    <t>C28-C30</t>
  </si>
  <si>
    <t>Colonna7</t>
  </si>
  <si>
    <t>part number</t>
  </si>
  <si>
    <t>unitario x100</t>
  </si>
  <si>
    <t>unitario x1000</t>
  </si>
  <si>
    <t>tot x1000</t>
  </si>
  <si>
    <t>note2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</si>
</sst>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0\ &quot;unità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23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44" fontId="2" fillId="2" borderId="0" xfId="2" applyNumberFormat="1" applyBorder="1"/>
    <xf numFmtId="44" fontId="0" fillId="0" borderId="0" xfId="0" applyNumberFormat="1" applyBorder="1"/>
    <xf numFmtId="44" fontId="2" fillId="2" borderId="10" xfId="2" applyNumberFormat="1" applyBorder="1"/>
    <xf numFmtId="44" fontId="2" fillId="2" borderId="6" xfId="2" applyNumberFormat="1" applyBorder="1"/>
    <xf numFmtId="44" fontId="2" fillId="2" borderId="7" xfId="2" applyNumberFormat="1" applyBorder="1"/>
    <xf numFmtId="165" fontId="2" fillId="2" borderId="4" xfId="2" applyNumberFormat="1" applyBorder="1"/>
    <xf numFmtId="165" fontId="2" fillId="2" borderId="8" xfId="2" applyNumberFormat="1" applyBorder="1"/>
    <xf numFmtId="0" fontId="0" fillId="0" borderId="0" xfId="0" applyFill="1"/>
    <xf numFmtId="164" fontId="5" fillId="3" borderId="0" xfId="0" applyNumberFormat="1" applyFont="1" applyFill="1" applyAlignment="1">
      <alignment horizontal="right" vertical="top" wrapText="1"/>
    </xf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  <xf numFmtId="0" fontId="3" fillId="2" borderId="9" xfId="3" applyBorder="1" applyAlignment="1">
      <alignment horizontal="right"/>
    </xf>
    <xf numFmtId="0" fontId="3" fillId="2" borderId="0" xfId="3" applyBorder="1" applyAlignment="1">
      <alignment horizontal="right"/>
    </xf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</cellXfs>
  <cellStyles count="4">
    <cellStyle name="Calcolo" xfId="3" builtinId="22"/>
    <cellStyle name="Normale" xfId="0" builtinId="0"/>
    <cellStyle name="Output" xfId="2" builtinId="21"/>
    <cellStyle name="Percentuale" xfId="1" builtinId="5"/>
  </cellStyles>
  <dxfs count="12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I28" totalsRowShown="0">
  <autoFilter ref="A1:I28" xr:uid="{00000000-0009-0000-0100-000001000000}"/>
  <tableColumns count="9">
    <tableColumn id="1" xr3:uid="{00000000-0010-0000-0000-000001000000}" name="schematico"/>
    <tableColumn id="2" xr3:uid="{00000000-0010-0000-0000-000002000000}" name="codice mouser"/>
    <tableColumn id="3" xr3:uid="{00000000-0010-0000-0000-000003000000}" name="Unitario x100" dataDxfId="11"/>
    <tableColumn id="4" xr3:uid="{00000000-0010-0000-0000-000004000000}" name="Unitario x1000" dataDxfId="10"/>
    <tableColumn id="5" xr3:uid="{00000000-0010-0000-0000-000005000000}" name="note"/>
    <tableColumn id="6" xr3:uid="{00000000-0010-0000-0000-000006000000}" name="tot x100" dataDxfId="9">
      <calculatedColumnFormula>C2*100</calculatedColumnFormula>
    </tableColumn>
    <tableColumn id="7" xr3:uid="{00000000-0010-0000-0000-000007000000}" name="Colonna1" dataDxfId="8"/>
    <tableColumn id="8" xr3:uid="{00000000-0010-0000-0000-000008000000}" name="totx1000" dataDxfId="7">
      <calculatedColumnFormula>D2*1000</calculatedColumnFormula>
    </tableColumn>
    <tableColumn id="9" xr3:uid="{C04BAC2B-6746-4888-821F-CADA4303F531}" name="note2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20B2BD-396D-4994-8F9E-1E2E4C7F20CA}" name="Tabella2" displayName="Tabella2" ref="A35:H61" totalsRowShown="0" headerRowDxfId="5">
  <autoFilter ref="A35:H61" xr:uid="{1C0BF840-0859-4D00-AF04-D1387A474484}"/>
  <tableColumns count="8">
    <tableColumn id="1" xr3:uid="{3647DB0E-84BE-457F-A3AA-496099016841}" name="schematico"/>
    <tableColumn id="2" xr3:uid="{16FF2251-3C8C-4900-9FAD-6BE3E9ECAA52}" name="part number"/>
    <tableColumn id="3" xr3:uid="{A828D29B-0CC2-46B5-809B-5B70A92698DA}" name="unitario x100" dataDxfId="4"/>
    <tableColumn id="4" xr3:uid="{C7DBB1D7-6768-457B-9DEC-C85E4EF742F6}" name="unitario x1000" dataDxfId="3"/>
    <tableColumn id="5" xr3:uid="{845F3667-C022-41EC-929B-732D4BB3B1BA}" name="note"/>
    <tableColumn id="6" xr3:uid="{EDBAFEFF-B618-4CDC-9D45-1D6414CB6CD4}" name="tot x100" dataDxfId="2"/>
    <tableColumn id="7" xr3:uid="{9C2CA386-E3AE-49D5-9FDA-02DD8A7EA79E}" name="Colonna7" dataDxfId="1"/>
    <tableColumn id="8" xr3:uid="{20B670AC-C6A5-440E-999F-9A1B54E94627}" name="tot x1000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37" workbookViewId="0">
      <selection activeCell="I63" sqref="I63"/>
    </sheetView>
  </sheetViews>
  <sheetFormatPr defaultRowHeight="14.6" x14ac:dyDescent="0.4"/>
  <cols>
    <col min="1" max="1" width="28.4609375" customWidth="1"/>
    <col min="2" max="2" width="28.23046875" customWidth="1"/>
    <col min="3" max="3" width="17.3828125" customWidth="1"/>
    <col min="4" max="4" width="17.4609375" customWidth="1"/>
    <col min="5" max="5" width="10.4609375" customWidth="1"/>
    <col min="6" max="6" width="15.15234375" customWidth="1"/>
    <col min="7" max="7" width="10.4609375" customWidth="1"/>
    <col min="8" max="8" width="12.61328125" bestFit="1" customWidth="1"/>
    <col min="9" max="9" width="18.23046875" customWidth="1"/>
    <col min="10" max="10" width="46" customWidth="1"/>
  </cols>
  <sheetData>
    <row r="1" spans="1:9" x14ac:dyDescent="0.4">
      <c r="A1" t="s">
        <v>54</v>
      </c>
      <c r="B1" t="s">
        <v>55</v>
      </c>
      <c r="C1" t="s">
        <v>58</v>
      </c>
      <c r="D1" t="s">
        <v>56</v>
      </c>
      <c r="E1" t="s">
        <v>57</v>
      </c>
      <c r="F1" t="s">
        <v>62</v>
      </c>
      <c r="G1" t="s">
        <v>64</v>
      </c>
      <c r="H1" t="s">
        <v>63</v>
      </c>
      <c r="I1" t="s">
        <v>127</v>
      </c>
    </row>
    <row r="2" spans="1:9" x14ac:dyDescent="0.4">
      <c r="A2" t="s">
        <v>0</v>
      </c>
      <c r="B2" t="s">
        <v>1</v>
      </c>
      <c r="C2" s="1">
        <v>0.191</v>
      </c>
      <c r="D2" s="1">
        <v>0.128</v>
      </c>
      <c r="F2" s="4">
        <f>C2*100</f>
        <v>19.100000000000001</v>
      </c>
      <c r="G2" s="4"/>
      <c r="H2" s="4">
        <f>D2*1000</f>
        <v>128</v>
      </c>
      <c r="I2" s="4"/>
    </row>
    <row r="3" spans="1:9" x14ac:dyDescent="0.4">
      <c r="A3" t="s">
        <v>2</v>
      </c>
      <c r="B3" t="s">
        <v>3</v>
      </c>
      <c r="C3" s="1">
        <v>1.0999999999999999E-2</v>
      </c>
      <c r="D3" s="1">
        <v>4.0000000000000001E-3</v>
      </c>
      <c r="F3" s="4">
        <f t="shared" ref="F3:F28" si="0">C3*100</f>
        <v>1.0999999999999999</v>
      </c>
      <c r="G3" s="4"/>
      <c r="H3" s="4">
        <f t="shared" ref="H3:H28" si="1">D3*1000</f>
        <v>4</v>
      </c>
      <c r="I3" s="4"/>
    </row>
    <row r="4" spans="1:9" x14ac:dyDescent="0.4">
      <c r="A4" t="s">
        <v>4</v>
      </c>
      <c r="B4" t="s">
        <v>5</v>
      </c>
      <c r="C4" s="1">
        <v>3.2000000000000001E-2</v>
      </c>
      <c r="D4" s="1">
        <v>2.1999999999999999E-2</v>
      </c>
      <c r="F4" s="4">
        <f t="shared" si="0"/>
        <v>3.2</v>
      </c>
      <c r="G4" s="4"/>
      <c r="H4" s="4">
        <f t="shared" si="1"/>
        <v>22</v>
      </c>
      <c r="I4" s="4"/>
    </row>
    <row r="5" spans="1:9" x14ac:dyDescent="0.4">
      <c r="A5" t="s">
        <v>6</v>
      </c>
      <c r="B5" t="s">
        <v>7</v>
      </c>
      <c r="C5" s="1">
        <v>1.2E-2</v>
      </c>
      <c r="D5" s="1">
        <v>1.0999999999999999E-2</v>
      </c>
      <c r="F5" s="4">
        <f t="shared" si="0"/>
        <v>1.2</v>
      </c>
      <c r="G5" s="4"/>
      <c r="H5" s="4">
        <f t="shared" si="1"/>
        <v>11</v>
      </c>
      <c r="I5" s="4"/>
    </row>
    <row r="6" spans="1:9" x14ac:dyDescent="0.4">
      <c r="A6" t="s">
        <v>8</v>
      </c>
      <c r="B6" t="s">
        <v>9</v>
      </c>
      <c r="C6" s="1">
        <v>5.0000000000000001E-3</v>
      </c>
      <c r="D6" s="1">
        <v>4.0000000000000001E-3</v>
      </c>
      <c r="F6" s="4">
        <f t="shared" si="0"/>
        <v>0.5</v>
      </c>
      <c r="G6" s="4"/>
      <c r="H6" s="4">
        <f t="shared" si="1"/>
        <v>4</v>
      </c>
      <c r="I6" s="4"/>
    </row>
    <row r="7" spans="1:9" x14ac:dyDescent="0.4">
      <c r="A7" t="s">
        <v>10</v>
      </c>
      <c r="B7" t="s">
        <v>11</v>
      </c>
      <c r="C7" s="2">
        <v>0.09</v>
      </c>
      <c r="D7" s="1">
        <v>6.9000000000000006E-2</v>
      </c>
      <c r="E7" t="s">
        <v>69</v>
      </c>
      <c r="F7" s="4">
        <f>C7*100*3</f>
        <v>27</v>
      </c>
      <c r="G7" s="4"/>
      <c r="H7" s="4">
        <f>D7*1000*3</f>
        <v>207</v>
      </c>
      <c r="I7" s="4" t="s">
        <v>70</v>
      </c>
    </row>
    <row r="8" spans="1:9" x14ac:dyDescent="0.4">
      <c r="A8" t="s">
        <v>12</v>
      </c>
      <c r="B8" t="s">
        <v>13</v>
      </c>
      <c r="C8" s="1">
        <v>2.7E-2</v>
      </c>
      <c r="D8" s="1">
        <v>1.9E-2</v>
      </c>
      <c r="F8" s="4">
        <f t="shared" si="0"/>
        <v>2.7</v>
      </c>
      <c r="G8" s="4"/>
      <c r="H8" s="4">
        <f t="shared" si="1"/>
        <v>19</v>
      </c>
      <c r="I8" s="4"/>
    </row>
    <row r="9" spans="1:9" x14ac:dyDescent="0.4">
      <c r="A9" t="s">
        <v>14</v>
      </c>
      <c r="B9" t="s">
        <v>15</v>
      </c>
      <c r="C9" s="1">
        <v>8.0000000000000002E-3</v>
      </c>
      <c r="D9" s="1">
        <v>5.0000000000000001E-3</v>
      </c>
      <c r="F9" s="4">
        <f t="shared" si="0"/>
        <v>0.8</v>
      </c>
      <c r="G9" s="4"/>
      <c r="H9" s="4">
        <f t="shared" si="1"/>
        <v>5</v>
      </c>
      <c r="I9" s="4"/>
    </row>
    <row r="10" spans="1:9" x14ac:dyDescent="0.4">
      <c r="A10" t="s">
        <v>16</v>
      </c>
      <c r="B10" t="s">
        <v>17</v>
      </c>
      <c r="C10" s="1">
        <v>2.3E-2</v>
      </c>
      <c r="D10" s="1">
        <v>1.2999999999999999E-2</v>
      </c>
      <c r="F10" s="4">
        <f t="shared" si="0"/>
        <v>2.2999999999999998</v>
      </c>
      <c r="G10" s="4"/>
      <c r="H10" s="4">
        <f t="shared" si="1"/>
        <v>13</v>
      </c>
      <c r="I10" s="4"/>
    </row>
    <row r="11" spans="1:9" x14ac:dyDescent="0.4">
      <c r="A11" t="s">
        <v>18</v>
      </c>
      <c r="B11" t="s">
        <v>19</v>
      </c>
      <c r="C11" s="1">
        <v>1.2999999999999999E-2</v>
      </c>
      <c r="D11" s="1">
        <v>0.01</v>
      </c>
      <c r="F11" s="4">
        <f t="shared" si="0"/>
        <v>1.3</v>
      </c>
      <c r="G11" s="4"/>
      <c r="H11" s="4">
        <f t="shared" si="1"/>
        <v>10</v>
      </c>
      <c r="I11" s="4"/>
    </row>
    <row r="12" spans="1:9" x14ac:dyDescent="0.4">
      <c r="A12" t="s">
        <v>20</v>
      </c>
      <c r="B12" t="s">
        <v>21</v>
      </c>
      <c r="C12" s="1">
        <v>1.8</v>
      </c>
      <c r="D12" s="1">
        <v>1.3</v>
      </c>
      <c r="F12" s="4">
        <f t="shared" si="0"/>
        <v>180</v>
      </c>
      <c r="G12" s="4"/>
      <c r="H12" s="4">
        <f t="shared" si="1"/>
        <v>1300</v>
      </c>
      <c r="I12" s="4"/>
    </row>
    <row r="13" spans="1:9" x14ac:dyDescent="0.4">
      <c r="A13" t="s">
        <v>22</v>
      </c>
      <c r="B13" t="s">
        <v>23</v>
      </c>
      <c r="C13" s="1">
        <v>0.28399999999999997</v>
      </c>
      <c r="D13" s="1">
        <v>0.22700000000000001</v>
      </c>
      <c r="F13" s="4">
        <f t="shared" si="0"/>
        <v>28.4</v>
      </c>
      <c r="G13" s="4"/>
      <c r="H13" s="4">
        <f t="shared" si="1"/>
        <v>227</v>
      </c>
      <c r="I13" s="4"/>
    </row>
    <row r="14" spans="1:9" x14ac:dyDescent="0.4">
      <c r="A14" t="s">
        <v>24</v>
      </c>
      <c r="B14" t="s">
        <v>25</v>
      </c>
      <c r="C14" s="1">
        <v>2.1999999999999999E-2</v>
      </c>
      <c r="D14" s="3">
        <v>8.9999999999999993E-3</v>
      </c>
      <c r="E14" t="s">
        <v>59</v>
      </c>
      <c r="F14" s="4">
        <f t="shared" si="0"/>
        <v>2.1999999999999997</v>
      </c>
      <c r="G14" s="4"/>
      <c r="H14" s="4">
        <f t="shared" si="1"/>
        <v>9</v>
      </c>
      <c r="I14" s="4"/>
    </row>
    <row r="15" spans="1:9" x14ac:dyDescent="0.4">
      <c r="A15" t="s">
        <v>26</v>
      </c>
      <c r="B15" t="s">
        <v>27</v>
      </c>
      <c r="C15" s="3">
        <v>0</v>
      </c>
      <c r="D15" s="3">
        <v>0</v>
      </c>
      <c r="E15" t="s">
        <v>60</v>
      </c>
      <c r="F15" s="4">
        <f t="shared" si="0"/>
        <v>0</v>
      </c>
      <c r="G15" s="4"/>
      <c r="H15" s="4">
        <f t="shared" si="1"/>
        <v>0</v>
      </c>
      <c r="I15" s="4"/>
    </row>
    <row r="16" spans="1:9" x14ac:dyDescent="0.4">
      <c r="A16" t="s">
        <v>28</v>
      </c>
      <c r="B16" t="s">
        <v>29</v>
      </c>
      <c r="C16" s="1">
        <v>1.2E-2</v>
      </c>
      <c r="D16" s="1">
        <v>4.0000000000000001E-3</v>
      </c>
      <c r="F16" s="4">
        <f t="shared" si="0"/>
        <v>1.2</v>
      </c>
      <c r="G16" s="4"/>
      <c r="H16" s="4">
        <f t="shared" si="1"/>
        <v>4</v>
      </c>
      <c r="I16" s="4"/>
    </row>
    <row r="17" spans="1:10" x14ac:dyDescent="0.4">
      <c r="A17" t="s">
        <v>30</v>
      </c>
      <c r="B17" t="s">
        <v>31</v>
      </c>
      <c r="C17" s="1">
        <v>0.28899999999999998</v>
      </c>
      <c r="D17" s="1">
        <v>0.20899999999999999</v>
      </c>
      <c r="F17" s="4">
        <f t="shared" si="0"/>
        <v>28.9</v>
      </c>
      <c r="G17" s="4"/>
      <c r="H17" s="4">
        <f t="shared" si="1"/>
        <v>209</v>
      </c>
      <c r="I17" s="4"/>
    </row>
    <row r="18" spans="1:10" x14ac:dyDescent="0.4">
      <c r="A18" t="s">
        <v>32</v>
      </c>
      <c r="B18" t="s">
        <v>33</v>
      </c>
      <c r="C18" s="1">
        <v>2.5000000000000001E-2</v>
      </c>
      <c r="D18" s="1">
        <v>1.2999999999999999E-2</v>
      </c>
      <c r="F18" s="4">
        <f t="shared" si="0"/>
        <v>2.5</v>
      </c>
      <c r="G18" s="4"/>
      <c r="H18" s="4">
        <f t="shared" si="1"/>
        <v>13</v>
      </c>
      <c r="I18" s="4"/>
    </row>
    <row r="19" spans="1:10" x14ac:dyDescent="0.4">
      <c r="A19" t="s">
        <v>34</v>
      </c>
      <c r="B19" t="s">
        <v>35</v>
      </c>
      <c r="C19" s="1">
        <v>3.4000000000000002E-2</v>
      </c>
      <c r="D19" s="1">
        <v>2.4E-2</v>
      </c>
      <c r="F19" s="4">
        <f t="shared" si="0"/>
        <v>3.4000000000000004</v>
      </c>
      <c r="G19" s="4"/>
      <c r="H19" s="4">
        <f t="shared" si="1"/>
        <v>24</v>
      </c>
      <c r="I19" s="4"/>
    </row>
    <row r="20" spans="1:10" x14ac:dyDescent="0.4">
      <c r="A20" t="s">
        <v>36</v>
      </c>
      <c r="B20" t="s">
        <v>37</v>
      </c>
      <c r="C20" s="1">
        <v>0.308</v>
      </c>
      <c r="D20" s="1">
        <v>0.184</v>
      </c>
      <c r="F20" s="4">
        <f t="shared" si="0"/>
        <v>30.8</v>
      </c>
      <c r="G20" s="4"/>
      <c r="H20" s="4">
        <f t="shared" si="1"/>
        <v>184</v>
      </c>
      <c r="I20" s="4"/>
    </row>
    <row r="21" spans="1:10" x14ac:dyDescent="0.4">
      <c r="A21" t="s">
        <v>38</v>
      </c>
      <c r="B21" t="s">
        <v>39</v>
      </c>
      <c r="C21" s="1">
        <v>5.7000000000000002E-2</v>
      </c>
      <c r="D21" s="1">
        <v>4.2000000000000003E-2</v>
      </c>
      <c r="F21" s="4">
        <f t="shared" si="0"/>
        <v>5.7</v>
      </c>
      <c r="G21" s="4"/>
      <c r="H21" s="4">
        <f t="shared" si="1"/>
        <v>42</v>
      </c>
      <c r="I21" s="4"/>
    </row>
    <row r="22" spans="1:10" x14ac:dyDescent="0.4">
      <c r="A22" t="s">
        <v>40</v>
      </c>
      <c r="B22" t="s">
        <v>41</v>
      </c>
      <c r="C22" s="1">
        <v>4.1000000000000002E-2</v>
      </c>
      <c r="D22" s="1">
        <v>2.4E-2</v>
      </c>
      <c r="F22" s="4">
        <f t="shared" si="0"/>
        <v>4.1000000000000005</v>
      </c>
      <c r="G22" s="4"/>
      <c r="H22" s="4">
        <f t="shared" si="1"/>
        <v>24</v>
      </c>
      <c r="I22" s="4"/>
    </row>
    <row r="23" spans="1:10" x14ac:dyDescent="0.4">
      <c r="A23" t="s">
        <v>42</v>
      </c>
      <c r="B23" t="s">
        <v>43</v>
      </c>
      <c r="C23" s="1">
        <v>0.38100000000000001</v>
      </c>
      <c r="D23" s="3">
        <v>0.38100000000000001</v>
      </c>
      <c r="E23" t="s">
        <v>61</v>
      </c>
      <c r="F23" s="4">
        <f t="shared" si="0"/>
        <v>38.1</v>
      </c>
      <c r="G23" s="4"/>
      <c r="H23" s="4">
        <f t="shared" si="1"/>
        <v>381</v>
      </c>
      <c r="I23" s="4"/>
    </row>
    <row r="24" spans="1:10" x14ac:dyDescent="0.4">
      <c r="A24" t="s">
        <v>44</v>
      </c>
      <c r="B24" t="s">
        <v>45</v>
      </c>
      <c r="C24" s="1">
        <v>1.2E-2</v>
      </c>
      <c r="D24" s="1">
        <v>4.0000000000000001E-3</v>
      </c>
      <c r="F24" s="4">
        <f t="shared" si="0"/>
        <v>1.2</v>
      </c>
      <c r="G24" s="4"/>
      <c r="H24" s="4">
        <f t="shared" si="1"/>
        <v>4</v>
      </c>
      <c r="I24" s="4"/>
    </row>
    <row r="25" spans="1:10" x14ac:dyDescent="0.4">
      <c r="A25" t="s">
        <v>46</v>
      </c>
      <c r="B25" t="s">
        <v>47</v>
      </c>
      <c r="C25" s="1">
        <v>1.0999999999999999E-2</v>
      </c>
      <c r="D25" s="1">
        <v>4.0000000000000001E-3</v>
      </c>
      <c r="F25" s="4">
        <f t="shared" si="0"/>
        <v>1.0999999999999999</v>
      </c>
      <c r="G25" s="4"/>
      <c r="H25" s="4">
        <f t="shared" si="1"/>
        <v>4</v>
      </c>
      <c r="I25" s="4"/>
    </row>
    <row r="26" spans="1:10" x14ac:dyDescent="0.4">
      <c r="A26" t="s">
        <v>48</v>
      </c>
      <c r="B26" t="s">
        <v>49</v>
      </c>
      <c r="C26" s="1">
        <v>0.123</v>
      </c>
      <c r="D26" s="1">
        <v>8.5999999999999993E-2</v>
      </c>
      <c r="F26" s="4">
        <f t="shared" si="0"/>
        <v>12.3</v>
      </c>
      <c r="G26" s="4"/>
      <c r="H26" s="4">
        <f t="shared" si="1"/>
        <v>86</v>
      </c>
      <c r="I26" s="4"/>
    </row>
    <row r="27" spans="1:10" x14ac:dyDescent="0.4">
      <c r="A27" t="s">
        <v>50</v>
      </c>
      <c r="B27" t="s">
        <v>51</v>
      </c>
      <c r="C27" s="1">
        <v>0.51200000000000001</v>
      </c>
      <c r="D27" s="1">
        <v>0.35499999999999998</v>
      </c>
      <c r="F27" s="4">
        <f t="shared" si="0"/>
        <v>51.2</v>
      </c>
      <c r="G27" s="4"/>
      <c r="H27" s="4">
        <f t="shared" si="1"/>
        <v>355</v>
      </c>
      <c r="I27" s="4"/>
    </row>
    <row r="28" spans="1:10" x14ac:dyDescent="0.4">
      <c r="A28" t="s">
        <v>52</v>
      </c>
      <c r="B28" t="s">
        <v>53</v>
      </c>
      <c r="C28" s="1">
        <v>1.2999999999999999E-2</v>
      </c>
      <c r="D28" s="1">
        <v>8.0000000000000002E-3</v>
      </c>
      <c r="F28" s="4">
        <f t="shared" si="0"/>
        <v>1.3</v>
      </c>
      <c r="G28" s="4"/>
      <c r="H28" s="4">
        <f t="shared" si="1"/>
        <v>8</v>
      </c>
      <c r="I28" s="4"/>
    </row>
    <row r="29" spans="1:10" ht="15" thickBot="1" x14ac:dyDescent="0.45">
      <c r="F29" s="4"/>
      <c r="G29" s="4"/>
      <c r="H29" s="4"/>
    </row>
    <row r="30" spans="1:10" x14ac:dyDescent="0.4">
      <c r="D30" s="17" t="s">
        <v>68</v>
      </c>
      <c r="E30" s="18"/>
      <c r="F30" s="13">
        <v>100</v>
      </c>
      <c r="G30" s="6"/>
      <c r="H30" s="14">
        <v>1000</v>
      </c>
    </row>
    <row r="31" spans="1:10" x14ac:dyDescent="0.4">
      <c r="D31" s="19" t="s">
        <v>66</v>
      </c>
      <c r="E31" s="20"/>
      <c r="F31" s="8">
        <f>SUM(F2:F28)</f>
        <v>451.59999999999997</v>
      </c>
      <c r="G31" s="9"/>
      <c r="H31" s="10">
        <f t="shared" ref="H31" si="2">SUM(H2:H28)</f>
        <v>3297</v>
      </c>
      <c r="I31" s="5">
        <f>-(F31*10-H31)/(F31*10)</f>
        <v>-0.26992914083259523</v>
      </c>
      <c r="J31" t="s">
        <v>65</v>
      </c>
    </row>
    <row r="32" spans="1:10" ht="15" thickBot="1" x14ac:dyDescent="0.45">
      <c r="D32" s="21" t="s">
        <v>67</v>
      </c>
      <c r="E32" s="22"/>
      <c r="F32" s="11">
        <f>F31/100</f>
        <v>4.516</v>
      </c>
      <c r="G32" s="7"/>
      <c r="H32" s="12">
        <f>H31/1000</f>
        <v>3.2970000000000002</v>
      </c>
    </row>
    <row r="33" spans="1:8" x14ac:dyDescent="0.4">
      <c r="A33" t="s">
        <v>71</v>
      </c>
      <c r="B33" t="s">
        <v>108</v>
      </c>
    </row>
    <row r="35" spans="1:8" x14ac:dyDescent="0.4">
      <c r="A35" t="s">
        <v>54</v>
      </c>
      <c r="B35" t="s">
        <v>123</v>
      </c>
      <c r="C35" s="4" t="s">
        <v>124</v>
      </c>
      <c r="D35" s="4" t="s">
        <v>125</v>
      </c>
      <c r="E35" t="s">
        <v>57</v>
      </c>
      <c r="F35" s="4" t="s">
        <v>62</v>
      </c>
      <c r="G35" t="s">
        <v>122</v>
      </c>
      <c r="H35" s="4" t="s">
        <v>126</v>
      </c>
    </row>
    <row r="36" spans="1:8" x14ac:dyDescent="0.4">
      <c r="A36" t="s">
        <v>72</v>
      </c>
      <c r="C36" s="4">
        <v>1</v>
      </c>
      <c r="D36" s="4">
        <v>0.9</v>
      </c>
      <c r="F36" s="4">
        <f>C36*100</f>
        <v>100</v>
      </c>
      <c r="H36" s="4">
        <f>D36*1000</f>
        <v>900</v>
      </c>
    </row>
    <row r="37" spans="1:8" x14ac:dyDescent="0.4">
      <c r="A37" t="s">
        <v>73</v>
      </c>
      <c r="B37" t="s">
        <v>76</v>
      </c>
      <c r="C37" s="16">
        <v>8.9999999999999993E-3</v>
      </c>
      <c r="D37" s="1">
        <v>8.0000000000000002E-3</v>
      </c>
      <c r="E37">
        <v>2</v>
      </c>
      <c r="F37" s="4">
        <f>C37*100*2</f>
        <v>1.7999999999999998</v>
      </c>
      <c r="G37" s="4"/>
      <c r="H37" s="4">
        <f>D37*1000*2</f>
        <v>16</v>
      </c>
    </row>
    <row r="38" spans="1:8" x14ac:dyDescent="0.4">
      <c r="A38" t="s">
        <v>74</v>
      </c>
      <c r="B38" t="s">
        <v>77</v>
      </c>
      <c r="C38" s="1">
        <v>0.03</v>
      </c>
      <c r="D38" s="1">
        <v>1.4E-2</v>
      </c>
      <c r="E38">
        <v>2</v>
      </c>
      <c r="F38" s="4">
        <f>C38*100*2</f>
        <v>6</v>
      </c>
      <c r="G38" s="4"/>
      <c r="H38" s="4">
        <f>D38*1000*2</f>
        <v>28</v>
      </c>
    </row>
    <row r="39" spans="1:8" x14ac:dyDescent="0.4">
      <c r="A39" t="s">
        <v>75</v>
      </c>
      <c r="B39" t="s">
        <v>78</v>
      </c>
      <c r="C39" s="1">
        <v>0.47699999999999998</v>
      </c>
      <c r="D39" s="1">
        <v>0.35199999999999998</v>
      </c>
      <c r="F39" s="4">
        <f t="shared" ref="F39:F60" si="3">C39*100</f>
        <v>47.699999999999996</v>
      </c>
      <c r="G39" s="4"/>
      <c r="H39" s="4">
        <f t="shared" ref="H39:H60" si="4">D39*1000</f>
        <v>352</v>
      </c>
    </row>
    <row r="40" spans="1:8" x14ac:dyDescent="0.4">
      <c r="A40" t="s">
        <v>86</v>
      </c>
      <c r="B40" t="s">
        <v>33</v>
      </c>
      <c r="C40" s="1">
        <v>2.5000000000000001E-2</v>
      </c>
      <c r="D40" s="1">
        <v>1.2999999999999999E-2</v>
      </c>
      <c r="E40">
        <v>6</v>
      </c>
      <c r="F40" s="4">
        <f>C40*100*6</f>
        <v>15</v>
      </c>
      <c r="G40" s="4"/>
      <c r="H40" s="4">
        <f>D40*1000*6</f>
        <v>78</v>
      </c>
    </row>
    <row r="41" spans="1:8" x14ac:dyDescent="0.4">
      <c r="A41" t="s">
        <v>79</v>
      </c>
      <c r="B41" t="s">
        <v>80</v>
      </c>
      <c r="C41" s="1">
        <v>3.15</v>
      </c>
      <c r="D41" s="1">
        <v>2.38</v>
      </c>
      <c r="F41" s="4">
        <f t="shared" si="3"/>
        <v>315</v>
      </c>
      <c r="G41" s="4"/>
      <c r="H41" s="4">
        <f t="shared" si="4"/>
        <v>2380</v>
      </c>
    </row>
    <row r="42" spans="1:8" x14ac:dyDescent="0.4">
      <c r="A42" t="s">
        <v>121</v>
      </c>
      <c r="B42" t="s">
        <v>82</v>
      </c>
      <c r="C42" s="1">
        <v>1.2E-2</v>
      </c>
      <c r="D42" s="1">
        <v>7.0000000000000001E-3</v>
      </c>
      <c r="E42">
        <v>2</v>
      </c>
      <c r="F42" s="4">
        <f>C42*100*2</f>
        <v>2.4</v>
      </c>
      <c r="G42" s="4"/>
      <c r="H42" s="4">
        <f>D42*1000*2</f>
        <v>14</v>
      </c>
    </row>
    <row r="43" spans="1:8" x14ac:dyDescent="0.4">
      <c r="A43" t="s">
        <v>81</v>
      </c>
      <c r="B43" t="s">
        <v>83</v>
      </c>
      <c r="C43" s="1">
        <v>0.246</v>
      </c>
      <c r="D43" s="1">
        <v>0.19700000000000001</v>
      </c>
      <c r="E43" t="s">
        <v>120</v>
      </c>
      <c r="F43" s="4">
        <f t="shared" si="3"/>
        <v>24.6</v>
      </c>
      <c r="G43" s="4"/>
      <c r="H43" s="4">
        <f t="shared" si="4"/>
        <v>197</v>
      </c>
    </row>
    <row r="44" spans="1:8" x14ac:dyDescent="0.4">
      <c r="A44" t="s">
        <v>84</v>
      </c>
      <c r="B44" s="15" t="s">
        <v>85</v>
      </c>
      <c r="C44" s="1">
        <v>0.113</v>
      </c>
      <c r="D44" s="1">
        <v>8.5000000000000006E-2</v>
      </c>
      <c r="F44" s="4">
        <f t="shared" si="3"/>
        <v>11.3</v>
      </c>
      <c r="G44" s="4"/>
      <c r="H44" s="4">
        <f t="shared" si="4"/>
        <v>85</v>
      </c>
    </row>
    <row r="45" spans="1:8" x14ac:dyDescent="0.4">
      <c r="A45" t="s">
        <v>87</v>
      </c>
      <c r="B45" t="s">
        <v>89</v>
      </c>
      <c r="C45" s="1">
        <v>1.2E-2</v>
      </c>
      <c r="D45" s="1">
        <v>4.0000000000000001E-3</v>
      </c>
      <c r="F45" s="4">
        <f t="shared" si="3"/>
        <v>1.2</v>
      </c>
      <c r="G45" s="4"/>
      <c r="H45" s="4">
        <f t="shared" si="4"/>
        <v>4</v>
      </c>
    </row>
    <row r="46" spans="1:8" x14ac:dyDescent="0.4">
      <c r="A46" t="s">
        <v>90</v>
      </c>
      <c r="B46" t="s">
        <v>88</v>
      </c>
      <c r="C46" s="1">
        <v>0.14099999999999999</v>
      </c>
      <c r="D46" s="1">
        <v>7.8E-2</v>
      </c>
      <c r="E46">
        <v>2</v>
      </c>
      <c r="F46" s="4">
        <f>C46*100*2</f>
        <v>28.199999999999996</v>
      </c>
      <c r="G46" s="4"/>
      <c r="H46" s="4">
        <f>D46*1000*2</f>
        <v>156</v>
      </c>
    </row>
    <row r="47" spans="1:8" x14ac:dyDescent="0.4">
      <c r="A47" t="s">
        <v>103</v>
      </c>
      <c r="B47" t="s">
        <v>13</v>
      </c>
      <c r="C47" s="1">
        <v>2.7E-2</v>
      </c>
      <c r="D47" s="1">
        <v>1.9E-2</v>
      </c>
      <c r="E47">
        <v>3</v>
      </c>
      <c r="F47" s="4">
        <f>C47*100*3</f>
        <v>8.1000000000000014</v>
      </c>
      <c r="G47" s="4"/>
      <c r="H47" s="4">
        <f>D47*1000*3</f>
        <v>57</v>
      </c>
    </row>
    <row r="48" spans="1:8" x14ac:dyDescent="0.4">
      <c r="A48" t="s">
        <v>92</v>
      </c>
      <c r="B48" t="s">
        <v>91</v>
      </c>
      <c r="C48" s="1">
        <v>0.161</v>
      </c>
      <c r="D48" s="1">
        <v>0.111</v>
      </c>
      <c r="F48" s="4">
        <f t="shared" si="3"/>
        <v>16.100000000000001</v>
      </c>
      <c r="G48" s="4"/>
      <c r="H48" s="4">
        <f t="shared" si="4"/>
        <v>111</v>
      </c>
    </row>
    <row r="49" spans="1:8" x14ac:dyDescent="0.4">
      <c r="A49" t="s">
        <v>93</v>
      </c>
      <c r="B49" t="s">
        <v>95</v>
      </c>
      <c r="C49" s="1">
        <v>6.0000000000000001E-3</v>
      </c>
      <c r="D49" s="1">
        <v>5.0000000000000001E-3</v>
      </c>
      <c r="E49">
        <v>2</v>
      </c>
      <c r="F49" s="4">
        <f>C49*100*2</f>
        <v>1.2</v>
      </c>
      <c r="G49" s="4"/>
      <c r="H49" s="4">
        <f>D49*1000*2</f>
        <v>10</v>
      </c>
    </row>
    <row r="50" spans="1:8" x14ac:dyDescent="0.4">
      <c r="A50" t="s">
        <v>94</v>
      </c>
      <c r="B50" t="s">
        <v>96</v>
      </c>
      <c r="C50" s="1">
        <v>0.14199999999999999</v>
      </c>
      <c r="D50" s="1">
        <v>9.7000000000000003E-2</v>
      </c>
      <c r="F50" s="4">
        <f t="shared" si="3"/>
        <v>14.2</v>
      </c>
      <c r="G50" s="4"/>
      <c r="H50" s="4">
        <f t="shared" si="4"/>
        <v>97</v>
      </c>
    </row>
    <row r="51" spans="1:8" x14ac:dyDescent="0.4">
      <c r="A51" t="s">
        <v>97</v>
      </c>
      <c r="B51" t="s">
        <v>100</v>
      </c>
      <c r="C51" s="1">
        <v>3.0000000000000001E-3</v>
      </c>
      <c r="D51" s="1">
        <v>3.0000000000000001E-3</v>
      </c>
      <c r="E51">
        <v>2</v>
      </c>
      <c r="F51" s="4">
        <f>C51*100*2</f>
        <v>0.6</v>
      </c>
      <c r="G51" s="4"/>
      <c r="H51" s="4">
        <f>D51*1000*2</f>
        <v>6</v>
      </c>
    </row>
    <row r="52" spans="1:8" x14ac:dyDescent="0.4">
      <c r="A52" t="s">
        <v>98</v>
      </c>
      <c r="B52" t="s">
        <v>102</v>
      </c>
      <c r="C52" s="1">
        <v>0.108</v>
      </c>
      <c r="D52" s="1">
        <v>0.08</v>
      </c>
      <c r="F52" s="4">
        <f t="shared" si="3"/>
        <v>10.8</v>
      </c>
      <c r="G52" s="4"/>
      <c r="H52" s="4">
        <f t="shared" si="4"/>
        <v>80</v>
      </c>
    </row>
    <row r="53" spans="1:8" x14ac:dyDescent="0.4">
      <c r="A53" t="s">
        <v>99</v>
      </c>
      <c r="B53" t="s">
        <v>101</v>
      </c>
      <c r="C53" s="1">
        <v>0.108</v>
      </c>
      <c r="D53" s="1">
        <v>0.08</v>
      </c>
      <c r="F53" s="4">
        <f t="shared" si="3"/>
        <v>10.8</v>
      </c>
      <c r="G53" s="4"/>
      <c r="H53" s="4">
        <f t="shared" si="4"/>
        <v>80</v>
      </c>
    </row>
    <row r="54" spans="1:8" x14ac:dyDescent="0.4">
      <c r="A54" t="s">
        <v>104</v>
      </c>
      <c r="B54" t="s">
        <v>105</v>
      </c>
      <c r="C54" s="1">
        <v>1.0999999999999999E-2</v>
      </c>
      <c r="D54" s="1">
        <v>4.0000000000000001E-3</v>
      </c>
      <c r="F54" s="4">
        <f t="shared" si="3"/>
        <v>1.0999999999999999</v>
      </c>
      <c r="G54" s="4"/>
      <c r="H54" s="4">
        <f t="shared" si="4"/>
        <v>4</v>
      </c>
    </row>
    <row r="55" spans="1:8" x14ac:dyDescent="0.4">
      <c r="A55" t="s">
        <v>106</v>
      </c>
      <c r="B55" t="s">
        <v>107</v>
      </c>
      <c r="C55" s="1">
        <v>0.80500000000000005</v>
      </c>
      <c r="D55" s="1">
        <v>0.80500000000000005</v>
      </c>
      <c r="F55" s="4">
        <f t="shared" si="3"/>
        <v>80.5</v>
      </c>
      <c r="G55" s="4"/>
      <c r="H55" s="4">
        <f t="shared" si="4"/>
        <v>805</v>
      </c>
    </row>
    <row r="56" spans="1:8" x14ac:dyDescent="0.4">
      <c r="A56" t="s">
        <v>109</v>
      </c>
      <c r="B56" t="s">
        <v>110</v>
      </c>
      <c r="C56" s="1">
        <v>4.3999999999999997E-2</v>
      </c>
      <c r="D56" s="1">
        <v>2.5000000000000001E-2</v>
      </c>
      <c r="F56" s="4">
        <f t="shared" si="3"/>
        <v>4.3999999999999995</v>
      </c>
      <c r="G56" s="4"/>
      <c r="H56" s="4">
        <f t="shared" si="4"/>
        <v>25</v>
      </c>
    </row>
    <row r="57" spans="1:8" x14ac:dyDescent="0.4">
      <c r="A57" t="s">
        <v>111</v>
      </c>
      <c r="B57" t="s">
        <v>113</v>
      </c>
      <c r="C57" s="1">
        <v>8.0000000000000002E-3</v>
      </c>
      <c r="D57" s="1">
        <v>3.0000000000000001E-3</v>
      </c>
      <c r="E57">
        <v>2</v>
      </c>
      <c r="F57" s="4">
        <f>C57*100*2</f>
        <v>1.6</v>
      </c>
      <c r="G57" s="4"/>
      <c r="H57" s="4">
        <f>D57*1000*2</f>
        <v>6</v>
      </c>
    </row>
    <row r="58" spans="1:8" x14ac:dyDescent="0.4">
      <c r="A58" t="s">
        <v>112</v>
      </c>
      <c r="B58" t="s">
        <v>88</v>
      </c>
      <c r="C58" s="1">
        <v>0.14099999999999999</v>
      </c>
      <c r="D58" s="1">
        <v>7.8E-2</v>
      </c>
      <c r="E58">
        <v>4</v>
      </c>
      <c r="F58" s="4">
        <f>C58*100*4</f>
        <v>56.399999999999991</v>
      </c>
      <c r="G58" s="4"/>
      <c r="H58" s="4">
        <f>D58*1000*4</f>
        <v>312</v>
      </c>
    </row>
    <row r="59" spans="1:8" x14ac:dyDescent="0.4">
      <c r="A59" t="s">
        <v>114</v>
      </c>
      <c r="B59" t="s">
        <v>117</v>
      </c>
      <c r="C59" s="1">
        <v>0.113</v>
      </c>
      <c r="D59" s="1">
        <v>6.9000000000000006E-2</v>
      </c>
      <c r="F59" s="4">
        <f t="shared" si="3"/>
        <v>11.3</v>
      </c>
      <c r="G59" s="4"/>
      <c r="H59" s="4">
        <f t="shared" si="4"/>
        <v>69</v>
      </c>
    </row>
    <row r="60" spans="1:8" x14ac:dyDescent="0.4">
      <c r="A60" t="s">
        <v>115</v>
      </c>
      <c r="B60" t="s">
        <v>118</v>
      </c>
      <c r="C60" s="1">
        <v>6.7000000000000004E-2</v>
      </c>
      <c r="D60" s="1">
        <v>4.7E-2</v>
      </c>
      <c r="F60" s="4">
        <f t="shared" si="3"/>
        <v>6.7</v>
      </c>
      <c r="G60" s="4"/>
      <c r="H60" s="4">
        <f t="shared" si="4"/>
        <v>47</v>
      </c>
    </row>
    <row r="61" spans="1:8" x14ac:dyDescent="0.4">
      <c r="A61" t="s">
        <v>116</v>
      </c>
      <c r="B61" t="s">
        <v>119</v>
      </c>
      <c r="C61" s="1">
        <v>6.2E-2</v>
      </c>
      <c r="D61" s="1">
        <v>4.2000000000000003E-2</v>
      </c>
      <c r="E61">
        <v>2</v>
      </c>
      <c r="F61" s="4">
        <f>C61*100*2</f>
        <v>12.4</v>
      </c>
      <c r="G61" s="4"/>
      <c r="H61" s="4">
        <f>D61*1000*2</f>
        <v>84</v>
      </c>
    </row>
    <row r="63" spans="1:8" ht="15" thickBot="1" x14ac:dyDescent="0.45"/>
    <row r="64" spans="1:8" x14ac:dyDescent="0.4">
      <c r="D64" s="17" t="s">
        <v>68</v>
      </c>
      <c r="E64" s="18"/>
      <c r="F64" s="13">
        <v>100</v>
      </c>
      <c r="G64" s="6"/>
      <c r="H64" s="14">
        <v>1000</v>
      </c>
    </row>
    <row r="65" spans="4:10" x14ac:dyDescent="0.4">
      <c r="D65" s="19" t="s">
        <v>66</v>
      </c>
      <c r="E65" s="20"/>
      <c r="F65" s="8">
        <f>SUM(F36:F61)</f>
        <v>789.40000000000009</v>
      </c>
      <c r="G65" s="9"/>
      <c r="H65" s="10">
        <f>SUM(H36:H61)</f>
        <v>6003</v>
      </c>
      <c r="I65" s="5">
        <f>-(F65*10-H65)/(F65*10)</f>
        <v>-0.23954902457562716</v>
      </c>
      <c r="J65" t="s">
        <v>65</v>
      </c>
    </row>
    <row r="66" spans="4:10" ht="15" thickBot="1" x14ac:dyDescent="0.45">
      <c r="D66" s="21" t="s">
        <v>67</v>
      </c>
      <c r="E66" s="22"/>
      <c r="F66" s="11">
        <f>F65/100</f>
        <v>7.894000000000001</v>
      </c>
      <c r="G66" s="7"/>
      <c r="H66" s="12">
        <f>H65/1000</f>
        <v>6.0030000000000001</v>
      </c>
    </row>
  </sheetData>
  <mergeCells count="6">
    <mergeCell ref="D30:E30"/>
    <mergeCell ref="D64:E64"/>
    <mergeCell ref="D65:E65"/>
    <mergeCell ref="D66:E66"/>
    <mergeCell ref="D31:E31"/>
    <mergeCell ref="D32:E32"/>
  </mergeCells>
  <phoneticPr fontId="6" type="noConversion"/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2021-01-20T20:38:23Z</dcterms:modified>
</cp:coreProperties>
</file>