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88" windowWidth="14808" windowHeight="783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3" i="1"/>
  <c r="I52"/>
  <c r="I51"/>
  <c r="I50"/>
  <c r="I49"/>
  <c r="I45"/>
  <c r="I44"/>
  <c r="I43"/>
  <c r="I41"/>
  <c r="M8"/>
  <c r="N8" s="1"/>
  <c r="I8"/>
  <c r="K8" s="1"/>
  <c r="L8" s="1"/>
  <c r="L35"/>
  <c r="L34"/>
  <c r="L33"/>
  <c r="L32"/>
  <c r="L31"/>
  <c r="L30"/>
  <c r="L29"/>
  <c r="J36"/>
  <c r="K35"/>
  <c r="J35"/>
  <c r="K34"/>
  <c r="J34"/>
  <c r="K33"/>
  <c r="J33"/>
  <c r="K32"/>
  <c r="J32"/>
  <c r="K31"/>
  <c r="J31"/>
  <c r="K30"/>
  <c r="J30"/>
  <c r="K29"/>
  <c r="J29"/>
  <c r="K28"/>
  <c r="J28"/>
  <c r="I36"/>
  <c r="I35"/>
  <c r="I34"/>
  <c r="I33"/>
  <c r="I32"/>
  <c r="I31"/>
  <c r="I30"/>
  <c r="I29"/>
  <c r="I28"/>
  <c r="I25"/>
  <c r="I24"/>
  <c r="I23"/>
  <c r="I22"/>
  <c r="I21"/>
  <c r="I20"/>
  <c r="L18"/>
  <c r="N18"/>
  <c r="M18"/>
  <c r="K18"/>
  <c r="I18"/>
  <c r="L17" l="1"/>
  <c r="N17"/>
  <c r="M17"/>
  <c r="K17"/>
  <c r="I17"/>
  <c r="I14" l="1"/>
  <c r="M14" s="1"/>
  <c r="N14" s="1"/>
  <c r="I16"/>
  <c r="M16" s="1"/>
  <c r="N16" s="1"/>
  <c r="K14" l="1"/>
  <c r="L14" s="1"/>
  <c r="K16"/>
  <c r="L16" s="1"/>
  <c r="I13"/>
  <c r="K13" s="1"/>
  <c r="L13" s="1"/>
  <c r="M13" l="1"/>
  <c r="N13" s="1"/>
  <c r="I11"/>
  <c r="K11" l="1"/>
  <c r="L11"/>
  <c r="M11"/>
  <c r="N11"/>
  <c r="I7"/>
  <c r="I5"/>
  <c r="I4"/>
  <c r="I10" l="1"/>
  <c r="I15"/>
  <c r="I6"/>
  <c r="M10" l="1"/>
  <c r="N10" s="1"/>
  <c r="K10"/>
  <c r="L10" s="1"/>
  <c r="I9"/>
  <c r="I12" l="1"/>
  <c r="K12" l="1"/>
  <c r="L12" s="1"/>
  <c r="M12"/>
  <c r="N12" s="1"/>
  <c r="K15"/>
  <c r="L15" s="1"/>
  <c r="M15"/>
  <c r="N15" s="1"/>
  <c r="K7" l="1"/>
  <c r="L7" s="1"/>
  <c r="M7"/>
  <c r="N7" s="1"/>
  <c r="K9"/>
  <c r="L9" s="1"/>
  <c r="M9"/>
  <c r="N9" s="1"/>
  <c r="K6" l="1"/>
  <c r="L6" s="1"/>
  <c r="M6"/>
  <c r="N6" s="1"/>
  <c r="M4"/>
  <c r="N4" s="1"/>
  <c r="K4"/>
  <c r="L4" s="1"/>
  <c r="K5"/>
  <c r="L5" s="1"/>
  <c r="M5"/>
  <c r="N5" s="1"/>
</calcChain>
</file>

<file path=xl/sharedStrings.xml><?xml version="1.0" encoding="utf-8"?>
<sst xmlns="http://schemas.openxmlformats.org/spreadsheetml/2006/main" count="50" uniqueCount="48">
  <si>
    <t>车型</t>
    <phoneticPr fontId="1" type="noConversion"/>
  </si>
  <si>
    <t>能量回收功率（KW)</t>
    <phoneticPr fontId="1" type="noConversion"/>
  </si>
  <si>
    <t>能量回收电流(A)</t>
    <phoneticPr fontId="1" type="noConversion"/>
  </si>
  <si>
    <t>标称电压</t>
    <phoneticPr fontId="1" type="noConversion"/>
  </si>
  <si>
    <t>车速（km/h)</t>
    <phoneticPr fontId="1" type="noConversion"/>
  </si>
  <si>
    <t>8米D11</t>
    <phoneticPr fontId="1" type="noConversion"/>
  </si>
  <si>
    <t>D07（原A9）</t>
    <phoneticPr fontId="1" type="noConversion"/>
  </si>
  <si>
    <t>MPV</t>
    <phoneticPr fontId="1" type="noConversion"/>
  </si>
  <si>
    <t>D09/D10</t>
    <phoneticPr fontId="1" type="noConversion"/>
  </si>
  <si>
    <t>能量回收功率(KW)</t>
    <phoneticPr fontId="1" type="noConversion"/>
  </si>
  <si>
    <t>制动能量回收（效率按90%）</t>
    <phoneticPr fontId="1" type="noConversion"/>
  </si>
  <si>
    <t>滑行能量回收（效率按90%）</t>
    <phoneticPr fontId="1" type="noConversion"/>
  </si>
  <si>
    <t>6米D11</t>
    <phoneticPr fontId="1" type="noConversion"/>
  </si>
  <si>
    <t>特斯拉model X  60Km/h 制动、滑行回收功率均为25KW</t>
    <phoneticPr fontId="1" type="noConversion"/>
  </si>
  <si>
    <t>各车型能量回收</t>
    <phoneticPr fontId="1" type="noConversion"/>
  </si>
  <si>
    <t>制动力矩（N）</t>
    <phoneticPr fontId="1" type="noConversion"/>
  </si>
  <si>
    <t>速比</t>
    <phoneticPr fontId="1" type="noConversion"/>
  </si>
  <si>
    <t>滑行力矩(N)</t>
    <phoneticPr fontId="1" type="noConversion"/>
  </si>
  <si>
    <t>D08</t>
    <phoneticPr fontId="1" type="noConversion"/>
  </si>
  <si>
    <t>D07L</t>
    <phoneticPr fontId="1" type="noConversion"/>
  </si>
  <si>
    <t>滚动半径</t>
    <phoneticPr fontId="1" type="noConversion"/>
  </si>
  <si>
    <t>D09 后置后驱</t>
    <phoneticPr fontId="1" type="noConversion"/>
  </si>
  <si>
    <t>D09 后置后驱（变更）</t>
    <phoneticPr fontId="1" type="noConversion"/>
  </si>
  <si>
    <t>D08（8.9后桥）</t>
    <phoneticPr fontId="1" type="noConversion"/>
  </si>
  <si>
    <t xml:space="preserve">D08L </t>
    <phoneticPr fontId="1" type="noConversion"/>
  </si>
  <si>
    <t>Q400</t>
    <phoneticPr fontId="1" type="noConversion"/>
  </si>
  <si>
    <t>D07L（新）自制</t>
    <phoneticPr fontId="1" type="noConversion"/>
  </si>
  <si>
    <t>D07L（新7.66桥）北汽</t>
    <phoneticPr fontId="1" type="noConversion"/>
  </si>
  <si>
    <t>D15 凯马4.5T</t>
    <phoneticPr fontId="1" type="noConversion"/>
  </si>
  <si>
    <t>变速箱传动比</t>
    <phoneticPr fontId="1" type="noConversion"/>
  </si>
  <si>
    <t>主减传动比</t>
    <phoneticPr fontId="1" type="noConversion"/>
  </si>
  <si>
    <t>档位</t>
    <phoneticPr fontId="1" type="noConversion"/>
  </si>
  <si>
    <t>7.00R16LT</t>
    <phoneticPr fontId="1" type="noConversion"/>
  </si>
  <si>
    <t>R（15）</t>
    <phoneticPr fontId="1" type="noConversion"/>
  </si>
  <si>
    <t>12.00R20</t>
    <phoneticPr fontId="1" type="noConversion"/>
  </si>
  <si>
    <t>11.00R20</t>
    <phoneticPr fontId="1" type="noConversion"/>
  </si>
  <si>
    <t>12.00R22.5</t>
    <phoneticPr fontId="1" type="noConversion"/>
  </si>
  <si>
    <t>D15K 凯马-绿控</t>
    <phoneticPr fontId="1" type="noConversion"/>
  </si>
  <si>
    <t>徐工渣土车 越博</t>
    <phoneticPr fontId="1" type="noConversion"/>
  </si>
  <si>
    <t>动力模式1800转升档车速</t>
    <phoneticPr fontId="1" type="noConversion"/>
  </si>
  <si>
    <t>经济模式3000转升档车速</t>
    <phoneticPr fontId="1" type="noConversion"/>
  </si>
  <si>
    <t>动力模式升档后转速</t>
    <phoneticPr fontId="1" type="noConversion"/>
  </si>
  <si>
    <t>MPV_350Nm 智环减速箱</t>
    <phoneticPr fontId="1" type="noConversion"/>
  </si>
  <si>
    <t>变速箱输出轴</t>
    <phoneticPr fontId="1" type="noConversion"/>
  </si>
  <si>
    <t>235/75R17.5</t>
    <phoneticPr fontId="1" type="noConversion"/>
  </si>
  <si>
    <t>D35C餐厨垃圾车 越博</t>
    <phoneticPr fontId="1" type="noConversion"/>
  </si>
  <si>
    <t>8.25R20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</si>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</sst>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_);[Red]\(0.000\)"/>
    <numFmt numFmtId="178" formatCode="0_);[Red]\(0\)"/>
  </numFmts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70C0"/>
      <name val="宋体"/>
      <family val="2"/>
      <scheme val="minor"/>
    </font>
    <font>
      <strike/>
      <sz val="11"/>
      <color theme="1"/>
      <name val="宋体"/>
      <family val="2"/>
      <scheme val="minor"/>
    </font>
    <font>
      <strike/>
      <sz val="11"/>
      <color rgb="FF0070C0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76" fontId="0" fillId="0" borderId="0" xfId="0" applyNumberFormat="1"/>
    <xf numFmtId="176" fontId="0" fillId="0" borderId="1" xfId="0" applyNumberFormat="1" applyBorder="1" applyAlignment="1">
      <alignment vertical="center"/>
    </xf>
    <xf numFmtId="0" fontId="0" fillId="0" borderId="1" xfId="0" applyBorder="1"/>
    <xf numFmtId="176" fontId="2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77" fontId="0" fillId="0" borderId="0" xfId="0" applyNumberFormat="1"/>
    <xf numFmtId="0" fontId="3" fillId="0" borderId="1" xfId="0" applyFont="1" applyBorder="1"/>
    <xf numFmtId="176" fontId="4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5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77" fontId="4" fillId="2" borderId="1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176" fontId="7" fillId="3" borderId="1" xfId="0" applyNumberFormat="1" applyFon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78" fontId="4" fillId="0" borderId="1" xfId="0" applyNumberFormat="1" applyFon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8" fontId="0" fillId="0" borderId="0" xfId="0" applyNumberFormat="1"/>
    <xf numFmtId="177" fontId="6" fillId="0" borderId="1" xfId="0" applyNumberFormat="1" applyFont="1" applyFill="1" applyBorder="1" applyAlignment="1">
      <alignment horizontal="center"/>
    </xf>
    <xf numFmtId="176" fontId="7" fillId="0" borderId="1" xfId="0" applyNumberFormat="1" applyFont="1" applyFill="1" applyBorder="1" applyAlignment="1">
      <alignment horizontal="center"/>
    </xf>
    <xf numFmtId="177" fontId="6" fillId="2" borderId="1" xfId="0" applyNumberFormat="1" applyFont="1" applyFill="1" applyBorder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right"/>
    </xf>
    <xf numFmtId="0" fontId="0" fillId="2" borderId="1" xfId="0" applyFill="1" applyBorder="1"/>
    <xf numFmtId="176" fontId="2" fillId="2" borderId="1" xfId="0" applyNumberFormat="1" applyFont="1" applyFill="1" applyBorder="1" applyAlignment="1">
      <alignment horizontal="center"/>
    </xf>
    <xf numFmtId="178" fontId="2" fillId="2" borderId="1" xfId="0" applyNumberFormat="1" applyFont="1" applyFill="1" applyBorder="1" applyAlignment="1">
      <alignment horizontal="center"/>
    </xf>
    <xf numFmtId="176" fontId="0" fillId="0" borderId="1" xfId="0" applyNumberFormat="1" applyBorder="1"/>
    <xf numFmtId="178" fontId="0" fillId="0" borderId="1" xfId="0" applyNumberFormat="1" applyBorder="1"/>
    <xf numFmtId="177" fontId="0" fillId="0" borderId="1" xfId="0" applyNumberFormat="1" applyBorder="1"/>
    <xf numFmtId="177" fontId="0" fillId="2" borderId="1" xfId="0" applyNumberFormat="1" applyFill="1" applyBorder="1"/>
    <xf numFmtId="178" fontId="0" fillId="0" borderId="1" xfId="0" applyNumberFormat="1" applyBorder="1" applyAlignment="1">
      <alignment horizontal="right"/>
    </xf>
    <xf numFmtId="0" fontId="0" fillId="0" borderId="1" xfId="0" applyFill="1" applyBorder="1"/>
    <xf numFmtId="177" fontId="3" fillId="0" borderId="1" xfId="0" applyNumberFormat="1" applyFont="1" applyBorder="1"/>
    <xf numFmtId="178" fontId="0" fillId="2" borderId="1" xfId="0" applyNumberFormat="1" applyFill="1" applyBorder="1"/>
    <xf numFmtId="177" fontId="0" fillId="0" borderId="1" xfId="0" applyNumberFormat="1" applyBorder="1" applyAlignment="1">
      <alignment horizontal="right"/>
    </xf>
    <xf numFmtId="177" fontId="0" fillId="2" borderId="1" xfId="0" applyNumberFormat="1" applyFill="1" applyBorder="1" applyAlignment="1">
      <alignment horizontal="right"/>
    </xf>
    <xf numFmtId="178" fontId="8" fillId="0" borderId="1" xfId="0" applyNumberFormat="1" applyFont="1" applyBorder="1"/>
    <xf numFmtId="177" fontId="8" fillId="0" borderId="1" xfId="0" applyNumberFormat="1" applyFont="1" applyBorder="1"/>
    <xf numFmtId="177" fontId="8" fillId="2" borderId="1" xfId="0" applyNumberFormat="1" applyFont="1" applyFill="1" applyBorder="1"/>
    <xf numFmtId="177" fontId="9" fillId="2" borderId="1" xfId="0" applyNumberFormat="1" applyFont="1" applyFill="1" applyBorder="1" applyAlignment="1">
      <alignment horizontal="center"/>
    </xf>
    <xf numFmtId="176" fontId="9" fillId="2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right"/>
    </xf>
    <xf numFmtId="177" fontId="8" fillId="0" borderId="1" xfId="0" applyNumberFormat="1" applyFont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85725</xdr:colOff>
      <xdr:row>24</xdr:row>
      <xdr:rowOff>57150</xdr:rowOff>
    </xdr:from>
    <xdr:to>
      <xdr:col>18</xdr:col>
      <xdr:colOff>142875</xdr:colOff>
      <xdr:row>35</xdr:row>
      <xdr:rowOff>47625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516100" y="4343400"/>
          <a:ext cx="5381625" cy="1876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38</xdr:row>
      <xdr:rowOff>0</xdr:rowOff>
    </xdr:from>
    <xdr:to>
      <xdr:col>14</xdr:col>
      <xdr:colOff>57150</xdr:colOff>
      <xdr:row>63</xdr:row>
      <xdr:rowOff>38100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115675" y="6686550"/>
          <a:ext cx="5953125" cy="432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1714500</xdr:colOff>
      <xdr:row>63</xdr:row>
      <xdr:rowOff>95250</xdr:rowOff>
    </xdr:from>
    <xdr:to>
      <xdr:col>14</xdr:col>
      <xdr:colOff>104775</xdr:colOff>
      <xdr:row>68</xdr:row>
      <xdr:rowOff>152400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020425" y="11068050"/>
          <a:ext cx="6096000" cy="91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0</xdr:colOff>
      <xdr:row>38</xdr:row>
      <xdr:rowOff>0</xdr:rowOff>
    </xdr:from>
    <xdr:to>
      <xdr:col>23</xdr:col>
      <xdr:colOff>466725</xdr:colOff>
      <xdr:row>84</xdr:row>
      <xdr:rowOff>38100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97450" y="6686550"/>
          <a:ext cx="5953125" cy="792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3"/>
  <sheetViews>
    <sheetView tabSelected="1" workbookViewId="0">
      <pane ySplit="3" topLeftCell="A32" activePane="bottomLeft" state="frozen"/>
      <selection pane="bottomLeft" activeCell="I45" sqref="I45"/>
    </sheetView>
  </sheetViews>
  <sheetFormatPr defaultRowHeight="14.4"/>
  <cols>
    <col min="1" max="1" width="23.88671875" customWidth="1"/>
    <col min="2" max="2" width="12.33203125" style="1" bestFit="1" customWidth="1"/>
    <col min="3" max="3" width="14.109375" style="1" bestFit="1" customWidth="1"/>
    <col min="4" max="4" width="12.21875" style="1" bestFit="1" customWidth="1"/>
    <col min="5" max="5" width="12.21875" style="22" customWidth="1"/>
    <col min="6" max="7" width="12.21875" style="7" customWidth="1"/>
    <col min="8" max="8" width="13.77734375" style="7" customWidth="1"/>
    <col min="9" max="9" width="9" style="1"/>
    <col min="10" max="10" width="23.77734375" style="1" customWidth="1"/>
    <col min="11" max="11" width="22.88671875" style="1" customWidth="1"/>
    <col min="12" max="12" width="20.6640625" style="1" customWidth="1"/>
    <col min="13" max="13" width="17.44140625" style="1" bestFit="1" customWidth="1"/>
    <col min="14" max="14" width="16.33203125" style="1" bestFit="1" customWidth="1"/>
  </cols>
  <sheetData>
    <row r="1" spans="1:14">
      <c r="A1" s="46" t="s">
        <v>14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27" customHeight="1">
      <c r="A2" s="49" t="s">
        <v>0</v>
      </c>
      <c r="B2" s="47" t="s">
        <v>4</v>
      </c>
      <c r="C2" s="47" t="s">
        <v>15</v>
      </c>
      <c r="D2" s="47" t="s">
        <v>17</v>
      </c>
      <c r="E2" s="53" t="s">
        <v>31</v>
      </c>
      <c r="F2" s="50" t="s">
        <v>29</v>
      </c>
      <c r="G2" s="50" t="s">
        <v>30</v>
      </c>
      <c r="H2" s="50" t="s">
        <v>20</v>
      </c>
      <c r="I2" s="47" t="s">
        <v>16</v>
      </c>
      <c r="J2" s="47" t="s">
        <v>3</v>
      </c>
      <c r="K2" s="47" t="s">
        <v>10</v>
      </c>
      <c r="L2" s="47"/>
      <c r="M2" s="47" t="s">
        <v>11</v>
      </c>
      <c r="N2" s="47"/>
    </row>
    <row r="3" spans="1:14">
      <c r="A3" s="49"/>
      <c r="B3" s="47"/>
      <c r="C3" s="47"/>
      <c r="D3" s="47"/>
      <c r="E3" s="54"/>
      <c r="F3" s="52"/>
      <c r="G3" s="51"/>
      <c r="H3" s="51"/>
      <c r="I3" s="47"/>
      <c r="J3" s="47"/>
      <c r="K3" s="2" t="s">
        <v>1</v>
      </c>
      <c r="L3" s="2" t="s">
        <v>2</v>
      </c>
      <c r="M3" s="2" t="s">
        <v>9</v>
      </c>
      <c r="N3" s="2" t="s">
        <v>2</v>
      </c>
    </row>
    <row r="4" spans="1:14">
      <c r="A4" s="3" t="s">
        <v>12</v>
      </c>
      <c r="B4" s="4">
        <v>60</v>
      </c>
      <c r="C4" s="4">
        <v>250</v>
      </c>
      <c r="D4" s="4">
        <v>80</v>
      </c>
      <c r="E4" s="19"/>
      <c r="F4" s="6"/>
      <c r="G4" s="14">
        <v>4.875</v>
      </c>
      <c r="H4" s="6">
        <v>0.35299999999999998</v>
      </c>
      <c r="I4" s="12">
        <f t="shared" ref="I4:I15" si="0">G4/(0.377*H4)</f>
        <v>36.631825730194393</v>
      </c>
      <c r="J4" s="5">
        <v>350</v>
      </c>
      <c r="K4" s="5">
        <f>((B4*I4*C4)/9550)*0.9</f>
        <v>51.783209147395226</v>
      </c>
      <c r="L4" s="5">
        <f>(K4*1000)/J4</f>
        <v>147.95202613541494</v>
      </c>
      <c r="M4" s="5">
        <f>((B4*I4*D4)/9550)*0.9</f>
        <v>16.570626927166469</v>
      </c>
      <c r="N4" s="5">
        <f>(M4*1000)/J4</f>
        <v>47.344648363332766</v>
      </c>
    </row>
    <row r="5" spans="1:14">
      <c r="A5" s="3" t="s">
        <v>5</v>
      </c>
      <c r="B5" s="4">
        <v>60</v>
      </c>
      <c r="C5" s="4">
        <v>350</v>
      </c>
      <c r="D5" s="4">
        <v>350</v>
      </c>
      <c r="E5" s="19"/>
      <c r="F5" s="6"/>
      <c r="G5" s="14">
        <v>5.375</v>
      </c>
      <c r="H5" s="6">
        <v>0.373</v>
      </c>
      <c r="I5" s="12">
        <f t="shared" si="0"/>
        <v>38.223309463024727</v>
      </c>
      <c r="J5" s="5">
        <v>540</v>
      </c>
      <c r="K5" s="5">
        <f>((B5*I5*C5)/9550)*0.9</f>
        <v>75.646130769755743</v>
      </c>
      <c r="L5" s="5">
        <f>(K5*1000)/J5</f>
        <v>140.08542735139955</v>
      </c>
      <c r="M5" s="5">
        <f>((B5*I5*D5)/9550)*0.9</f>
        <v>75.646130769755743</v>
      </c>
      <c r="N5" s="5">
        <f>(M5*1000)/J5</f>
        <v>140.08542735139955</v>
      </c>
    </row>
    <row r="6" spans="1:14">
      <c r="A6" s="3" t="s">
        <v>6</v>
      </c>
      <c r="B6" s="4">
        <v>60</v>
      </c>
      <c r="C6" s="4">
        <v>30</v>
      </c>
      <c r="D6" s="4">
        <v>10</v>
      </c>
      <c r="E6" s="19"/>
      <c r="F6" s="6"/>
      <c r="G6" s="14">
        <v>10.25</v>
      </c>
      <c r="H6" s="6">
        <v>0.28599999999999998</v>
      </c>
      <c r="I6" s="12">
        <f t="shared" si="0"/>
        <v>95.064087106527438</v>
      </c>
      <c r="J6" s="5">
        <v>320</v>
      </c>
      <c r="K6" s="5">
        <f>((B6*I6*C6)/9550)*0.9</f>
        <v>16.126054566761724</v>
      </c>
      <c r="L6" s="5">
        <f>(K6*1000)/J6</f>
        <v>50.39392052113039</v>
      </c>
      <c r="M6" s="5">
        <f>((B6*I6*D6)/9550)*0.9</f>
        <v>5.3753515222539079</v>
      </c>
      <c r="N6" s="5">
        <f>(M6*1000)/J6</f>
        <v>16.797973507043462</v>
      </c>
    </row>
    <row r="7" spans="1:14">
      <c r="A7" s="3" t="s">
        <v>7</v>
      </c>
      <c r="B7" s="4">
        <v>60</v>
      </c>
      <c r="C7" s="4">
        <v>80</v>
      </c>
      <c r="D7" s="4">
        <v>80</v>
      </c>
      <c r="E7" s="19"/>
      <c r="F7" s="6"/>
      <c r="G7" s="14">
        <v>7.17</v>
      </c>
      <c r="H7" s="6">
        <v>0.307</v>
      </c>
      <c r="I7" s="12">
        <f t="shared" si="0"/>
        <v>61.94973172396513</v>
      </c>
      <c r="J7" s="5">
        <v>320</v>
      </c>
      <c r="K7" s="5">
        <f t="shared" ref="K7:K15" si="1">((B7*I7*C7)/9550)*0.9</f>
        <v>28.023334141102556</v>
      </c>
      <c r="L7" s="5">
        <f t="shared" ref="L7:L15" si="2">(K7*1000)/J7</f>
        <v>87.572919190945484</v>
      </c>
      <c r="M7" s="5">
        <f t="shared" ref="M7:M15" si="3">((B7*I7*D7)/9550)*0.9</f>
        <v>28.023334141102556</v>
      </c>
      <c r="N7" s="5">
        <f t="shared" ref="N7:N15" si="4">(M7*1000)/J7</f>
        <v>87.572919190945484</v>
      </c>
    </row>
    <row r="8" spans="1:14">
      <c r="A8" s="28" t="s">
        <v>42</v>
      </c>
      <c r="B8" s="29">
        <v>60</v>
      </c>
      <c r="C8" s="29">
        <v>80</v>
      </c>
      <c r="D8" s="29">
        <v>80</v>
      </c>
      <c r="E8" s="30"/>
      <c r="F8" s="14"/>
      <c r="G8" s="14">
        <v>8.25</v>
      </c>
      <c r="H8" s="14">
        <v>0.307</v>
      </c>
      <c r="I8" s="12">
        <f t="shared" ref="I8" si="5">G8/(0.377*H8)</f>
        <v>71.28107206732389</v>
      </c>
      <c r="J8" s="12">
        <v>320</v>
      </c>
      <c r="K8" s="12">
        <f t="shared" ref="K8" si="6">((B8*I8*C8)/9550)*0.9</f>
        <v>32.244422128883684</v>
      </c>
      <c r="L8" s="12">
        <f t="shared" ref="L8" si="7">(K8*1000)/J8</f>
        <v>100.76381915276151</v>
      </c>
      <c r="M8" s="12">
        <f t="shared" ref="M8" si="8">((B8*I8*D8)/9550)*0.9</f>
        <v>32.244422128883684</v>
      </c>
      <c r="N8" s="12">
        <f t="shared" ref="N8" si="9">(M8*1000)/J8</f>
        <v>100.76381915276151</v>
      </c>
    </row>
    <row r="9" spans="1:14">
      <c r="A9" s="3" t="s">
        <v>8</v>
      </c>
      <c r="B9" s="4">
        <v>60</v>
      </c>
      <c r="C9" s="4">
        <v>200</v>
      </c>
      <c r="D9" s="4">
        <v>80</v>
      </c>
      <c r="E9" s="19"/>
      <c r="F9" s="6"/>
      <c r="G9" s="14">
        <v>5.375</v>
      </c>
      <c r="H9" s="6">
        <v>0.317</v>
      </c>
      <c r="I9" s="12">
        <f t="shared" si="0"/>
        <v>44.975692207281462</v>
      </c>
      <c r="J9" s="5">
        <v>330</v>
      </c>
      <c r="K9" s="5">
        <f t="shared" si="1"/>
        <v>50.862562915040812</v>
      </c>
      <c r="L9" s="5">
        <f t="shared" si="2"/>
        <v>154.12897853042671</v>
      </c>
      <c r="M9" s="5">
        <f t="shared" si="3"/>
        <v>20.345025166016327</v>
      </c>
      <c r="N9" s="5">
        <f t="shared" si="4"/>
        <v>61.651591412170688</v>
      </c>
    </row>
    <row r="10" spans="1:14">
      <c r="A10" s="8" t="s">
        <v>21</v>
      </c>
      <c r="B10" s="9">
        <v>60</v>
      </c>
      <c r="C10" s="9">
        <v>80</v>
      </c>
      <c r="D10" s="9">
        <v>80</v>
      </c>
      <c r="E10" s="20"/>
      <c r="F10" s="10"/>
      <c r="G10" s="15">
        <v>8.5</v>
      </c>
      <c r="H10" s="10">
        <v>0.317</v>
      </c>
      <c r="I10" s="13">
        <f t="shared" si="0"/>
        <v>71.124350467328824</v>
      </c>
      <c r="J10" s="11">
        <v>330</v>
      </c>
      <c r="K10" s="5">
        <f t="shared" si="1"/>
        <v>32.173528169514185</v>
      </c>
      <c r="L10" s="5">
        <f t="shared" si="2"/>
        <v>97.495539907618749</v>
      </c>
      <c r="M10" s="5">
        <f t="shared" si="3"/>
        <v>32.173528169514185</v>
      </c>
      <c r="N10" s="5">
        <f t="shared" si="4"/>
        <v>97.495539907618749</v>
      </c>
    </row>
    <row r="11" spans="1:14">
      <c r="A11" s="3" t="s">
        <v>22</v>
      </c>
      <c r="B11" s="4">
        <v>60</v>
      </c>
      <c r="C11" s="4">
        <v>80</v>
      </c>
      <c r="D11" s="4">
        <v>80</v>
      </c>
      <c r="E11" s="19"/>
      <c r="F11" s="6"/>
      <c r="G11" s="14">
        <v>9.07</v>
      </c>
      <c r="H11" s="6">
        <v>0.317</v>
      </c>
      <c r="I11" s="12">
        <f>G11/(0.377*H11)</f>
        <v>75.893865733961462</v>
      </c>
      <c r="J11" s="5">
        <v>330</v>
      </c>
      <c r="K11" s="5">
        <f t="shared" ref="K11" si="10">((B11*I11*C11)/9550)*0.9</f>
        <v>34.331047117352192</v>
      </c>
      <c r="L11" s="5">
        <f t="shared" ref="L11" si="11">(K11*1000)/J11</f>
        <v>104.03347611318847</v>
      </c>
      <c r="M11" s="5">
        <f t="shared" ref="M11" si="12">((B11*I11*D11)/9550)*0.9</f>
        <v>34.331047117352192</v>
      </c>
      <c r="N11" s="5">
        <f t="shared" ref="N11" si="13">(M11*1000)/J11</f>
        <v>104.03347611318847</v>
      </c>
    </row>
    <row r="12" spans="1:14">
      <c r="A12" s="3" t="s">
        <v>19</v>
      </c>
      <c r="B12" s="4">
        <v>60</v>
      </c>
      <c r="C12" s="4">
        <v>30</v>
      </c>
      <c r="D12" s="4">
        <v>30</v>
      </c>
      <c r="E12" s="19"/>
      <c r="F12" s="6"/>
      <c r="G12" s="14">
        <v>10.5</v>
      </c>
      <c r="H12" s="6">
        <v>0.28899999999999998</v>
      </c>
      <c r="I12" s="12">
        <f t="shared" si="0"/>
        <v>96.371830055161411</v>
      </c>
      <c r="J12" s="5">
        <v>320</v>
      </c>
      <c r="K12" s="5">
        <f t="shared" ref="K12:K13" si="14">((B12*I12*C12)/9550)*0.9</f>
        <v>16.347891590509054</v>
      </c>
      <c r="L12" s="5">
        <f t="shared" ref="L12:L13" si="15">(K12*1000)/J12</f>
        <v>51.087161220340796</v>
      </c>
      <c r="M12" s="5">
        <f t="shared" ref="M12:M13" si="16">((B12*I12*D12)/9550)*0.9</f>
        <v>16.347891590509054</v>
      </c>
      <c r="N12" s="5">
        <f t="shared" ref="N12:N13" si="17">(M12*1000)/J12</f>
        <v>51.087161220340796</v>
      </c>
    </row>
    <row r="13" spans="1:14">
      <c r="A13" s="3" t="s">
        <v>26</v>
      </c>
      <c r="B13" s="4">
        <v>60</v>
      </c>
      <c r="C13" s="4">
        <v>30</v>
      </c>
      <c r="D13" s="4">
        <v>30</v>
      </c>
      <c r="E13" s="19"/>
      <c r="F13" s="6"/>
      <c r="G13" s="16">
        <v>7.5</v>
      </c>
      <c r="H13" s="16">
        <v>0.28999999999999998</v>
      </c>
      <c r="I13" s="17">
        <f t="shared" ref="I13" si="18">G13/(0.377*H13)</f>
        <v>68.599652428427703</v>
      </c>
      <c r="J13" s="5">
        <v>321</v>
      </c>
      <c r="K13" s="5">
        <f t="shared" si="14"/>
        <v>11.636799678958415</v>
      </c>
      <c r="L13" s="5">
        <f t="shared" si="15"/>
        <v>36.251712395509081</v>
      </c>
      <c r="M13" s="5">
        <f t="shared" si="16"/>
        <v>11.636799678958415</v>
      </c>
      <c r="N13" s="5">
        <f t="shared" si="17"/>
        <v>36.251712395509081</v>
      </c>
    </row>
    <row r="14" spans="1:14">
      <c r="A14" s="3" t="s">
        <v>27</v>
      </c>
      <c r="B14" s="4">
        <v>60</v>
      </c>
      <c r="C14" s="4">
        <v>30</v>
      </c>
      <c r="D14" s="4">
        <v>30</v>
      </c>
      <c r="E14" s="19"/>
      <c r="F14" s="6"/>
      <c r="G14" s="16">
        <v>7.66</v>
      </c>
      <c r="H14" s="16">
        <v>0.28999999999999998</v>
      </c>
      <c r="I14" s="17">
        <f t="shared" ref="I14" si="19">G14/(0.377*H14)</f>
        <v>70.063111680234158</v>
      </c>
      <c r="J14" s="5">
        <v>321</v>
      </c>
      <c r="K14" s="5">
        <f t="shared" ref="K14" si="20">((B14*I14*C14)/9550)*0.9</f>
        <v>11.885051405442862</v>
      </c>
      <c r="L14" s="5">
        <f t="shared" ref="L14" si="21">(K14*1000)/J14</f>
        <v>37.025082259946615</v>
      </c>
      <c r="M14" s="5">
        <f t="shared" ref="M14" si="22">((B14*I14*D14)/9550)*0.9</f>
        <v>11.885051405442862</v>
      </c>
      <c r="N14" s="5">
        <f t="shared" ref="N14" si="23">(M14*1000)/J14</f>
        <v>37.025082259946615</v>
      </c>
    </row>
    <row r="15" spans="1:14">
      <c r="A15" s="3" t="s">
        <v>18</v>
      </c>
      <c r="B15" s="5">
        <v>60</v>
      </c>
      <c r="C15" s="5">
        <v>80</v>
      </c>
      <c r="D15" s="5">
        <v>80</v>
      </c>
      <c r="E15" s="21"/>
      <c r="F15" s="18"/>
      <c r="G15" s="14">
        <v>8.5</v>
      </c>
      <c r="H15" s="6">
        <v>0.3</v>
      </c>
      <c r="I15" s="12">
        <f t="shared" si="0"/>
        <v>75.154730327144122</v>
      </c>
      <c r="J15" s="5">
        <v>320</v>
      </c>
      <c r="K15" s="5">
        <f t="shared" si="1"/>
        <v>33.996694765786664</v>
      </c>
      <c r="L15" s="5">
        <f t="shared" si="2"/>
        <v>106.23967114308331</v>
      </c>
      <c r="M15" s="5">
        <f t="shared" si="3"/>
        <v>33.996694765786664</v>
      </c>
      <c r="N15" s="5">
        <f t="shared" si="4"/>
        <v>106.23967114308331</v>
      </c>
    </row>
    <row r="16" spans="1:14">
      <c r="A16" s="3" t="s">
        <v>23</v>
      </c>
      <c r="B16" s="5">
        <v>60</v>
      </c>
      <c r="C16" s="5">
        <v>80</v>
      </c>
      <c r="D16" s="5">
        <v>80</v>
      </c>
      <c r="E16" s="21"/>
      <c r="F16" s="18"/>
      <c r="G16" s="14">
        <v>8.9</v>
      </c>
      <c r="H16" s="6">
        <v>0.3</v>
      </c>
      <c r="I16" s="12">
        <f t="shared" ref="I16:I18" si="24">G16/(0.377*H16)</f>
        <v>78.691423519009732</v>
      </c>
      <c r="J16" s="5">
        <v>320</v>
      </c>
      <c r="K16" s="5">
        <f t="shared" ref="K16:K18" si="25">((B16*I16*C16)/9550)*0.9</f>
        <v>35.596539225353091</v>
      </c>
      <c r="L16" s="5">
        <f t="shared" ref="L16:L18" si="26">(K16*1000)/J16</f>
        <v>111.23918507922841</v>
      </c>
      <c r="M16" s="5">
        <f t="shared" ref="M16:M18" si="27">((B16*I16*D16)/9550)*0.9</f>
        <v>35.596539225353091</v>
      </c>
      <c r="N16" s="5">
        <f t="shared" ref="N16:N18" si="28">(M16*1000)/J16</f>
        <v>111.23918507922841</v>
      </c>
    </row>
    <row r="17" spans="1:14">
      <c r="A17" s="3" t="s">
        <v>24</v>
      </c>
      <c r="B17" s="5">
        <v>60</v>
      </c>
      <c r="C17" s="5">
        <v>80</v>
      </c>
      <c r="D17" s="5">
        <v>80</v>
      </c>
      <c r="E17" s="21"/>
      <c r="F17" s="18"/>
      <c r="G17" s="14">
        <v>8.5</v>
      </c>
      <c r="H17" s="6">
        <v>0.29499999999999998</v>
      </c>
      <c r="I17" s="12">
        <f t="shared" si="24"/>
        <v>76.428539315739783</v>
      </c>
      <c r="J17" s="5">
        <v>320</v>
      </c>
      <c r="K17" s="5">
        <f t="shared" si="25"/>
        <v>34.572909931308473</v>
      </c>
      <c r="L17" s="5">
        <f t="shared" si="26"/>
        <v>108.04034353533898</v>
      </c>
      <c r="M17" s="5">
        <f t="shared" si="27"/>
        <v>34.572909931308473</v>
      </c>
      <c r="N17" s="5">
        <f t="shared" si="28"/>
        <v>108.04034353533898</v>
      </c>
    </row>
    <row r="18" spans="1:14">
      <c r="A18" s="3" t="s">
        <v>25</v>
      </c>
      <c r="B18" s="5">
        <v>60</v>
      </c>
      <c r="C18" s="5">
        <v>80</v>
      </c>
      <c r="D18" s="5">
        <v>80</v>
      </c>
      <c r="E18" s="21"/>
      <c r="F18" s="18"/>
      <c r="G18" s="14">
        <v>7.5</v>
      </c>
      <c r="H18" s="6">
        <v>0.30199999999999999</v>
      </c>
      <c r="I18" s="12">
        <f t="shared" si="24"/>
        <v>65.873838424649108</v>
      </c>
      <c r="J18" s="5">
        <v>320</v>
      </c>
      <c r="K18" s="5">
        <f t="shared" si="25"/>
        <v>29.798427433977398</v>
      </c>
      <c r="L18" s="5">
        <f t="shared" si="26"/>
        <v>93.120085731179373</v>
      </c>
      <c r="M18" s="5">
        <f t="shared" si="27"/>
        <v>29.798427433977398</v>
      </c>
      <c r="N18" s="5">
        <f t="shared" si="28"/>
        <v>93.120085731179373</v>
      </c>
    </row>
    <row r="19" spans="1:14">
      <c r="A19" s="48" t="s">
        <v>13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</row>
    <row r="20" spans="1:14">
      <c r="A20" s="36" t="s">
        <v>28</v>
      </c>
      <c r="B20" s="31"/>
      <c r="C20" s="31"/>
      <c r="D20" s="31"/>
      <c r="E20" s="32">
        <v>2</v>
      </c>
      <c r="F20" s="37">
        <v>1.44</v>
      </c>
      <c r="G20" s="37">
        <v>4.875</v>
      </c>
      <c r="H20" s="23">
        <v>0.39100000000000001</v>
      </c>
      <c r="I20" s="24">
        <f>F20*G20/(0.377*H20)</f>
        <v>47.623247199929438</v>
      </c>
    </row>
    <row r="21" spans="1:14">
      <c r="A21" s="3"/>
      <c r="B21" s="31"/>
      <c r="C21" s="31"/>
      <c r="D21" s="31"/>
      <c r="E21" s="32">
        <v>1</v>
      </c>
      <c r="F21" s="37">
        <v>3.7650000000000001</v>
      </c>
      <c r="G21" s="37">
        <v>4.875</v>
      </c>
      <c r="H21" s="23">
        <v>0.39100000000000001</v>
      </c>
      <c r="I21" s="24">
        <f t="shared" ref="I21:I25" si="29">F21*G21/(0.377*H21)</f>
        <v>124.51494840814887</v>
      </c>
    </row>
    <row r="22" spans="1:14">
      <c r="A22" s="3"/>
      <c r="B22" s="31"/>
      <c r="C22" s="31"/>
      <c r="D22" s="31"/>
      <c r="E22" s="32">
        <v>2</v>
      </c>
      <c r="F22" s="33">
        <v>1.44</v>
      </c>
      <c r="G22" s="33">
        <v>5.5709999999999997</v>
      </c>
      <c r="H22" s="16">
        <v>0.39100000000000001</v>
      </c>
      <c r="I22" s="17">
        <f t="shared" si="29"/>
        <v>54.422381569396293</v>
      </c>
    </row>
    <row r="23" spans="1:14">
      <c r="A23" s="3"/>
      <c r="B23" s="31"/>
      <c r="C23" s="31"/>
      <c r="D23" s="31"/>
      <c r="E23" s="32">
        <v>1</v>
      </c>
      <c r="F23" s="33">
        <v>3.7650000000000001</v>
      </c>
      <c r="G23" s="33">
        <v>5.5709999999999997</v>
      </c>
      <c r="H23" s="16">
        <v>0.39100000000000001</v>
      </c>
      <c r="I23" s="17">
        <f t="shared" si="29"/>
        <v>142.29185181165073</v>
      </c>
    </row>
    <row r="24" spans="1:14">
      <c r="A24" s="3" t="s">
        <v>37</v>
      </c>
      <c r="B24" s="31"/>
      <c r="C24" s="31"/>
      <c r="D24" s="31"/>
      <c r="E24" s="38">
        <v>2</v>
      </c>
      <c r="F24" s="34">
        <v>1</v>
      </c>
      <c r="G24" s="34">
        <v>5.5709999999999997</v>
      </c>
      <c r="H24" s="25">
        <v>0.379</v>
      </c>
      <c r="I24" s="26">
        <f t="shared" si="29"/>
        <v>38.989942820349512</v>
      </c>
      <c r="J24" s="1" t="s">
        <v>32</v>
      </c>
    </row>
    <row r="25" spans="1:14">
      <c r="A25" s="3"/>
      <c r="B25" s="31"/>
      <c r="C25" s="31"/>
      <c r="D25" s="31"/>
      <c r="E25" s="38">
        <v>1</v>
      </c>
      <c r="F25" s="34">
        <v>2.7309999999999999</v>
      </c>
      <c r="G25" s="34">
        <v>5.5709999999999997</v>
      </c>
      <c r="H25" s="25">
        <v>0.379</v>
      </c>
      <c r="I25" s="26">
        <f t="shared" si="29"/>
        <v>106.48153384237452</v>
      </c>
    </row>
    <row r="27" spans="1:14">
      <c r="J27" s="27" t="s">
        <v>40</v>
      </c>
      <c r="K27" s="27" t="s">
        <v>39</v>
      </c>
      <c r="L27" s="27" t="s">
        <v>41</v>
      </c>
    </row>
    <row r="28" spans="1:14">
      <c r="A28" s="3" t="s">
        <v>38</v>
      </c>
      <c r="B28" s="31"/>
      <c r="C28" s="31"/>
      <c r="D28" s="31"/>
      <c r="E28" s="32">
        <v>8</v>
      </c>
      <c r="F28" s="33">
        <v>1</v>
      </c>
      <c r="G28" s="34">
        <v>5.73</v>
      </c>
      <c r="H28" s="25">
        <v>0.52500000000000002</v>
      </c>
      <c r="I28" s="26">
        <f t="shared" ref="I28:I36" si="30">F28*G28/(0.377*H28)</f>
        <v>28.950359984842741</v>
      </c>
      <c r="J28" s="1">
        <f>3000/I28</f>
        <v>103.62565445026179</v>
      </c>
      <c r="K28" s="1">
        <f>1800/I28</f>
        <v>62.175392670157073</v>
      </c>
    </row>
    <row r="29" spans="1:14">
      <c r="A29" s="3"/>
      <c r="B29" s="31"/>
      <c r="C29" s="31"/>
      <c r="D29" s="31"/>
      <c r="E29" s="32">
        <v>7</v>
      </c>
      <c r="F29" s="33">
        <v>1.43</v>
      </c>
      <c r="G29" s="34">
        <v>5.73</v>
      </c>
      <c r="H29" s="25">
        <v>0.52500000000000002</v>
      </c>
      <c r="I29" s="26">
        <f t="shared" si="30"/>
        <v>41.399014778325125</v>
      </c>
      <c r="J29" s="1">
        <f t="shared" ref="J29:J36" si="31">3000/I29</f>
        <v>72.465492622560689</v>
      </c>
      <c r="K29" s="1">
        <f t="shared" ref="K29:K35" si="32">1800/I29</f>
        <v>43.479295573536412</v>
      </c>
      <c r="L29" s="1">
        <f>K29*I28</f>
        <v>1258.7412587412587</v>
      </c>
    </row>
    <row r="30" spans="1:14">
      <c r="A30" s="3"/>
      <c r="B30" s="31"/>
      <c r="C30" s="31"/>
      <c r="D30" s="31"/>
      <c r="E30" s="32">
        <v>6</v>
      </c>
      <c r="F30" s="33">
        <v>2.08</v>
      </c>
      <c r="G30" s="34">
        <v>5.73</v>
      </c>
      <c r="H30" s="25">
        <v>0.52500000000000002</v>
      </c>
      <c r="I30" s="26">
        <f t="shared" si="30"/>
        <v>60.216748768472911</v>
      </c>
      <c r="J30" s="1">
        <f t="shared" si="31"/>
        <v>49.820026178010465</v>
      </c>
      <c r="K30" s="1">
        <f t="shared" si="32"/>
        <v>29.89201570680628</v>
      </c>
      <c r="L30" s="1">
        <f t="shared" ref="L30:L35" si="33">K30*I29</f>
        <v>1237.5</v>
      </c>
    </row>
    <row r="31" spans="1:14">
      <c r="A31" s="3"/>
      <c r="B31" s="31"/>
      <c r="C31" s="31"/>
      <c r="D31" s="31"/>
      <c r="E31" s="32">
        <v>5</v>
      </c>
      <c r="F31" s="33">
        <v>3.14</v>
      </c>
      <c r="G31" s="34">
        <v>5.73</v>
      </c>
      <c r="H31" s="25">
        <v>0.52500000000000002</v>
      </c>
      <c r="I31" s="26">
        <f t="shared" si="30"/>
        <v>90.904130352406213</v>
      </c>
      <c r="J31" s="1">
        <f t="shared" si="31"/>
        <v>33.001800780338144</v>
      </c>
      <c r="K31" s="1">
        <f t="shared" si="32"/>
        <v>19.801080468202887</v>
      </c>
      <c r="L31" s="1">
        <f t="shared" si="33"/>
        <v>1192.3566878980891</v>
      </c>
    </row>
    <row r="32" spans="1:14">
      <c r="A32" s="3"/>
      <c r="B32" s="31"/>
      <c r="C32" s="31"/>
      <c r="D32" s="31"/>
      <c r="E32" s="32">
        <v>4</v>
      </c>
      <c r="F32" s="33">
        <v>4.5599999999999996</v>
      </c>
      <c r="G32" s="34">
        <v>5.73</v>
      </c>
      <c r="H32" s="25">
        <v>0.52500000000000002</v>
      </c>
      <c r="I32" s="26">
        <f t="shared" si="30"/>
        <v>132.01364153088289</v>
      </c>
      <c r="J32" s="1">
        <f t="shared" si="31"/>
        <v>22.72492422154864</v>
      </c>
      <c r="K32" s="1">
        <f t="shared" si="32"/>
        <v>13.634954532929184</v>
      </c>
      <c r="L32" s="1">
        <f t="shared" si="33"/>
        <v>1239.4736842105265</v>
      </c>
    </row>
    <row r="33" spans="1:12">
      <c r="A33" s="3"/>
      <c r="B33" s="31"/>
      <c r="C33" s="31"/>
      <c r="D33" s="31"/>
      <c r="E33" s="41">
        <v>3</v>
      </c>
      <c r="F33" s="42">
        <v>6.52</v>
      </c>
      <c r="G33" s="43">
        <v>5.73</v>
      </c>
      <c r="H33" s="44">
        <v>0.52500000000000002</v>
      </c>
      <c r="I33" s="45">
        <f t="shared" si="30"/>
        <v>188.75634710117467</v>
      </c>
      <c r="J33" s="1">
        <f t="shared" si="31"/>
        <v>15.893505283782483</v>
      </c>
      <c r="K33" s="1">
        <f t="shared" si="32"/>
        <v>9.5361031702694898</v>
      </c>
      <c r="L33" s="1">
        <f t="shared" si="33"/>
        <v>1258.8957055214723</v>
      </c>
    </row>
    <row r="34" spans="1:12">
      <c r="A34" s="3"/>
      <c r="B34" s="31"/>
      <c r="C34" s="31"/>
      <c r="D34" s="31"/>
      <c r="E34" s="32">
        <v>2</v>
      </c>
      <c r="F34" s="33">
        <v>9.48</v>
      </c>
      <c r="G34" s="34">
        <v>5.73</v>
      </c>
      <c r="H34" s="25">
        <v>0.52500000000000002</v>
      </c>
      <c r="I34" s="26">
        <f t="shared" si="30"/>
        <v>274.44941265630922</v>
      </c>
      <c r="J34" s="1">
        <f t="shared" si="31"/>
        <v>10.93097620783352</v>
      </c>
      <c r="K34" s="1">
        <f t="shared" si="32"/>
        <v>6.5585857247001123</v>
      </c>
      <c r="L34" s="1">
        <f t="shared" si="33"/>
        <v>1237.9746835443036</v>
      </c>
    </row>
    <row r="35" spans="1:12">
      <c r="A35" s="3"/>
      <c r="B35" s="31"/>
      <c r="C35" s="31"/>
      <c r="D35" s="31"/>
      <c r="E35" s="32">
        <v>1</v>
      </c>
      <c r="F35" s="33">
        <v>14.3</v>
      </c>
      <c r="G35" s="34">
        <v>5.73</v>
      </c>
      <c r="H35" s="25">
        <v>0.52500000000000002</v>
      </c>
      <c r="I35" s="26">
        <f t="shared" si="30"/>
        <v>413.99014778325125</v>
      </c>
      <c r="J35" s="1">
        <f t="shared" si="31"/>
        <v>7.2465492622560683</v>
      </c>
      <c r="K35" s="1">
        <f t="shared" si="32"/>
        <v>4.3479295573536412</v>
      </c>
      <c r="L35" s="1">
        <f t="shared" si="33"/>
        <v>1193.2867132867134</v>
      </c>
    </row>
    <row r="36" spans="1:12">
      <c r="A36" s="3"/>
      <c r="B36" s="31"/>
      <c r="C36" s="31"/>
      <c r="D36" s="31"/>
      <c r="E36" s="35" t="s">
        <v>33</v>
      </c>
      <c r="F36" s="33">
        <v>12.97</v>
      </c>
      <c r="G36" s="34">
        <v>5.73</v>
      </c>
      <c r="H36" s="25">
        <v>0.52500000000000002</v>
      </c>
      <c r="I36" s="26">
        <f t="shared" si="30"/>
        <v>375.48616900341045</v>
      </c>
      <c r="J36" s="1">
        <f t="shared" si="31"/>
        <v>7.9896418234588866</v>
      </c>
    </row>
    <row r="37" spans="1:12">
      <c r="E37" s="1" t="s">
        <v>34</v>
      </c>
      <c r="F37" s="1" t="s">
        <v>35</v>
      </c>
      <c r="G37" s="1" t="s">
        <v>36</v>
      </c>
    </row>
    <row r="38" spans="1:12">
      <c r="E38" s="25">
        <v>0.54500000000000004</v>
      </c>
      <c r="F38" s="25">
        <v>0.52800000000000002</v>
      </c>
      <c r="G38" s="25">
        <v>0.52500000000000002</v>
      </c>
    </row>
    <row r="41" spans="1:12">
      <c r="A41" s="3" t="s">
        <v>45</v>
      </c>
      <c r="B41" s="31"/>
      <c r="C41" s="31"/>
      <c r="D41" s="31"/>
      <c r="E41" s="32" t="s">
        <v>43</v>
      </c>
      <c r="F41" s="33">
        <v>1</v>
      </c>
      <c r="G41" s="33">
        <v>4</v>
      </c>
      <c r="H41" s="33">
        <v>0.47099999999999997</v>
      </c>
      <c r="I41" s="26">
        <f t="shared" ref="I41:I45" si="34">F41*G41/(0.377*H41)</f>
        <v>22.526708228443347</v>
      </c>
    </row>
    <row r="42" spans="1:12">
      <c r="A42" s="3"/>
      <c r="B42" s="31"/>
      <c r="C42" s="31"/>
      <c r="D42" s="31"/>
      <c r="E42" s="32"/>
      <c r="F42" s="33"/>
      <c r="G42" s="33"/>
      <c r="H42" s="33"/>
      <c r="I42" s="26"/>
    </row>
    <row r="43" spans="1:12">
      <c r="A43" s="3"/>
      <c r="B43" s="31"/>
      <c r="C43" s="31"/>
      <c r="D43" s="31"/>
      <c r="E43" s="32">
        <v>3</v>
      </c>
      <c r="F43" s="1">
        <v>1.95</v>
      </c>
      <c r="G43" s="33">
        <v>4</v>
      </c>
      <c r="H43" s="33">
        <v>0.47099999999999997</v>
      </c>
      <c r="I43" s="26">
        <f t="shared" si="34"/>
        <v>43.927081045464526</v>
      </c>
    </row>
    <row r="44" spans="1:12">
      <c r="A44" s="3"/>
      <c r="B44" s="31"/>
      <c r="C44" s="31"/>
      <c r="D44" s="31"/>
      <c r="E44" s="32">
        <v>2</v>
      </c>
      <c r="F44" s="1">
        <v>3.12</v>
      </c>
      <c r="G44" s="33">
        <v>4</v>
      </c>
      <c r="H44" s="33">
        <v>0.47099999999999997</v>
      </c>
      <c r="I44" s="26">
        <f t="shared" si="34"/>
        <v>70.28332967274325</v>
      </c>
    </row>
    <row r="45" spans="1:12">
      <c r="A45" s="3"/>
      <c r="B45" s="31"/>
      <c r="C45" s="31"/>
      <c r="D45" s="31"/>
      <c r="E45" s="32">
        <v>1</v>
      </c>
      <c r="F45" s="1">
        <v>5.28</v>
      </c>
      <c r="G45" s="33">
        <v>4</v>
      </c>
      <c r="H45" s="33">
        <v>0.47099999999999997</v>
      </c>
      <c r="I45" s="26">
        <f t="shared" si="34"/>
        <v>118.94101944618089</v>
      </c>
    </row>
    <row r="46" spans="1:12">
      <c r="E46" s="55" t="s">
        <v>46</v>
      </c>
      <c r="F46" s="40" t="s">
        <v>44</v>
      </c>
      <c r="G46" s="39"/>
    </row>
    <row r="47" spans="1:12">
      <c r="E47" s="56">
        <v>0.47099999999999997</v>
      </c>
      <c r="F47" s="39">
        <v>0.38700000000000001</v>
      </c>
      <c r="G47" s="39" t="s">
        <v>47</v>
      </c>
    </row>
    <row r="49" spans="4:9">
      <c r="E49" s="32" t="s">
        <v>43</v>
      </c>
      <c r="F49" s="33">
        <v>1</v>
      </c>
      <c r="G49" s="33">
        <v>4</v>
      </c>
      <c r="H49" s="33">
        <v>0.38700000000000001</v>
      </c>
      <c r="I49" s="26">
        <f t="shared" ref="I49:I53" si="35">F49*G49/(0.377*H49)</f>
        <v>27.416226293531828</v>
      </c>
    </row>
    <row r="50" spans="4:9">
      <c r="E50" s="32">
        <v>4</v>
      </c>
      <c r="F50" s="33">
        <v>1.698</v>
      </c>
      <c r="G50" s="33">
        <v>4</v>
      </c>
      <c r="H50" s="33">
        <v>0.38700000000000001</v>
      </c>
      <c r="I50" s="26">
        <f t="shared" si="35"/>
        <v>46.552752246417043</v>
      </c>
    </row>
    <row r="51" spans="4:9">
      <c r="D51" s="1">
        <v>1.95</v>
      </c>
      <c r="E51" s="32">
        <v>3</v>
      </c>
      <c r="F51" s="33">
        <v>2.2080000000000002</v>
      </c>
      <c r="G51" s="33">
        <v>4</v>
      </c>
      <c r="H51" s="33">
        <v>0.38700000000000001</v>
      </c>
      <c r="I51" s="26">
        <f t="shared" si="35"/>
        <v>60.535027656118281</v>
      </c>
    </row>
    <row r="52" spans="4:9">
      <c r="D52" s="1">
        <v>3.12</v>
      </c>
      <c r="E52" s="32">
        <v>2</v>
      </c>
      <c r="F52" s="33">
        <v>4.0419999999999998</v>
      </c>
      <c r="G52" s="33">
        <v>4</v>
      </c>
      <c r="H52" s="33">
        <v>0.38700000000000001</v>
      </c>
      <c r="I52" s="26">
        <f t="shared" si="35"/>
        <v>110.81638667845564</v>
      </c>
    </row>
    <row r="53" spans="4:9">
      <c r="D53" s="1">
        <v>5.28</v>
      </c>
      <c r="E53" s="32">
        <v>1</v>
      </c>
      <c r="F53" s="33">
        <v>6.5270000000000001</v>
      </c>
      <c r="G53" s="33">
        <v>4</v>
      </c>
      <c r="H53" s="33">
        <v>0.38700000000000001</v>
      </c>
      <c r="I53" s="26">
        <f t="shared" si="35"/>
        <v>178.94570901788222</v>
      </c>
    </row>
  </sheetData>
  <mergeCells count="14">
    <mergeCell ref="A1:N1"/>
    <mergeCell ref="K2:L2"/>
    <mergeCell ref="M2:N2"/>
    <mergeCell ref="A19:N19"/>
    <mergeCell ref="B2:B3"/>
    <mergeCell ref="A2:A3"/>
    <mergeCell ref="C2:C3"/>
    <mergeCell ref="D2:D3"/>
    <mergeCell ref="I2:I3"/>
    <mergeCell ref="J2:J3"/>
    <mergeCell ref="G2:G3"/>
    <mergeCell ref="H2:H3"/>
    <mergeCell ref="F2:F3"/>
    <mergeCell ref="E2:E3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2018-10-25T06:37:33Z</dcterms:modified>
</cp:coreProperties>
</file>