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ol Architecture" sheetId="1" r:id="rId4"/>
    <sheet state="visible" name="ADC Conversions" sheetId="2" r:id="rId5"/>
    <sheet state="visible" name="Filters" sheetId="3" r:id="rId6"/>
    <sheet state="visible" name="Faults" sheetId="4" r:id="rId7"/>
  </sheets>
  <definedNames/>
  <calcPr/>
</workbook>
</file>

<file path=xl/sharedStrings.xml><?xml version="1.0" encoding="utf-8"?>
<sst xmlns="http://schemas.openxmlformats.org/spreadsheetml/2006/main" count="116" uniqueCount="70">
  <si>
    <t>ISR Tasks</t>
  </si>
  <si>
    <t>CLA Task 1 Tasks</t>
  </si>
  <si>
    <t>Fast protections?</t>
  </si>
  <si>
    <t>Filtering of ADC signals</t>
  </si>
  <si>
    <t>LLC Control (Frequency control)</t>
  </si>
  <si>
    <t>Light Load Operation (duty control / burst)?</t>
  </si>
  <si>
    <t>Update of PWMs</t>
  </si>
  <si>
    <t>SR Control?</t>
  </si>
  <si>
    <t>SYSCLK</t>
  </si>
  <si>
    <t>MHz</t>
  </si>
  <si>
    <t>ADC A Conversion</t>
  </si>
  <si>
    <t>Conversion cycles</t>
  </si>
  <si>
    <t>ADC B Conversion</t>
  </si>
  <si>
    <t>ADC C Conversion</t>
  </si>
  <si>
    <t>ADC Prescaler</t>
  </si>
  <si>
    <t>Input Current 1</t>
  </si>
  <si>
    <t>Input Current 2</t>
  </si>
  <si>
    <t>Input Voltage</t>
  </si>
  <si>
    <t>EOC time</t>
  </si>
  <si>
    <t>(SYSCLK cycles)</t>
  </si>
  <si>
    <t>Bus Voltage LLC 1</t>
  </si>
  <si>
    <t>Bus Voltage LLC 2</t>
  </si>
  <si>
    <t>Bus Voltage External Setpoint</t>
  </si>
  <si>
    <t>Latch time</t>
  </si>
  <si>
    <t>LLC Primary Heatsink 1 Temperature</t>
  </si>
  <si>
    <t>LLC Primary Heatsink 2 Temperature</t>
  </si>
  <si>
    <t>Shelf ID</t>
  </si>
  <si>
    <t>Acquisition Window</t>
  </si>
  <si>
    <t>HW ID</t>
  </si>
  <si>
    <t>Slot ID</t>
  </si>
  <si>
    <t>PWM Prescaler</t>
  </si>
  <si>
    <t>PWM Clock</t>
  </si>
  <si>
    <t>SOC shift</t>
  </si>
  <si>
    <t>(PWMCLK cycles)</t>
  </si>
  <si>
    <t>Acquisition Window is (ACQPS + 1)</t>
  </si>
  <si>
    <t>Latch</t>
  </si>
  <si>
    <t>Total</t>
  </si>
  <si>
    <t>Total Time (μs)</t>
  </si>
  <si>
    <t>Anti Alias Filter</t>
  </si>
  <si>
    <t>Digital Filter</t>
  </si>
  <si>
    <t>Signal</t>
  </si>
  <si>
    <t>R</t>
  </si>
  <si>
    <t>C</t>
  </si>
  <si>
    <t>Cutoff Frequency (Hz)</t>
  </si>
  <si>
    <t>Filter Type</t>
  </si>
  <si>
    <t>Sampling Frequency (Hz)</t>
  </si>
  <si>
    <t>Coefficient</t>
  </si>
  <si>
    <t>Tao (ms)</t>
  </si>
  <si>
    <t>Single-pole IIR (floating point)</t>
  </si>
  <si>
    <t>Single-pole IIR (Integer math)</t>
  </si>
  <si>
    <t>TODO: Update these once schematics are done</t>
  </si>
  <si>
    <t>Fault</t>
  </si>
  <si>
    <t>Critical</t>
  </si>
  <si>
    <t>Low Cutoff</t>
  </si>
  <si>
    <t>Low Qualify</t>
  </si>
  <si>
    <t>High Qualify</t>
  </si>
  <si>
    <t>High Cutoff</t>
  </si>
  <si>
    <t>Recurrence</t>
  </si>
  <si>
    <t>Notes</t>
  </si>
  <si>
    <t>Input Current OCP</t>
  </si>
  <si>
    <t>No</t>
  </si>
  <si>
    <t>-</t>
  </si>
  <si>
    <t>Bus Voltage OVP</t>
  </si>
  <si>
    <t>Input Voltage OVP</t>
  </si>
  <si>
    <t>Yes</t>
  </si>
  <si>
    <t>Input Voltage UVP</t>
  </si>
  <si>
    <t>LLC Primary Heatsink 1 OTP</t>
  </si>
  <si>
    <t>LLC Primary Heatsink 2 OTP</t>
  </si>
  <si>
    <t>Interlock</t>
  </si>
  <si>
    <t>Active 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</si>
</sst>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2" numFmtId="0" xfId="0" applyBorder="1" applyFont="1"/>
    <xf borderId="0" fillId="2" fontId="3" numFmtId="0" xfId="0" applyAlignment="1" applyFill="1" applyFont="1">
      <alignment horizontal="left" readingOrder="0"/>
    </xf>
    <xf borderId="0" fillId="0" fontId="2" numFmtId="0" xfId="0" applyFont="1"/>
    <xf borderId="2" fillId="0" fontId="2" numFmtId="0" xfId="0" applyBorder="1" applyFont="1"/>
    <xf borderId="1" fillId="0" fontId="2" numFmtId="0" xfId="0" applyAlignment="1" applyBorder="1" applyFont="1">
      <alignment readingOrder="0"/>
    </xf>
    <xf borderId="4" fillId="0" fontId="1" numFmtId="0" xfId="0" applyBorder="1" applyFont="1"/>
    <xf borderId="0" fillId="0" fontId="1" numFmtId="0" xfId="0" applyAlignment="1" applyFont="1">
      <alignment horizontal="center" readingOrder="0"/>
    </xf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1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200025</xdr:colOff>
      <xdr:row>0</xdr:row>
      <xdr:rowOff>76200</xdr:rowOff>
    </xdr:from>
    <xdr:ext cx="8610600" cy="5676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0" width="13.43"/>
  </cols>
  <sheetData>
    <row r="1">
      <c r="F1" s="1"/>
      <c r="I1" s="1"/>
      <c r="L1" s="1"/>
    </row>
    <row r="32">
      <c r="B32" s="2" t="s">
        <v>0</v>
      </c>
      <c r="E32" s="2" t="s">
        <v>1</v>
      </c>
    </row>
    <row r="33">
      <c r="B33" s="3" t="s">
        <v>2</v>
      </c>
      <c r="E33" s="3" t="s">
        <v>3</v>
      </c>
    </row>
    <row r="34">
      <c r="E34" s="3" t="s">
        <v>4</v>
      </c>
    </row>
    <row r="35">
      <c r="E35" s="3" t="s">
        <v>5</v>
      </c>
    </row>
    <row r="36">
      <c r="E36" s="3" t="s">
        <v>6</v>
      </c>
    </row>
    <row r="37">
      <c r="E37" s="3" t="s">
        <v>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29"/>
    <col customWidth="1" min="2" max="2" width="16.57"/>
    <col customWidth="1" min="5" max="5" width="32.43"/>
    <col customWidth="1" min="6" max="6" width="18.0"/>
    <col customWidth="1" min="8" max="8" width="32.43"/>
    <col customWidth="1" min="9" max="9" width="18.0"/>
    <col customWidth="1" min="11" max="11" width="26.29"/>
    <col customWidth="1" min="12" max="12" width="18.0"/>
  </cols>
  <sheetData>
    <row r="1">
      <c r="A1" s="2" t="s">
        <v>8</v>
      </c>
      <c r="B1" s="3" t="s">
        <v>9</v>
      </c>
      <c r="C1" s="3">
        <v>100.0</v>
      </c>
      <c r="E1" s="4" t="s">
        <v>10</v>
      </c>
      <c r="F1" s="4" t="s">
        <v>11</v>
      </c>
      <c r="H1" s="4" t="s">
        <v>12</v>
      </c>
      <c r="I1" s="4" t="s">
        <v>11</v>
      </c>
      <c r="K1" s="4" t="s">
        <v>13</v>
      </c>
      <c r="L1" s="4" t="s">
        <v>11</v>
      </c>
    </row>
    <row r="2">
      <c r="A2" s="2" t="s">
        <v>14</v>
      </c>
      <c r="B2" s="3"/>
      <c r="C2" s="3">
        <v>2.0</v>
      </c>
      <c r="E2" s="5" t="s">
        <v>15</v>
      </c>
      <c r="F2" s="6">
        <f t="shared" ref="F2:F4" si="1">$C$5+$C$3</f>
        <v>29</v>
      </c>
      <c r="H2" s="5" t="s">
        <v>16</v>
      </c>
      <c r="I2" s="6">
        <f t="shared" ref="I2:I5" si="2">$C$5+$C$3</f>
        <v>29</v>
      </c>
      <c r="K2" s="5" t="s">
        <v>17</v>
      </c>
      <c r="L2" s="6">
        <f t="shared" ref="L2:L5" si="3">$C$5+$C$3</f>
        <v>29</v>
      </c>
    </row>
    <row r="3">
      <c r="A3" s="2" t="s">
        <v>18</v>
      </c>
      <c r="B3" s="7" t="s">
        <v>19</v>
      </c>
      <c r="C3" s="3">
        <v>21.0</v>
      </c>
      <c r="E3" s="5" t="s">
        <v>20</v>
      </c>
      <c r="F3" s="6">
        <f t="shared" si="1"/>
        <v>29</v>
      </c>
      <c r="H3" s="5" t="s">
        <v>21</v>
      </c>
      <c r="I3" s="6">
        <f t="shared" si="2"/>
        <v>29</v>
      </c>
      <c r="K3" s="5" t="s">
        <v>22</v>
      </c>
      <c r="L3" s="6">
        <f t="shared" si="3"/>
        <v>29</v>
      </c>
    </row>
    <row r="4">
      <c r="A4" s="2" t="s">
        <v>23</v>
      </c>
      <c r="B4" s="7" t="s">
        <v>19</v>
      </c>
      <c r="C4" s="3">
        <v>23.0</v>
      </c>
      <c r="E4" s="5" t="s">
        <v>24</v>
      </c>
      <c r="F4" s="6">
        <f t="shared" si="1"/>
        <v>29</v>
      </c>
      <c r="H4" s="5" t="s">
        <v>25</v>
      </c>
      <c r="I4" s="6">
        <f t="shared" si="2"/>
        <v>29</v>
      </c>
      <c r="K4" s="5" t="s">
        <v>26</v>
      </c>
      <c r="L4" s="6">
        <f t="shared" si="3"/>
        <v>29</v>
      </c>
    </row>
    <row r="5">
      <c r="A5" s="2" t="s">
        <v>27</v>
      </c>
      <c r="B5" s="7" t="s">
        <v>19</v>
      </c>
      <c r="C5" s="3">
        <v>8.0</v>
      </c>
      <c r="E5" s="5"/>
      <c r="F5" s="6"/>
      <c r="H5" s="5" t="s">
        <v>28</v>
      </c>
      <c r="I5" s="6">
        <f t="shared" si="2"/>
        <v>29</v>
      </c>
      <c r="K5" s="5" t="s">
        <v>29</v>
      </c>
      <c r="L5" s="6">
        <f t="shared" si="3"/>
        <v>29</v>
      </c>
    </row>
    <row r="6">
      <c r="E6" s="5"/>
      <c r="F6" s="6"/>
      <c r="H6" s="5"/>
      <c r="I6" s="6"/>
      <c r="K6" s="5"/>
      <c r="L6" s="6"/>
    </row>
    <row r="7">
      <c r="A7" s="2" t="s">
        <v>30</v>
      </c>
      <c r="C7" s="3">
        <v>1.0</v>
      </c>
      <c r="E7" s="5"/>
      <c r="F7" s="6"/>
      <c r="H7" s="5"/>
      <c r="I7" s="6"/>
      <c r="K7" s="5"/>
      <c r="L7" s="6"/>
    </row>
    <row r="8">
      <c r="A8" s="2" t="s">
        <v>31</v>
      </c>
      <c r="B8" s="3" t="s">
        <v>9</v>
      </c>
      <c r="C8" s="8">
        <f>$C$1/$C$7</f>
        <v>100</v>
      </c>
      <c r="E8" s="5"/>
      <c r="F8" s="6"/>
      <c r="H8" s="5"/>
      <c r="I8" s="6"/>
      <c r="K8" s="5"/>
      <c r="L8" s="6"/>
    </row>
    <row r="9">
      <c r="A9" s="2" t="s">
        <v>32</v>
      </c>
      <c r="B9" s="7" t="s">
        <v>33</v>
      </c>
      <c r="C9" s="8">
        <f>-sum(F2:F3)/C1*C8</f>
        <v>-58</v>
      </c>
      <c r="E9" s="5"/>
      <c r="F9" s="6"/>
      <c r="H9" s="5"/>
      <c r="I9" s="6"/>
      <c r="K9" s="5"/>
      <c r="L9" s="6"/>
    </row>
    <row r="10">
      <c r="E10" s="5"/>
      <c r="F10" s="6"/>
      <c r="H10" s="5"/>
      <c r="I10" s="6"/>
      <c r="K10" s="5"/>
      <c r="L10" s="6"/>
    </row>
    <row r="11">
      <c r="E11" s="5"/>
      <c r="F11" s="6"/>
      <c r="H11" s="5"/>
      <c r="I11" s="6"/>
      <c r="K11" s="5"/>
      <c r="L11" s="6"/>
    </row>
    <row r="12">
      <c r="E12" s="9"/>
      <c r="F12" s="6"/>
      <c r="H12" s="9"/>
      <c r="I12" s="6"/>
      <c r="K12" s="9"/>
      <c r="L12" s="6"/>
    </row>
    <row r="13">
      <c r="E13" s="9"/>
      <c r="F13" s="6"/>
      <c r="H13" s="9"/>
      <c r="I13" s="6"/>
      <c r="K13" s="9"/>
      <c r="L13" s="6"/>
    </row>
    <row r="14">
      <c r="A14" s="3" t="s">
        <v>34</v>
      </c>
      <c r="E14" s="5" t="s">
        <v>35</v>
      </c>
      <c r="F14" s="6">
        <f>($C$4-$C$3)</f>
        <v>2</v>
      </c>
      <c r="H14" s="5" t="s">
        <v>35</v>
      </c>
      <c r="I14" s="6">
        <f>($C$4-$C$3)</f>
        <v>2</v>
      </c>
      <c r="K14" s="5" t="s">
        <v>35</v>
      </c>
      <c r="L14" s="6">
        <f>($C$4-$C$3)</f>
        <v>2</v>
      </c>
    </row>
    <row r="15">
      <c r="E15" s="9"/>
      <c r="F15" s="6"/>
      <c r="H15" s="9"/>
      <c r="I15" s="6"/>
      <c r="K15" s="9"/>
      <c r="L15" s="6"/>
    </row>
    <row r="16">
      <c r="E16" s="9"/>
      <c r="F16" s="6"/>
      <c r="H16" s="9"/>
      <c r="I16" s="6"/>
      <c r="K16" s="9"/>
      <c r="L16" s="6"/>
    </row>
    <row r="17">
      <c r="E17" s="9"/>
      <c r="F17" s="6"/>
      <c r="H17" s="9"/>
      <c r="I17" s="6"/>
      <c r="K17" s="9"/>
      <c r="L17" s="6"/>
    </row>
    <row r="18">
      <c r="E18" s="10" t="s">
        <v>36</v>
      </c>
      <c r="F18" s="11">
        <f>Sum(F2:F17)+F14</f>
        <v>91</v>
      </c>
      <c r="H18" s="10" t="s">
        <v>36</v>
      </c>
      <c r="I18" s="11">
        <f>Sum(I2:I17)+I14</f>
        <v>120</v>
      </c>
      <c r="K18" s="10" t="s">
        <v>36</v>
      </c>
      <c r="L18" s="11">
        <f>Sum(L2:L17)+L14</f>
        <v>120</v>
      </c>
    </row>
    <row r="20">
      <c r="E20" s="3" t="s">
        <v>37</v>
      </c>
      <c r="F20" s="1">
        <f>F18*(1/$C$1)</f>
        <v>0.91</v>
      </c>
      <c r="H20" s="3" t="s">
        <v>37</v>
      </c>
      <c r="I20" s="1">
        <f>I18*(1/$C$1)</f>
        <v>1.2</v>
      </c>
      <c r="K20" s="3" t="s">
        <v>37</v>
      </c>
      <c r="L20" s="1">
        <f>L18*(1/$C$1)</f>
        <v>1.2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0"/>
    <col customWidth="1" min="2" max="5" width="26.29"/>
    <col customWidth="1" min="6" max="6" width="24.0"/>
    <col customWidth="1" min="7" max="7" width="15.43"/>
    <col customWidth="1" min="8" max="8" width="21.0"/>
    <col customWidth="1" min="9" max="9" width="9.0"/>
  </cols>
  <sheetData>
    <row r="1">
      <c r="A1" s="1"/>
      <c r="B1" s="12" t="s">
        <v>38</v>
      </c>
      <c r="E1" s="12" t="s">
        <v>39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2" t="s">
        <v>40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  <c r="G2" s="2" t="s">
        <v>46</v>
      </c>
      <c r="H2" s="2" t="s">
        <v>43</v>
      </c>
      <c r="I2" s="2" t="s">
        <v>47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>
      <c r="A3" s="3" t="s">
        <v>20</v>
      </c>
      <c r="B3" s="3">
        <v>100.0</v>
      </c>
      <c r="C3" s="8">
        <f t="shared" ref="C3:C8" si="1">0.0000001</f>
        <v>0.0000001</v>
      </c>
      <c r="D3" s="13">
        <f t="shared" ref="D3:D10" si="2">1/(2*pi()*B3*C3)</f>
        <v>15915.49431</v>
      </c>
      <c r="E3" s="3" t="s">
        <v>48</v>
      </c>
      <c r="F3" s="3">
        <v>70000.0</v>
      </c>
      <c r="G3" s="3">
        <v>0.5</v>
      </c>
      <c r="H3" s="14">
        <f t="shared" ref="H3:H10" si="3">-(ln(1-G3)/(2*PI()))*F3</f>
        <v>7722.246005</v>
      </c>
      <c r="I3" s="15">
        <f t="shared" ref="I3:I10" si="4">1000/(2*pi()*H3)</f>
        <v>0.02060992916</v>
      </c>
    </row>
    <row r="4">
      <c r="A4" s="3" t="s">
        <v>21</v>
      </c>
      <c r="B4" s="3">
        <v>100.0</v>
      </c>
      <c r="C4" s="8">
        <f t="shared" si="1"/>
        <v>0.0000001</v>
      </c>
      <c r="D4" s="13">
        <f t="shared" si="2"/>
        <v>15915.49431</v>
      </c>
      <c r="E4" s="3" t="s">
        <v>48</v>
      </c>
      <c r="F4" s="3">
        <v>70000.0</v>
      </c>
      <c r="G4" s="3">
        <v>0.5</v>
      </c>
      <c r="H4" s="14">
        <f t="shared" si="3"/>
        <v>7722.246005</v>
      </c>
      <c r="I4" s="15">
        <f t="shared" si="4"/>
        <v>0.02060992916</v>
      </c>
    </row>
    <row r="5">
      <c r="A5" s="3" t="s">
        <v>15</v>
      </c>
      <c r="B5" s="3">
        <v>100.0</v>
      </c>
      <c r="C5" s="8">
        <f t="shared" si="1"/>
        <v>0.0000001</v>
      </c>
      <c r="D5" s="13">
        <f t="shared" si="2"/>
        <v>15915.49431</v>
      </c>
      <c r="E5" s="3" t="s">
        <v>48</v>
      </c>
      <c r="F5" s="3">
        <v>70000.0</v>
      </c>
      <c r="G5" s="3">
        <v>0.5</v>
      </c>
      <c r="H5" s="14">
        <f t="shared" si="3"/>
        <v>7722.246005</v>
      </c>
      <c r="I5" s="15">
        <f t="shared" si="4"/>
        <v>0.02060992916</v>
      </c>
    </row>
    <row r="6">
      <c r="A6" s="3" t="s">
        <v>16</v>
      </c>
      <c r="B6" s="3">
        <v>100.0</v>
      </c>
      <c r="C6" s="8">
        <f t="shared" si="1"/>
        <v>0.0000001</v>
      </c>
      <c r="D6" s="13">
        <f t="shared" si="2"/>
        <v>15915.49431</v>
      </c>
      <c r="E6" s="3" t="s">
        <v>48</v>
      </c>
      <c r="F6" s="3">
        <v>70000.0</v>
      </c>
      <c r="G6" s="3">
        <v>0.5</v>
      </c>
      <c r="H6" s="14">
        <f t="shared" si="3"/>
        <v>7722.246005</v>
      </c>
      <c r="I6" s="15">
        <f t="shared" si="4"/>
        <v>0.02060992916</v>
      </c>
    </row>
    <row r="7">
      <c r="A7" s="3" t="s">
        <v>17</v>
      </c>
      <c r="B7" s="3">
        <v>100.0</v>
      </c>
      <c r="C7" s="8">
        <f t="shared" si="1"/>
        <v>0.0000001</v>
      </c>
      <c r="D7" s="13">
        <f t="shared" si="2"/>
        <v>15915.49431</v>
      </c>
      <c r="E7" s="3" t="s">
        <v>48</v>
      </c>
      <c r="F7" s="3">
        <v>70000.0</v>
      </c>
      <c r="G7" s="3">
        <v>0.5</v>
      </c>
      <c r="H7" s="14">
        <f t="shared" si="3"/>
        <v>7722.246005</v>
      </c>
      <c r="I7" s="15">
        <f t="shared" si="4"/>
        <v>0.02060992916</v>
      </c>
    </row>
    <row r="8">
      <c r="A8" s="3" t="s">
        <v>22</v>
      </c>
      <c r="B8" s="3">
        <v>100.0</v>
      </c>
      <c r="C8" s="8">
        <f t="shared" si="1"/>
        <v>0.0000001</v>
      </c>
      <c r="D8" s="13">
        <f t="shared" si="2"/>
        <v>15915.49431</v>
      </c>
      <c r="E8" s="3" t="s">
        <v>48</v>
      </c>
      <c r="F8" s="3">
        <v>70000.0</v>
      </c>
      <c r="G8" s="3">
        <v>0.5</v>
      </c>
      <c r="H8" s="14">
        <f t="shared" si="3"/>
        <v>7722.246005</v>
      </c>
      <c r="I8" s="15">
        <f t="shared" si="4"/>
        <v>0.02060992916</v>
      </c>
    </row>
    <row r="9">
      <c r="A9" s="3" t="s">
        <v>24</v>
      </c>
      <c r="B9" s="3">
        <v>10000.0</v>
      </c>
      <c r="C9" s="3">
        <f t="shared" ref="C9:C10" si="5">0.000001</f>
        <v>0.000001</v>
      </c>
      <c r="D9" s="13">
        <f t="shared" si="2"/>
        <v>15.91549431</v>
      </c>
      <c r="E9" s="3" t="s">
        <v>49</v>
      </c>
      <c r="F9" s="3">
        <v>1000.0</v>
      </c>
      <c r="G9" s="8">
        <f t="shared" ref="G9:G10" si="6">1/16</f>
        <v>0.0625</v>
      </c>
      <c r="H9" s="14">
        <f t="shared" si="3"/>
        <v>10.27162466</v>
      </c>
      <c r="I9" s="15">
        <f t="shared" si="4"/>
        <v>15.49462216</v>
      </c>
    </row>
    <row r="10">
      <c r="A10" s="3" t="s">
        <v>25</v>
      </c>
      <c r="B10" s="3">
        <v>10000.0</v>
      </c>
      <c r="C10" s="3">
        <f t="shared" si="5"/>
        <v>0.000001</v>
      </c>
      <c r="D10" s="13">
        <f t="shared" si="2"/>
        <v>15.91549431</v>
      </c>
      <c r="E10" s="3" t="s">
        <v>49</v>
      </c>
      <c r="F10" s="3">
        <v>1000.0</v>
      </c>
      <c r="G10" s="8">
        <f t="shared" si="6"/>
        <v>0.0625</v>
      </c>
      <c r="H10" s="14">
        <f t="shared" si="3"/>
        <v>10.27162466</v>
      </c>
      <c r="I10" s="15">
        <f t="shared" si="4"/>
        <v>15.49462216</v>
      </c>
    </row>
    <row r="12">
      <c r="B12" s="16" t="s">
        <v>50</v>
      </c>
      <c r="C12" s="17"/>
    </row>
  </sheetData>
  <mergeCells count="2">
    <mergeCell ref="B1:D1"/>
    <mergeCell ref="E1:I1"/>
  </mergeCells>
  <conditionalFormatting sqref="B3:C10">
    <cfRule type="containsBlanks" dxfId="0" priority="1">
      <formula>LEN(TRIM(B3))=0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86"/>
  </cols>
  <sheetData>
    <row r="1">
      <c r="A1" s="18" t="s">
        <v>51</v>
      </c>
      <c r="B1" s="2" t="s">
        <v>52</v>
      </c>
      <c r="C1" s="2" t="s">
        <v>53</v>
      </c>
      <c r="D1" s="2" t="s">
        <v>54</v>
      </c>
      <c r="E1" s="2" t="s">
        <v>55</v>
      </c>
      <c r="F1" s="2" t="s">
        <v>56</v>
      </c>
      <c r="G1" s="2" t="s">
        <v>57</v>
      </c>
      <c r="H1" s="2" t="s">
        <v>58</v>
      </c>
    </row>
    <row r="2">
      <c r="A2" s="19" t="s">
        <v>59</v>
      </c>
      <c r="B2" s="3" t="s">
        <v>60</v>
      </c>
      <c r="C2" s="3" t="s">
        <v>61</v>
      </c>
      <c r="D2" s="3" t="s">
        <v>61</v>
      </c>
      <c r="E2" s="8"/>
      <c r="F2" s="8"/>
    </row>
    <row r="3">
      <c r="A3" s="19" t="s">
        <v>62</v>
      </c>
      <c r="B3" s="3" t="s">
        <v>60</v>
      </c>
      <c r="C3" s="3" t="s">
        <v>61</v>
      </c>
      <c r="D3" s="3" t="s">
        <v>61</v>
      </c>
      <c r="E3" s="8"/>
      <c r="F3" s="8"/>
    </row>
    <row r="4">
      <c r="A4" s="20" t="s">
        <v>63</v>
      </c>
      <c r="B4" s="3" t="s">
        <v>64</v>
      </c>
      <c r="C4" s="3" t="s">
        <v>61</v>
      </c>
      <c r="D4" s="3" t="s">
        <v>61</v>
      </c>
      <c r="E4" s="8"/>
      <c r="F4" s="8"/>
    </row>
    <row r="5">
      <c r="A5" s="20" t="s">
        <v>65</v>
      </c>
      <c r="B5" s="3" t="s">
        <v>64</v>
      </c>
      <c r="C5" s="8"/>
      <c r="D5" s="8"/>
      <c r="E5" s="3" t="s">
        <v>61</v>
      </c>
      <c r="F5" s="3" t="s">
        <v>61</v>
      </c>
    </row>
    <row r="6">
      <c r="A6" s="20" t="s">
        <v>66</v>
      </c>
      <c r="B6" s="3" t="s">
        <v>60</v>
      </c>
      <c r="C6" s="3" t="s">
        <v>61</v>
      </c>
      <c r="D6" s="3" t="s">
        <v>61</v>
      </c>
      <c r="E6" s="3">
        <v>90.0</v>
      </c>
      <c r="F6" s="3">
        <v>100.0</v>
      </c>
    </row>
    <row r="7">
      <c r="A7" s="20" t="s">
        <v>67</v>
      </c>
      <c r="B7" s="3" t="s">
        <v>60</v>
      </c>
      <c r="C7" s="3" t="s">
        <v>61</v>
      </c>
      <c r="D7" s="3" t="s">
        <v>61</v>
      </c>
      <c r="E7" s="3">
        <v>90.0</v>
      </c>
      <c r="F7" s="3">
        <v>100.0</v>
      </c>
    </row>
    <row r="8">
      <c r="A8" s="3" t="s">
        <v>68</v>
      </c>
      <c r="B8" s="3" t="s">
        <v>64</v>
      </c>
      <c r="C8" s="3" t="s">
        <v>61</v>
      </c>
      <c r="D8" s="3" t="s">
        <v>61</v>
      </c>
      <c r="E8" s="3" t="s">
        <v>61</v>
      </c>
      <c r="F8" s="3" t="s">
        <v>61</v>
      </c>
      <c r="H8" s="3" t="s">
        <v>69</v>
      </c>
    </row>
    <row r="9">
      <c r="A9" s="21"/>
    </row>
    <row r="10">
      <c r="A10" s="21"/>
    </row>
    <row r="11">
      <c r="A11" s="21"/>
    </row>
    <row r="12">
      <c r="A12" s="21"/>
    </row>
    <row r="13">
      <c r="A13" s="21"/>
    </row>
    <row r="14">
      <c r="A14" s="21"/>
    </row>
    <row r="15">
      <c r="A15" s="21"/>
    </row>
    <row r="16">
      <c r="A16" s="21"/>
    </row>
    <row r="17">
      <c r="A17" s="21"/>
    </row>
    <row r="18">
      <c r="A18" s="21"/>
    </row>
  </sheetData>
  <conditionalFormatting sqref="C2:F8">
    <cfRule type="containsBlanks" dxfId="0" priority="1">
      <formula>LEN(TRIM(C2))=0</formula>
    </cfRule>
  </conditionalFormatting>
  <drawing r:id="rId1"/>
</worksheet>
</file>