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t ID, Shelf ID" sheetId="1" r:id="rId4"/>
    <sheet state="visible" name="HW ID" sheetId="2" r:id="rId5"/>
  </sheets>
  <definedNames/>
  <calcPr/>
</workbook>
</file>

<file path=xl/sharedStrings.xml><?xml version="1.0" encoding="utf-8"?>
<sst xmlns="http://schemas.openxmlformats.org/spreadsheetml/2006/main" count="46" uniqueCount="23">
  <si>
    <t>V</t>
  </si>
  <si>
    <t>R0</t>
  </si>
  <si>
    <t>Ohm</t>
  </si>
  <si>
    <t>Tolerance</t>
  </si>
  <si>
    <t>%</t>
  </si>
  <si>
    <t>ADC Vref</t>
  </si>
  <si>
    <t>Slot/Shelf ID</t>
  </si>
  <si>
    <t>ADC count min</t>
  </si>
  <si>
    <t>ADC max</t>
  </si>
  <si>
    <t>Vin min</t>
  </si>
  <si>
    <t>Vin max</t>
  </si>
  <si>
    <t>Rmin</t>
  </si>
  <si>
    <t>Rmax</t>
  </si>
  <si>
    <t>R</t>
  </si>
  <si>
    <t>R_selected</t>
  </si>
  <si>
    <t>R-tolerance</t>
  </si>
  <si>
    <t>R+tolerance</t>
  </si>
  <si>
    <t>INVALID</t>
  </si>
  <si>
    <t>Thru hole resistors</t>
  </si>
  <si>
    <t>1/4W</t>
  </si>
  <si>
    <t>HW ID</t>
  </si>
  <si>
    <t>SMD resistors</t>
  </si>
  <si>
    <t>1/10W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</si>
</sst>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71"/>
  </cols>
  <sheetData>
    <row r="1">
      <c r="A1" s="1" t="s">
        <v>0</v>
      </c>
      <c r="B1" s="1">
        <v>3.3</v>
      </c>
      <c r="C1" s="1" t="s">
        <v>0</v>
      </c>
      <c r="D1" s="1"/>
      <c r="E1" s="1"/>
      <c r="F1" s="1"/>
    </row>
    <row r="2">
      <c r="A2" s="1" t="s">
        <v>1</v>
      </c>
      <c r="B2" s="1">
        <v>10000.0</v>
      </c>
      <c r="C2" s="1" t="s">
        <v>2</v>
      </c>
      <c r="D2" s="1"/>
      <c r="E2" s="1"/>
      <c r="F2" s="1"/>
    </row>
    <row r="3">
      <c r="A3" s="1" t="s">
        <v>3</v>
      </c>
      <c r="B3" s="1">
        <v>1.0</v>
      </c>
      <c r="C3" s="1" t="s">
        <v>4</v>
      </c>
      <c r="D3" s="1"/>
      <c r="E3" s="1"/>
      <c r="F3" s="1"/>
    </row>
    <row r="4">
      <c r="A4" s="1" t="s">
        <v>5</v>
      </c>
      <c r="B4" s="1">
        <v>3.0</v>
      </c>
      <c r="C4" s="1" t="s">
        <v>0</v>
      </c>
      <c r="D4" s="1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1"/>
      <c r="D6" s="1"/>
      <c r="E6" s="1"/>
      <c r="F6" s="1"/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/>
    </row>
    <row r="8">
      <c r="A8" s="2" t="s">
        <v>17</v>
      </c>
      <c r="B8" s="1">
        <v>0.0</v>
      </c>
      <c r="C8" s="2">
        <v>20.0</v>
      </c>
      <c r="D8" s="3">
        <f t="shared" ref="D8:E8" si="1">$B$4*B8/4095</f>
        <v>0</v>
      </c>
      <c r="E8" s="3">
        <f t="shared" si="1"/>
        <v>0.01465201465</v>
      </c>
      <c r="F8" s="3">
        <f t="shared" ref="F8:G8" si="2">$B$2*D8/($B$1-D8)</f>
        <v>0</v>
      </c>
      <c r="G8" s="3">
        <f t="shared" si="2"/>
        <v>44.59805998</v>
      </c>
    </row>
    <row r="9">
      <c r="A9" s="2">
        <v>1.0</v>
      </c>
      <c r="B9" s="3">
        <f t="shared" ref="B9:B18" si="5">C8+1</f>
        <v>21</v>
      </c>
      <c r="C9" s="4">
        <f t="shared" ref="C9:C18" si="6">B9+floor(($B$19-$C$8)/$A$18,1)-1</f>
        <v>425</v>
      </c>
      <c r="D9" s="3">
        <f t="shared" ref="D9:E9" si="3">$B$4*B9/4095</f>
        <v>0.01538461538</v>
      </c>
      <c r="E9" s="3">
        <f t="shared" si="3"/>
        <v>0.3113553114</v>
      </c>
      <c r="F9" s="3">
        <f t="shared" ref="F9:G9" si="4">$B$2*D9/($B$1-D9)</f>
        <v>46.83840749</v>
      </c>
      <c r="G9" s="3">
        <f t="shared" si="4"/>
        <v>1041.794338</v>
      </c>
      <c r="H9" s="3">
        <f t="shared" ref="H9:H18" si="9">FLOOR((F9+G9)/2,1)</f>
        <v>544</v>
      </c>
      <c r="I9" s="2">
        <v>536.0</v>
      </c>
      <c r="J9" s="3">
        <f t="shared" ref="J9:J18" si="10">I9*(1-$B$3/100)</f>
        <v>530.64</v>
      </c>
      <c r="K9" s="3">
        <f t="shared" ref="K9:K18" si="11">I9*(1+$B$3/100)</f>
        <v>541.36</v>
      </c>
    </row>
    <row r="10">
      <c r="A10" s="2">
        <v>2.0</v>
      </c>
      <c r="B10" s="3">
        <f t="shared" si="5"/>
        <v>426</v>
      </c>
      <c r="C10" s="4">
        <f t="shared" si="6"/>
        <v>830</v>
      </c>
      <c r="D10" s="3">
        <f t="shared" ref="D10:E10" si="7">$B$4*B10/4095</f>
        <v>0.3120879121</v>
      </c>
      <c r="E10" s="3">
        <f t="shared" si="7"/>
        <v>0.6080586081</v>
      </c>
      <c r="F10" s="3">
        <f t="shared" ref="F10:G10" si="8">$B$2*D10/($B$1-D10)</f>
        <v>1044.501655</v>
      </c>
      <c r="G10" s="3">
        <f t="shared" si="8"/>
        <v>2258.810723</v>
      </c>
      <c r="H10" s="3">
        <f t="shared" si="9"/>
        <v>1651</v>
      </c>
      <c r="I10" s="2">
        <v>1650.0</v>
      </c>
      <c r="J10" s="3">
        <f t="shared" si="10"/>
        <v>1633.5</v>
      </c>
      <c r="K10" s="3">
        <f t="shared" si="11"/>
        <v>1666.5</v>
      </c>
      <c r="L10" s="1"/>
    </row>
    <row r="11">
      <c r="A11" s="2">
        <v>3.0</v>
      </c>
      <c r="B11" s="3">
        <f t="shared" si="5"/>
        <v>831</v>
      </c>
      <c r="C11" s="4">
        <f t="shared" si="6"/>
        <v>1235</v>
      </c>
      <c r="D11" s="3">
        <f t="shared" ref="D11:E11" si="12">$B$4*B11/4095</f>
        <v>0.6087912088</v>
      </c>
      <c r="E11" s="3">
        <f t="shared" si="12"/>
        <v>0.9047619048</v>
      </c>
      <c r="F11" s="3">
        <f t="shared" ref="F11:G11" si="13">$B$2*D11/($B$1-D11)</f>
        <v>2262.147815</v>
      </c>
      <c r="G11" s="3">
        <f t="shared" si="13"/>
        <v>3777.335984</v>
      </c>
      <c r="H11" s="3">
        <f t="shared" si="9"/>
        <v>3019</v>
      </c>
      <c r="I11" s="2">
        <v>3010.0</v>
      </c>
      <c r="J11" s="3">
        <f t="shared" si="10"/>
        <v>2979.9</v>
      </c>
      <c r="K11" s="3">
        <f t="shared" si="11"/>
        <v>3040.1</v>
      </c>
    </row>
    <row r="12">
      <c r="A12" s="2">
        <v>4.0</v>
      </c>
      <c r="B12" s="3">
        <f t="shared" si="5"/>
        <v>1236</v>
      </c>
      <c r="C12" s="4">
        <f t="shared" si="6"/>
        <v>1640</v>
      </c>
      <c r="D12" s="3">
        <f t="shared" ref="D12:E12" si="14">$B$4*B12/4095</f>
        <v>0.9054945055</v>
      </c>
      <c r="E12" s="3">
        <f t="shared" si="14"/>
        <v>1.201465201</v>
      </c>
      <c r="F12" s="3">
        <f t="shared" ref="F12:G12" si="15">$B$2*D12/($B$1-D12)</f>
        <v>3781.55117</v>
      </c>
      <c r="G12" s="3">
        <f t="shared" si="15"/>
        <v>5725.257462</v>
      </c>
      <c r="H12" s="3">
        <f t="shared" si="9"/>
        <v>4753</v>
      </c>
      <c r="I12" s="2">
        <v>4750.0</v>
      </c>
      <c r="J12" s="3">
        <f t="shared" si="10"/>
        <v>4702.5</v>
      </c>
      <c r="K12" s="3">
        <f t="shared" si="11"/>
        <v>4797.5</v>
      </c>
    </row>
    <row r="13">
      <c r="A13" s="2">
        <v>5.0</v>
      </c>
      <c r="B13" s="3">
        <f t="shared" si="5"/>
        <v>1641</v>
      </c>
      <c r="C13" s="4">
        <f t="shared" si="6"/>
        <v>2045</v>
      </c>
      <c r="D13" s="3">
        <f t="shared" ref="D13:E13" si="16">$B$4*B13/4095</f>
        <v>1.202197802</v>
      </c>
      <c r="E13" s="3">
        <f t="shared" si="16"/>
        <v>1.498168498</v>
      </c>
      <c r="F13" s="3">
        <f t="shared" ref="F13:G13" si="17">$B$2*D13/($B$1-D13)</f>
        <v>5730.749083</v>
      </c>
      <c r="G13" s="3">
        <f t="shared" si="17"/>
        <v>8314.698109</v>
      </c>
      <c r="H13" s="3">
        <f t="shared" si="9"/>
        <v>7022</v>
      </c>
      <c r="I13" s="2">
        <v>6980.0</v>
      </c>
      <c r="J13" s="3">
        <f t="shared" si="10"/>
        <v>6910.2</v>
      </c>
      <c r="K13" s="3">
        <f t="shared" si="11"/>
        <v>7049.8</v>
      </c>
    </row>
    <row r="14">
      <c r="A14" s="2">
        <v>6.0</v>
      </c>
      <c r="B14" s="3">
        <f t="shared" si="5"/>
        <v>2046</v>
      </c>
      <c r="C14" s="4">
        <f t="shared" si="6"/>
        <v>2450</v>
      </c>
      <c r="D14" s="3">
        <f t="shared" ref="D14:E14" si="18">$B$4*B14/4095</f>
        <v>1.498901099</v>
      </c>
      <c r="E14" s="3">
        <f t="shared" si="18"/>
        <v>1.794871795</v>
      </c>
      <c r="F14" s="3">
        <f t="shared" ref="F14:G14" si="19">$B$2*D14/($B$1-D14)</f>
        <v>8322.147651</v>
      </c>
      <c r="G14" s="3">
        <f t="shared" si="19"/>
        <v>11925.04259</v>
      </c>
      <c r="H14" s="3">
        <f t="shared" si="9"/>
        <v>10123</v>
      </c>
      <c r="I14" s="2">
        <v>10000.0</v>
      </c>
      <c r="J14" s="3">
        <f t="shared" si="10"/>
        <v>9900</v>
      </c>
      <c r="K14" s="3">
        <f t="shared" si="11"/>
        <v>10100</v>
      </c>
    </row>
    <row r="15">
      <c r="A15" s="2">
        <v>7.0</v>
      </c>
      <c r="B15" s="3">
        <f t="shared" si="5"/>
        <v>2451</v>
      </c>
      <c r="C15" s="4">
        <f t="shared" si="6"/>
        <v>2855</v>
      </c>
      <c r="D15" s="3">
        <f t="shared" ref="D15:E15" si="20">$B$4*B15/4095</f>
        <v>1.795604396</v>
      </c>
      <c r="E15" s="3">
        <f t="shared" si="20"/>
        <v>2.091575092</v>
      </c>
      <c r="F15" s="3">
        <f t="shared" ref="F15:G15" si="21">$B$2*D15/($B$1-D15)</f>
        <v>11935.7195</v>
      </c>
      <c r="G15" s="3">
        <f t="shared" si="21"/>
        <v>17308.27523</v>
      </c>
      <c r="H15" s="3">
        <f t="shared" si="9"/>
        <v>14621</v>
      </c>
      <c r="I15" s="2">
        <v>14700.0</v>
      </c>
      <c r="J15" s="3">
        <f t="shared" si="10"/>
        <v>14553</v>
      </c>
      <c r="K15" s="3">
        <f t="shared" si="11"/>
        <v>14847</v>
      </c>
    </row>
    <row r="16">
      <c r="A16" s="2">
        <v>8.0</v>
      </c>
      <c r="B16" s="3">
        <f t="shared" si="5"/>
        <v>2856</v>
      </c>
      <c r="C16" s="4">
        <f t="shared" si="6"/>
        <v>3260</v>
      </c>
      <c r="D16" s="3">
        <f t="shared" ref="D16:E16" si="22">$B$4*B16/4095</f>
        <v>2.092307692</v>
      </c>
      <c r="E16" s="3">
        <f t="shared" si="22"/>
        <v>2.388278388</v>
      </c>
      <c r="F16" s="3">
        <f t="shared" ref="F16:G16" si="23">$B$2*D16/($B$1-D16)</f>
        <v>17324.84076</v>
      </c>
      <c r="G16" s="3">
        <f t="shared" si="23"/>
        <v>26195.25914</v>
      </c>
      <c r="H16" s="3">
        <f t="shared" si="9"/>
        <v>21760</v>
      </c>
      <c r="I16" s="2">
        <v>21000.0</v>
      </c>
      <c r="J16" s="3">
        <f t="shared" si="10"/>
        <v>20790</v>
      </c>
      <c r="K16" s="3">
        <f t="shared" si="11"/>
        <v>21210</v>
      </c>
    </row>
    <row r="17">
      <c r="A17" s="2">
        <v>9.0</v>
      </c>
      <c r="B17" s="3">
        <f t="shared" si="5"/>
        <v>3261</v>
      </c>
      <c r="C17" s="4">
        <f t="shared" si="6"/>
        <v>3665</v>
      </c>
      <c r="D17" s="3">
        <f t="shared" ref="D17:E17" si="24">$B$4*B17/4095</f>
        <v>2.389010989</v>
      </c>
      <c r="E17" s="3">
        <f t="shared" si="24"/>
        <v>2.684981685</v>
      </c>
      <c r="F17" s="3">
        <f t="shared" ref="F17:G17" si="25">$B$2*D17/($B$1-D17)</f>
        <v>26224.36671</v>
      </c>
      <c r="G17" s="3">
        <f t="shared" si="25"/>
        <v>43656.93865</v>
      </c>
      <c r="H17" s="3">
        <f t="shared" si="9"/>
        <v>34940</v>
      </c>
      <c r="I17" s="2">
        <v>34000.0</v>
      </c>
      <c r="J17" s="3">
        <f t="shared" si="10"/>
        <v>33660</v>
      </c>
      <c r="K17" s="3">
        <f t="shared" si="11"/>
        <v>34340</v>
      </c>
    </row>
    <row r="18">
      <c r="A18" s="2">
        <v>10.0</v>
      </c>
      <c r="B18" s="3">
        <f t="shared" si="5"/>
        <v>3666</v>
      </c>
      <c r="C18" s="4">
        <f t="shared" si="6"/>
        <v>4070</v>
      </c>
      <c r="D18" s="3">
        <f t="shared" ref="D18:E18" si="26">$B$4*B18/4095</f>
        <v>2.685714286</v>
      </c>
      <c r="E18" s="3">
        <f t="shared" si="26"/>
        <v>2.981684982</v>
      </c>
      <c r="F18" s="3">
        <f t="shared" ref="F18:G18" si="27">$B$2*D18/($B$1-D18)</f>
        <v>43720.93023</v>
      </c>
      <c r="G18" s="3">
        <f t="shared" si="27"/>
        <v>93670.88608</v>
      </c>
      <c r="H18" s="3">
        <f t="shared" si="9"/>
        <v>68695</v>
      </c>
      <c r="I18" s="2">
        <v>68100.0</v>
      </c>
      <c r="J18" s="3">
        <f t="shared" si="10"/>
        <v>67419</v>
      </c>
      <c r="K18" s="3">
        <f t="shared" si="11"/>
        <v>68781</v>
      </c>
    </row>
    <row r="19">
      <c r="A19" s="2" t="s">
        <v>17</v>
      </c>
      <c r="B19" s="1">
        <v>4071.0</v>
      </c>
      <c r="C19" s="5">
        <v>4095.0</v>
      </c>
      <c r="D19" s="3">
        <f t="shared" ref="D19:E19" si="28">$B$4*B19/4095</f>
        <v>2.982417582</v>
      </c>
      <c r="E19" s="3">
        <f t="shared" si="28"/>
        <v>3</v>
      </c>
    </row>
    <row r="21">
      <c r="I21" s="1" t="s">
        <v>18</v>
      </c>
    </row>
    <row r="22">
      <c r="I22" s="1" t="s">
        <v>19</v>
      </c>
    </row>
  </sheetData>
  <conditionalFormatting sqref="J9:J18">
    <cfRule type="cellIs" dxfId="0" priority="1" operator="lessThan">
      <formula>F9</formula>
    </cfRule>
  </conditionalFormatting>
  <conditionalFormatting sqref="K9:K18">
    <cfRule type="cellIs" dxfId="0" priority="2" operator="greaterThan">
      <formula>G9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71"/>
  </cols>
  <sheetData>
    <row r="1">
      <c r="A1" s="1" t="s">
        <v>0</v>
      </c>
      <c r="B1" s="1">
        <v>3.3</v>
      </c>
      <c r="C1" s="1" t="s">
        <v>0</v>
      </c>
      <c r="D1" s="1"/>
      <c r="E1" s="1"/>
      <c r="F1" s="1"/>
    </row>
    <row r="2">
      <c r="A2" s="1" t="s">
        <v>1</v>
      </c>
      <c r="B2" s="1">
        <v>10000.0</v>
      </c>
      <c r="C2" s="1" t="s">
        <v>2</v>
      </c>
      <c r="D2" s="1"/>
      <c r="E2" s="1"/>
      <c r="F2" s="1"/>
    </row>
    <row r="3">
      <c r="A3" s="1" t="s">
        <v>3</v>
      </c>
      <c r="B3" s="1">
        <v>1.0</v>
      </c>
      <c r="C3" s="1" t="s">
        <v>4</v>
      </c>
      <c r="D3" s="1"/>
      <c r="E3" s="1"/>
      <c r="F3" s="1"/>
    </row>
    <row r="4">
      <c r="A4" s="1" t="s">
        <v>5</v>
      </c>
      <c r="B4" s="1">
        <v>3.0</v>
      </c>
      <c r="C4" s="1" t="s">
        <v>0</v>
      </c>
      <c r="D4" s="1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1"/>
      <c r="D6" s="1"/>
      <c r="E6" s="1"/>
      <c r="F6" s="1"/>
    </row>
    <row r="7">
      <c r="A7" s="1" t="s">
        <v>20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/>
    </row>
    <row r="8">
      <c r="A8" s="2" t="s">
        <v>17</v>
      </c>
      <c r="B8" s="1">
        <v>0.0</v>
      </c>
      <c r="C8" s="2">
        <v>30.0</v>
      </c>
      <c r="D8" s="3">
        <f t="shared" ref="D8:E8" si="1">$B$4*B8/4095</f>
        <v>0</v>
      </c>
      <c r="E8" s="3">
        <f t="shared" si="1"/>
        <v>0.02197802198</v>
      </c>
      <c r="F8" s="3">
        <f t="shared" ref="F8:G8" si="2">$B$2*D8/($B$1-D8)</f>
        <v>0</v>
      </c>
      <c r="G8" s="3">
        <f t="shared" si="2"/>
        <v>67.04659739</v>
      </c>
    </row>
    <row r="9">
      <c r="A9" s="2">
        <v>1.0</v>
      </c>
      <c r="B9" s="3">
        <f t="shared" ref="B9:B28" si="5">C8+1</f>
        <v>31</v>
      </c>
      <c r="C9" s="4">
        <f t="shared" ref="C9:C28" si="6">B9+floor(($B$29-$C$8)/$A$28,1)-1</f>
        <v>232</v>
      </c>
      <c r="D9" s="3">
        <f t="shared" ref="D9:E9" si="3">$B$4*B9/4095</f>
        <v>0.02271062271</v>
      </c>
      <c r="E9" s="3">
        <f t="shared" si="3"/>
        <v>0.16996337</v>
      </c>
      <c r="F9" s="3">
        <f t="shared" ref="F9:G9" si="4">$B$2*D9/($B$1-D9)</f>
        <v>69.29697105</v>
      </c>
      <c r="G9" s="3">
        <f t="shared" si="4"/>
        <v>543.0076068</v>
      </c>
      <c r="H9" s="3">
        <f t="shared" ref="H9:H28" si="9">FLOOR((F9+G9)/2,1)</f>
        <v>306</v>
      </c>
      <c r="I9" s="2">
        <v>301.0</v>
      </c>
      <c r="J9" s="3">
        <f t="shared" ref="J9:J28" si="10">I9*(1-$B$3/100)</f>
        <v>297.99</v>
      </c>
      <c r="K9" s="3">
        <f t="shared" ref="K9:K28" si="11">I9*(1+$B$3/100)</f>
        <v>304.01</v>
      </c>
    </row>
    <row r="10">
      <c r="A10" s="2">
        <v>2.0</v>
      </c>
      <c r="B10" s="3">
        <f t="shared" si="5"/>
        <v>233</v>
      </c>
      <c r="C10" s="4">
        <f t="shared" si="6"/>
        <v>434</v>
      </c>
      <c r="D10" s="3">
        <f t="shared" ref="D10:E10" si="7">$B$4*B10/4095</f>
        <v>0.1706959707</v>
      </c>
      <c r="E10" s="3">
        <f t="shared" si="7"/>
        <v>0.3179487179</v>
      </c>
      <c r="F10" s="3">
        <f t="shared" ref="F10:G10" si="8">$B$2*D10/($B$1-D10)</f>
        <v>545.4758282</v>
      </c>
      <c r="G10" s="3">
        <f t="shared" si="8"/>
        <v>1066.208083</v>
      </c>
      <c r="H10" s="3">
        <f t="shared" si="9"/>
        <v>805</v>
      </c>
      <c r="I10" s="2">
        <v>787.0</v>
      </c>
      <c r="J10" s="3">
        <f t="shared" si="10"/>
        <v>779.13</v>
      </c>
      <c r="K10" s="3">
        <f t="shared" si="11"/>
        <v>794.87</v>
      </c>
      <c r="L10" s="1"/>
    </row>
    <row r="11">
      <c r="A11" s="2">
        <v>3.0</v>
      </c>
      <c r="B11" s="3">
        <f t="shared" si="5"/>
        <v>435</v>
      </c>
      <c r="C11" s="4">
        <f t="shared" si="6"/>
        <v>636</v>
      </c>
      <c r="D11" s="3">
        <f t="shared" ref="D11:E11" si="12">$B$4*B11/4095</f>
        <v>0.3186813187</v>
      </c>
      <c r="E11" s="3">
        <f t="shared" si="12"/>
        <v>0.4659340659</v>
      </c>
      <c r="F11" s="3">
        <f t="shared" ref="F11:G11" si="13">$B$2*D11/($B$1-D11)</f>
        <v>1068.927387</v>
      </c>
      <c r="G11" s="3">
        <f t="shared" si="13"/>
        <v>1644.048081</v>
      </c>
      <c r="H11" s="3">
        <f t="shared" si="9"/>
        <v>1356</v>
      </c>
      <c r="I11" s="2">
        <v>1370.0</v>
      </c>
      <c r="J11" s="3">
        <f t="shared" si="10"/>
        <v>1356.3</v>
      </c>
      <c r="K11" s="3">
        <f t="shared" si="11"/>
        <v>1383.7</v>
      </c>
    </row>
    <row r="12">
      <c r="A12" s="2">
        <v>4.0</v>
      </c>
      <c r="B12" s="3">
        <f t="shared" si="5"/>
        <v>637</v>
      </c>
      <c r="C12" s="4">
        <f t="shared" si="6"/>
        <v>838</v>
      </c>
      <c r="D12" s="3">
        <f t="shared" ref="D12:E12" si="14">$B$4*B12/4095</f>
        <v>0.4666666667</v>
      </c>
      <c r="E12" s="3">
        <f t="shared" si="14"/>
        <v>0.6139194139</v>
      </c>
      <c r="F12" s="3">
        <f t="shared" ref="F12:G12" si="15">$B$2*D12/($B$1-D12)</f>
        <v>1647.058824</v>
      </c>
      <c r="G12" s="3">
        <f t="shared" si="15"/>
        <v>2285.558434</v>
      </c>
      <c r="H12" s="3">
        <f t="shared" si="9"/>
        <v>1966</v>
      </c>
      <c r="I12" s="2">
        <v>2000.0</v>
      </c>
      <c r="J12" s="3">
        <f t="shared" si="10"/>
        <v>1980</v>
      </c>
      <c r="K12" s="3">
        <f t="shared" si="11"/>
        <v>2020</v>
      </c>
    </row>
    <row r="13">
      <c r="A13" s="2">
        <v>5.0</v>
      </c>
      <c r="B13" s="3">
        <f t="shared" si="5"/>
        <v>839</v>
      </c>
      <c r="C13" s="4">
        <f t="shared" si="6"/>
        <v>1040</v>
      </c>
      <c r="D13" s="3">
        <f t="shared" ref="D13:E13" si="16">$B$4*B13/4095</f>
        <v>0.6146520147</v>
      </c>
      <c r="E13" s="3">
        <f t="shared" si="16"/>
        <v>0.7619047619</v>
      </c>
      <c r="F13" s="3">
        <f t="shared" ref="F13:G13" si="17">$B$2*D13/($B$1-D13)</f>
        <v>2288.910108</v>
      </c>
      <c r="G13" s="3">
        <f t="shared" si="17"/>
        <v>3001.876173</v>
      </c>
      <c r="H13" s="3">
        <f t="shared" si="9"/>
        <v>2645</v>
      </c>
      <c r="I13" s="2">
        <v>2610.0</v>
      </c>
      <c r="J13" s="3">
        <f t="shared" si="10"/>
        <v>2583.9</v>
      </c>
      <c r="K13" s="3">
        <f t="shared" si="11"/>
        <v>2636.1</v>
      </c>
    </row>
    <row r="14">
      <c r="A14" s="2">
        <v>6.0</v>
      </c>
      <c r="B14" s="3">
        <f t="shared" si="5"/>
        <v>1041</v>
      </c>
      <c r="C14" s="4">
        <f t="shared" si="6"/>
        <v>1242</v>
      </c>
      <c r="D14" s="3">
        <f t="shared" ref="D14:E14" si="18">$B$4*B14/4095</f>
        <v>0.7626373626</v>
      </c>
      <c r="E14" s="3">
        <f t="shared" si="18"/>
        <v>0.9098901099</v>
      </c>
      <c r="F14" s="3">
        <f t="shared" ref="F14:G14" si="19">$B$2*D14/($B$1-D14)</f>
        <v>3005.630143</v>
      </c>
      <c r="G14" s="3">
        <f t="shared" si="19"/>
        <v>3806.896552</v>
      </c>
      <c r="H14" s="3">
        <f t="shared" si="9"/>
        <v>3406</v>
      </c>
      <c r="I14" s="2">
        <v>3400.0</v>
      </c>
      <c r="J14" s="3">
        <f t="shared" si="10"/>
        <v>3366</v>
      </c>
      <c r="K14" s="3">
        <f t="shared" si="11"/>
        <v>3434</v>
      </c>
    </row>
    <row r="15">
      <c r="A15" s="2">
        <v>7.0</v>
      </c>
      <c r="B15" s="3">
        <f t="shared" si="5"/>
        <v>1243</v>
      </c>
      <c r="C15" s="4">
        <f t="shared" si="6"/>
        <v>1444</v>
      </c>
      <c r="D15" s="3">
        <f t="shared" ref="D15:E15" si="20">$B$4*B15/4095</f>
        <v>0.9106227106</v>
      </c>
      <c r="E15" s="3">
        <f t="shared" si="20"/>
        <v>1.057875458</v>
      </c>
      <c r="F15" s="3">
        <f t="shared" ref="F15:G15" si="21">$B$2*D15/($B$1-D15)</f>
        <v>3811.129848</v>
      </c>
      <c r="G15" s="3">
        <f t="shared" si="21"/>
        <v>4718.183303</v>
      </c>
      <c r="H15" s="3">
        <f t="shared" si="9"/>
        <v>4264</v>
      </c>
      <c r="I15" s="2">
        <v>4220.0</v>
      </c>
      <c r="J15" s="3">
        <f t="shared" si="10"/>
        <v>4177.8</v>
      </c>
      <c r="K15" s="3">
        <f t="shared" si="11"/>
        <v>4262.2</v>
      </c>
    </row>
    <row r="16">
      <c r="A16" s="2">
        <v>8.0</v>
      </c>
      <c r="B16" s="3">
        <f t="shared" si="5"/>
        <v>1445</v>
      </c>
      <c r="C16" s="4">
        <f t="shared" si="6"/>
        <v>1646</v>
      </c>
      <c r="D16" s="3">
        <f t="shared" ref="D16:E16" si="22">$B$4*B16/4095</f>
        <v>1.058608059</v>
      </c>
      <c r="E16" s="3">
        <f t="shared" si="22"/>
        <v>1.205860806</v>
      </c>
      <c r="F16" s="3">
        <f t="shared" ref="F16:G16" si="23">$B$2*D16/($B$1-D16)</f>
        <v>4722.993953</v>
      </c>
      <c r="G16" s="3">
        <f t="shared" si="23"/>
        <v>5758.264824</v>
      </c>
      <c r="H16" s="3">
        <f t="shared" si="9"/>
        <v>5240</v>
      </c>
      <c r="I16" s="2">
        <v>5230.0</v>
      </c>
      <c r="J16" s="3">
        <f t="shared" si="10"/>
        <v>5177.7</v>
      </c>
      <c r="K16" s="3">
        <f t="shared" si="11"/>
        <v>5282.3</v>
      </c>
    </row>
    <row r="17">
      <c r="A17" s="2">
        <v>9.0</v>
      </c>
      <c r="B17" s="3">
        <f t="shared" si="5"/>
        <v>1647</v>
      </c>
      <c r="C17" s="4">
        <f t="shared" si="6"/>
        <v>1848</v>
      </c>
      <c r="D17" s="3">
        <f t="shared" ref="D17:E17" si="24">$B$4*B17/4095</f>
        <v>1.206593407</v>
      </c>
      <c r="E17" s="3">
        <f t="shared" si="24"/>
        <v>1.353846154</v>
      </c>
      <c r="F17" s="3">
        <f t="shared" ref="F17:G17" si="25">$B$2*D17/($B$1-D17)</f>
        <v>5763.779528</v>
      </c>
      <c r="G17" s="3">
        <f t="shared" si="25"/>
        <v>6956.521739</v>
      </c>
      <c r="H17" s="3">
        <f t="shared" si="9"/>
        <v>6360</v>
      </c>
      <c r="I17" s="2">
        <v>6340.0</v>
      </c>
      <c r="J17" s="3">
        <f t="shared" si="10"/>
        <v>6276.6</v>
      </c>
      <c r="K17" s="3">
        <f t="shared" si="11"/>
        <v>6403.4</v>
      </c>
    </row>
    <row r="18">
      <c r="A18" s="2">
        <v>10.0</v>
      </c>
      <c r="B18" s="3">
        <f t="shared" si="5"/>
        <v>1849</v>
      </c>
      <c r="C18" s="4">
        <f t="shared" si="6"/>
        <v>2050</v>
      </c>
      <c r="D18" s="3">
        <f t="shared" ref="D18:E18" si="26">$B$4*B18/4095</f>
        <v>1.354578755</v>
      </c>
      <c r="E18" s="3">
        <f t="shared" si="26"/>
        <v>1.501831502</v>
      </c>
      <c r="F18" s="3">
        <f t="shared" ref="F18:G18" si="27">$B$2*D18/($B$1-D18)</f>
        <v>6962.907174</v>
      </c>
      <c r="G18" s="3">
        <f t="shared" si="27"/>
        <v>8352.006519</v>
      </c>
      <c r="H18" s="3">
        <f t="shared" si="9"/>
        <v>7657</v>
      </c>
      <c r="I18" s="2">
        <v>7680.0</v>
      </c>
      <c r="J18" s="3">
        <f t="shared" si="10"/>
        <v>7603.2</v>
      </c>
      <c r="K18" s="3">
        <f t="shared" si="11"/>
        <v>7756.8</v>
      </c>
    </row>
    <row r="19">
      <c r="A19" s="2">
        <v>11.0</v>
      </c>
      <c r="B19" s="3">
        <f t="shared" si="5"/>
        <v>2051</v>
      </c>
      <c r="C19" s="4">
        <f t="shared" si="6"/>
        <v>2252</v>
      </c>
      <c r="D19" s="3">
        <f t="shared" ref="D19:E19" si="28">$B$4*B19/4095</f>
        <v>1.502564103</v>
      </c>
      <c r="E19" s="3">
        <f t="shared" si="28"/>
        <v>1.64981685</v>
      </c>
      <c r="F19" s="3">
        <f t="shared" ref="F19:G19" si="29">$B$2*D19/($B$1-D19)</f>
        <v>8359.486448</v>
      </c>
      <c r="G19" s="3">
        <f t="shared" si="29"/>
        <v>9997.780244</v>
      </c>
      <c r="H19" s="3">
        <f t="shared" si="9"/>
        <v>9178</v>
      </c>
      <c r="I19" s="2">
        <v>9100.0</v>
      </c>
      <c r="J19" s="3">
        <f t="shared" si="10"/>
        <v>9009</v>
      </c>
      <c r="K19" s="3">
        <f t="shared" si="11"/>
        <v>9191</v>
      </c>
    </row>
    <row r="20">
      <c r="A20" s="2">
        <v>12.0</v>
      </c>
      <c r="B20" s="3">
        <f t="shared" si="5"/>
        <v>2253</v>
      </c>
      <c r="C20" s="4">
        <f t="shared" si="6"/>
        <v>2454</v>
      </c>
      <c r="D20" s="3">
        <f t="shared" ref="D20:E20" si="30">$B$4*B20/4095</f>
        <v>1.650549451</v>
      </c>
      <c r="E20" s="3">
        <f t="shared" si="30"/>
        <v>1.797802198</v>
      </c>
      <c r="F20" s="3">
        <f t="shared" ref="F20:G20" si="31">$B$2*D20/($B$1-D20)</f>
        <v>10006.66223</v>
      </c>
      <c r="G20" s="3">
        <f t="shared" si="31"/>
        <v>11967.81273</v>
      </c>
      <c r="H20" s="3">
        <f t="shared" si="9"/>
        <v>10987</v>
      </c>
      <c r="I20" s="2">
        <v>11000.0</v>
      </c>
      <c r="J20" s="3">
        <f t="shared" si="10"/>
        <v>10890</v>
      </c>
      <c r="K20" s="3">
        <f t="shared" si="11"/>
        <v>11110</v>
      </c>
    </row>
    <row r="21">
      <c r="A21" s="2">
        <v>13.0</v>
      </c>
      <c r="B21" s="3">
        <f t="shared" si="5"/>
        <v>2455</v>
      </c>
      <c r="C21" s="4">
        <f t="shared" si="6"/>
        <v>2656</v>
      </c>
      <c r="D21" s="3">
        <f t="shared" ref="D21:E21" si="32">$B$4*B21/4095</f>
        <v>1.798534799</v>
      </c>
      <c r="E21" s="3">
        <f t="shared" si="32"/>
        <v>1.945787546</v>
      </c>
      <c r="F21" s="3">
        <f t="shared" ref="F21:G21" si="33">$B$2*D21/($B$1-D21)</f>
        <v>11978.53135</v>
      </c>
      <c r="G21" s="3">
        <f t="shared" si="33"/>
        <v>14368.40682</v>
      </c>
      <c r="H21" s="3">
        <f t="shared" si="9"/>
        <v>13173</v>
      </c>
      <c r="I21" s="2">
        <v>13000.0</v>
      </c>
      <c r="J21" s="3">
        <f t="shared" si="10"/>
        <v>12870</v>
      </c>
      <c r="K21" s="3">
        <f t="shared" si="11"/>
        <v>13130</v>
      </c>
    </row>
    <row r="22">
      <c r="A22" s="2">
        <v>14.0</v>
      </c>
      <c r="B22" s="3">
        <f t="shared" si="5"/>
        <v>2657</v>
      </c>
      <c r="C22" s="4">
        <f t="shared" si="6"/>
        <v>2858</v>
      </c>
      <c r="D22" s="3">
        <f t="shared" ref="D22:E22" si="34">$B$4*B22/4095</f>
        <v>1.946520147</v>
      </c>
      <c r="E22" s="3">
        <f t="shared" si="34"/>
        <v>2.093772894</v>
      </c>
      <c r="F22" s="3">
        <f t="shared" ref="F22:G22" si="35">$B$2*D22/($B$1-D22)</f>
        <v>14381.59675</v>
      </c>
      <c r="G22" s="3">
        <f t="shared" si="35"/>
        <v>17358.03219</v>
      </c>
      <c r="H22" s="3">
        <f t="shared" si="9"/>
        <v>15869</v>
      </c>
      <c r="I22" s="2">
        <v>15800.0</v>
      </c>
      <c r="J22" s="3">
        <f t="shared" si="10"/>
        <v>15642</v>
      </c>
      <c r="K22" s="3">
        <f t="shared" si="11"/>
        <v>15958</v>
      </c>
    </row>
    <row r="23">
      <c r="A23" s="2">
        <v>15.0</v>
      </c>
      <c r="B23" s="3">
        <f t="shared" si="5"/>
        <v>2859</v>
      </c>
      <c r="C23" s="4">
        <f t="shared" si="6"/>
        <v>3060</v>
      </c>
      <c r="D23" s="3">
        <f t="shared" ref="D23:E23" si="36">$B$4*B23/4095</f>
        <v>2.094505495</v>
      </c>
      <c r="E23" s="3">
        <f t="shared" si="36"/>
        <v>2.241758242</v>
      </c>
      <c r="F23" s="3">
        <f t="shared" ref="F23:G23" si="37">$B$2*D23/($B$1-D23)</f>
        <v>17374.65816</v>
      </c>
      <c r="G23" s="3">
        <f t="shared" si="37"/>
        <v>21183.80062</v>
      </c>
      <c r="H23" s="3">
        <f t="shared" si="9"/>
        <v>19279</v>
      </c>
      <c r="I23" s="2">
        <v>19100.0</v>
      </c>
      <c r="J23" s="3">
        <f t="shared" si="10"/>
        <v>18909</v>
      </c>
      <c r="K23" s="3">
        <f t="shared" si="11"/>
        <v>19291</v>
      </c>
    </row>
    <row r="24">
      <c r="A24" s="2">
        <v>16.0</v>
      </c>
      <c r="B24" s="3">
        <f t="shared" si="5"/>
        <v>3061</v>
      </c>
      <c r="C24" s="4">
        <f t="shared" si="6"/>
        <v>3262</v>
      </c>
      <c r="D24" s="3">
        <f t="shared" ref="D24:E24" si="38">$B$4*B24/4095</f>
        <v>2.242490842</v>
      </c>
      <c r="E24" s="3">
        <f t="shared" si="38"/>
        <v>2.38974359</v>
      </c>
      <c r="F24" s="3">
        <f t="shared" ref="F24:G24" si="39">$B$2*D24/($B$1-D24)</f>
        <v>21205.40353</v>
      </c>
      <c r="G24" s="3">
        <f t="shared" si="39"/>
        <v>26253.52113</v>
      </c>
      <c r="H24" s="3">
        <f t="shared" si="9"/>
        <v>23729</v>
      </c>
      <c r="I24" s="2">
        <v>23700.0</v>
      </c>
      <c r="J24" s="3">
        <f t="shared" si="10"/>
        <v>23463</v>
      </c>
      <c r="K24" s="3">
        <f t="shared" si="11"/>
        <v>23937</v>
      </c>
    </row>
    <row r="25">
      <c r="A25" s="2">
        <v>17.0</v>
      </c>
      <c r="B25" s="3">
        <f t="shared" si="5"/>
        <v>3263</v>
      </c>
      <c r="C25" s="4">
        <f t="shared" si="6"/>
        <v>3464</v>
      </c>
      <c r="D25" s="3">
        <f t="shared" ref="D25:E25" si="40">$B$4*B25/4095</f>
        <v>2.39047619</v>
      </c>
      <c r="E25" s="3">
        <f t="shared" si="40"/>
        <v>2.537728938</v>
      </c>
      <c r="F25" s="3">
        <f t="shared" ref="F25:G25" si="41">$B$2*D25/($B$1-D25)</f>
        <v>26282.72251</v>
      </c>
      <c r="G25" s="3">
        <f t="shared" si="41"/>
        <v>33291.68669</v>
      </c>
      <c r="H25" s="3">
        <f t="shared" si="9"/>
        <v>29787</v>
      </c>
      <c r="I25" s="2">
        <v>30000.0</v>
      </c>
      <c r="J25" s="3">
        <f t="shared" si="10"/>
        <v>29700</v>
      </c>
      <c r="K25" s="3">
        <f t="shared" si="11"/>
        <v>30300</v>
      </c>
    </row>
    <row r="26">
      <c r="A26" s="2">
        <v>18.0</v>
      </c>
      <c r="B26" s="3">
        <f t="shared" si="5"/>
        <v>3465</v>
      </c>
      <c r="C26" s="4">
        <f t="shared" si="6"/>
        <v>3666</v>
      </c>
      <c r="D26" s="3">
        <f t="shared" ref="D26:E26" si="42">$B$4*B26/4095</f>
        <v>2.538461538</v>
      </c>
      <c r="E26" s="3">
        <f t="shared" si="42"/>
        <v>2.685714286</v>
      </c>
      <c r="F26" s="3">
        <f t="shared" ref="F26:G26" si="43">$B$2*D26/($B$1-D26)</f>
        <v>33333.33333</v>
      </c>
      <c r="G26" s="3">
        <f t="shared" si="43"/>
        <v>43720.93023</v>
      </c>
      <c r="H26" s="3">
        <f t="shared" si="9"/>
        <v>38527</v>
      </c>
      <c r="I26" s="2">
        <v>38300.0</v>
      </c>
      <c r="J26" s="3">
        <f t="shared" si="10"/>
        <v>37917</v>
      </c>
      <c r="K26" s="3">
        <f t="shared" si="11"/>
        <v>38683</v>
      </c>
    </row>
    <row r="27">
      <c r="A27" s="2">
        <v>19.0</v>
      </c>
      <c r="B27" s="3">
        <f t="shared" si="5"/>
        <v>3667</v>
      </c>
      <c r="C27" s="4">
        <f t="shared" si="6"/>
        <v>3868</v>
      </c>
      <c r="D27" s="3">
        <f t="shared" ref="D27:E27" si="44">$B$4*B27/4095</f>
        <v>2.686446886</v>
      </c>
      <c r="E27" s="3">
        <f t="shared" si="44"/>
        <v>2.833699634</v>
      </c>
      <c r="F27" s="3">
        <f t="shared" ref="F27:G27" si="45">$B$2*D27/($B$1-D27)</f>
        <v>43785.07463</v>
      </c>
      <c r="G27" s="3">
        <f t="shared" si="45"/>
        <v>60769.83504</v>
      </c>
      <c r="H27" s="3">
        <f t="shared" si="9"/>
        <v>52277</v>
      </c>
      <c r="I27" s="2">
        <v>52300.0</v>
      </c>
      <c r="J27" s="3">
        <f t="shared" si="10"/>
        <v>51777</v>
      </c>
      <c r="K27" s="3">
        <f t="shared" si="11"/>
        <v>52823</v>
      </c>
    </row>
    <row r="28">
      <c r="A28" s="2">
        <v>20.0</v>
      </c>
      <c r="B28" s="3">
        <f t="shared" si="5"/>
        <v>3869</v>
      </c>
      <c r="C28" s="4">
        <f t="shared" si="6"/>
        <v>4070</v>
      </c>
      <c r="D28" s="3">
        <f t="shared" ref="D28:E28" si="46">$B$4*B28/4095</f>
        <v>2.834432234</v>
      </c>
      <c r="E28" s="3">
        <f t="shared" si="46"/>
        <v>2.981684982</v>
      </c>
      <c r="F28" s="3">
        <f t="shared" ref="F28:G28" si="47">$B$2*D28/($B$1-D28)</f>
        <v>60881.19591</v>
      </c>
      <c r="G28" s="3">
        <f t="shared" si="47"/>
        <v>93670.88608</v>
      </c>
      <c r="H28" s="3">
        <f t="shared" si="9"/>
        <v>77276</v>
      </c>
      <c r="I28" s="2">
        <v>78700.0</v>
      </c>
      <c r="J28" s="3">
        <f t="shared" si="10"/>
        <v>77913</v>
      </c>
      <c r="K28" s="3">
        <f t="shared" si="11"/>
        <v>79487</v>
      </c>
    </row>
    <row r="29">
      <c r="A29" s="2" t="s">
        <v>17</v>
      </c>
      <c r="B29" s="1">
        <v>4071.0</v>
      </c>
      <c r="C29" s="5">
        <v>4095.0</v>
      </c>
      <c r="D29" s="3">
        <f t="shared" ref="D29:E29" si="48">$B$4*B29/4095</f>
        <v>2.982417582</v>
      </c>
      <c r="E29" s="3">
        <f t="shared" si="48"/>
        <v>3</v>
      </c>
    </row>
    <row r="31">
      <c r="I31" s="1" t="s">
        <v>21</v>
      </c>
    </row>
    <row r="32">
      <c r="I32" s="1" t="s">
        <v>22</v>
      </c>
    </row>
  </sheetData>
  <conditionalFormatting sqref="J9:J29">
    <cfRule type="cellIs" dxfId="0" priority="1" operator="lessThan">
      <formula>F9</formula>
    </cfRule>
  </conditionalFormatting>
  <conditionalFormatting sqref="K9:K29">
    <cfRule type="cellIs" dxfId="0" priority="2" operator="greaterThan">
      <formula>G9</formula>
    </cfRule>
  </conditionalFormatting>
  <drawing r:id="rId1"/>
</worksheet>
</file>