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ierradungee/Google Drive/OCT4 Regulation Model/OCT4diffSearch/"/>
    </mc:Choice>
  </mc:AlternateContent>
  <bookViews>
    <workbookView xWindow="0" yWindow="440" windowWidth="25600" windowHeight="14200" firstSheet="2" activeTab="3"/>
  </bookViews>
  <sheets>
    <sheet name="ACTB" sheetId="3" r:id="rId1"/>
    <sheet name="RPS9" sheetId="4" r:id="rId2"/>
    <sheet name="Cdx2 - ACTB" sheetId="1" r:id="rId3"/>
    <sheet name="Cdx2 - RPS9" sheetId="5" r:id="rId4"/>
    <sheet name="OCT4 - ACTB" sheetId="2" r:id="rId5"/>
    <sheet name="OCT4 - RPS9" sheetId="6" r:id="rId6"/>
  </sheets>
  <definedNames>
    <definedName name="_xlchart.v1.0" hidden="1">'Cdx2 - ACTB'!$L$5:$L$7</definedName>
    <definedName name="_xlchart.v1.1" hidden="1">'Cdx2 - RPS9'!$B$11</definedName>
    <definedName name="_xlchart.v1.2" hidden="1">'Cdx2 - RPS9'!$B$2</definedName>
    <definedName name="_xlchart.v1.3" hidden="1">'Cdx2 - RPS9'!$B$5</definedName>
    <definedName name="_xlchart.v1.4" hidden="1">'Cdx2 - RPS9'!$B$8</definedName>
    <definedName name="_xlchart.v1.5" hidden="1">'Cdx2 - RPS9'!$L$11:$L$13</definedName>
    <definedName name="_xlchart.v1.6" hidden="1">'Cdx2 - RPS9'!$L$2:$L$4</definedName>
    <definedName name="_xlchart.v1.7" hidden="1">'Cdx2 - RPS9'!$L$8:$L$10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6" l="1"/>
  <c r="N2" i="6"/>
  <c r="P11" i="5"/>
  <c r="P8" i="5"/>
  <c r="P5" i="5"/>
  <c r="P2" i="5"/>
  <c r="O11" i="5"/>
  <c r="O8" i="5"/>
  <c r="O5" i="5"/>
  <c r="O2" i="5"/>
  <c r="P5" i="1"/>
  <c r="N2" i="2"/>
  <c r="P11" i="1"/>
  <c r="P8" i="1"/>
  <c r="P2" i="1"/>
  <c r="N5" i="1"/>
  <c r="N6" i="1"/>
  <c r="N7" i="1"/>
  <c r="N8" i="1"/>
  <c r="N9" i="1"/>
  <c r="N10" i="1"/>
  <c r="N11" i="1"/>
  <c r="N12" i="1"/>
  <c r="N13" i="1"/>
  <c r="N4" i="1"/>
  <c r="N3" i="1"/>
  <c r="N2" i="1"/>
  <c r="O2" i="1"/>
  <c r="P11" i="2"/>
  <c r="P8" i="2"/>
  <c r="P5" i="2"/>
  <c r="P2" i="2"/>
  <c r="N3" i="2"/>
  <c r="N4" i="2"/>
  <c r="N5" i="2"/>
  <c r="N6" i="2"/>
  <c r="N7" i="2"/>
  <c r="N8" i="2"/>
  <c r="N9" i="2"/>
  <c r="N10" i="2"/>
  <c r="N11" i="2"/>
  <c r="N12" i="2"/>
  <c r="N13" i="2"/>
  <c r="O2" i="2"/>
  <c r="J2" i="2"/>
  <c r="J2" i="6"/>
  <c r="J3" i="6"/>
  <c r="J4" i="6"/>
  <c r="J5" i="6"/>
  <c r="J6" i="6"/>
  <c r="J7" i="6"/>
  <c r="J8" i="6"/>
  <c r="J9" i="6"/>
  <c r="J10" i="6"/>
  <c r="J11" i="6"/>
  <c r="J12" i="6"/>
  <c r="J13" i="6"/>
  <c r="F3" i="2"/>
  <c r="F3" i="3"/>
  <c r="H3" i="2"/>
  <c r="F2" i="2"/>
  <c r="F2" i="3"/>
  <c r="H2" i="2"/>
  <c r="F4" i="2"/>
  <c r="F4" i="3"/>
  <c r="H4" i="2"/>
  <c r="J3" i="2"/>
  <c r="J4" i="2"/>
  <c r="F5" i="2"/>
  <c r="F5" i="3"/>
  <c r="H5" i="2"/>
  <c r="J5" i="2"/>
  <c r="F6" i="2"/>
  <c r="F6" i="3"/>
  <c r="H6" i="2"/>
  <c r="J6" i="2"/>
  <c r="F7" i="2"/>
  <c r="F7" i="3"/>
  <c r="H7" i="2"/>
  <c r="J7" i="2"/>
  <c r="F8" i="2"/>
  <c r="F8" i="3"/>
  <c r="H8" i="2"/>
  <c r="J8" i="2"/>
  <c r="F9" i="2"/>
  <c r="F9" i="3"/>
  <c r="H9" i="2"/>
  <c r="J9" i="2"/>
  <c r="F10" i="2"/>
  <c r="F10" i="3"/>
  <c r="H10" i="2"/>
  <c r="J10" i="2"/>
  <c r="F11" i="2"/>
  <c r="F11" i="3"/>
  <c r="H11" i="2"/>
  <c r="J11" i="2"/>
  <c r="F12" i="2"/>
  <c r="F12" i="3"/>
  <c r="H12" i="2"/>
  <c r="J12" i="2"/>
  <c r="F13" i="2"/>
  <c r="F13" i="3"/>
  <c r="H13" i="2"/>
  <c r="J13" i="2"/>
  <c r="F2" i="1"/>
  <c r="H2" i="1"/>
  <c r="F3" i="1"/>
  <c r="H3" i="1"/>
  <c r="F4" i="1"/>
  <c r="H4" i="1"/>
  <c r="J2" i="1"/>
  <c r="J3" i="1"/>
  <c r="J4" i="1"/>
  <c r="F5" i="1"/>
  <c r="H5" i="1"/>
  <c r="J5" i="1"/>
  <c r="F7" i="1"/>
  <c r="H7" i="1"/>
  <c r="J7" i="1"/>
  <c r="F8" i="1"/>
  <c r="H8" i="1"/>
  <c r="J8" i="1"/>
  <c r="F9" i="1"/>
  <c r="H9" i="1"/>
  <c r="J9" i="1"/>
  <c r="F10" i="1"/>
  <c r="H10" i="1"/>
  <c r="J10" i="1"/>
  <c r="F12" i="1"/>
  <c r="H12" i="1"/>
  <c r="J12" i="1"/>
  <c r="F13" i="1"/>
  <c r="H13" i="1"/>
  <c r="J13" i="1"/>
  <c r="F11" i="1"/>
  <c r="H11" i="1"/>
  <c r="J11" i="1"/>
  <c r="L11" i="1"/>
  <c r="G13" i="4"/>
  <c r="G13" i="6"/>
  <c r="I13" i="6"/>
  <c r="G2" i="4"/>
  <c r="G2" i="6"/>
  <c r="I2" i="6"/>
  <c r="K13" i="6"/>
  <c r="F13" i="6"/>
  <c r="F13" i="4"/>
  <c r="H13" i="6"/>
  <c r="F2" i="6"/>
  <c r="F2" i="4"/>
  <c r="H2" i="6"/>
  <c r="L13" i="6"/>
  <c r="M13" i="6"/>
  <c r="G12" i="4"/>
  <c r="G12" i="6"/>
  <c r="I12" i="6"/>
  <c r="K12" i="6"/>
  <c r="F12" i="6"/>
  <c r="F12" i="4"/>
  <c r="H12" i="6"/>
  <c r="L12" i="6"/>
  <c r="M12" i="6"/>
  <c r="G11" i="4"/>
  <c r="G11" i="6"/>
  <c r="I11" i="6"/>
  <c r="F11" i="6"/>
  <c r="F11" i="4"/>
  <c r="H11" i="6"/>
  <c r="G10" i="4"/>
  <c r="G10" i="6"/>
  <c r="I10" i="6"/>
  <c r="K10" i="6"/>
  <c r="F10" i="6"/>
  <c r="F10" i="4"/>
  <c r="H10" i="6"/>
  <c r="L10" i="6"/>
  <c r="M10" i="6"/>
  <c r="G9" i="4"/>
  <c r="G9" i="6"/>
  <c r="I9" i="6"/>
  <c r="K9" i="6"/>
  <c r="F9" i="6"/>
  <c r="F9" i="4"/>
  <c r="H9" i="6"/>
  <c r="L9" i="6"/>
  <c r="M9" i="6"/>
  <c r="G8" i="4"/>
  <c r="G8" i="6"/>
  <c r="I8" i="6"/>
  <c r="K8" i="6"/>
  <c r="F8" i="6"/>
  <c r="F8" i="4"/>
  <c r="H8" i="6"/>
  <c r="L8" i="6"/>
  <c r="M8" i="6"/>
  <c r="G7" i="4"/>
  <c r="G7" i="6"/>
  <c r="I7" i="6"/>
  <c r="F7" i="6"/>
  <c r="F7" i="4"/>
  <c r="H7" i="6"/>
  <c r="G6" i="4"/>
  <c r="G6" i="6"/>
  <c r="I6" i="6"/>
  <c r="K6" i="6"/>
  <c r="F6" i="6"/>
  <c r="F6" i="4"/>
  <c r="H6" i="6"/>
  <c r="L6" i="6"/>
  <c r="M6" i="6"/>
  <c r="G5" i="4"/>
  <c r="G5" i="6"/>
  <c r="I5" i="6"/>
  <c r="K5" i="6"/>
  <c r="F5" i="6"/>
  <c r="F5" i="4"/>
  <c r="H5" i="6"/>
  <c r="L5" i="6"/>
  <c r="M5" i="6"/>
  <c r="G4" i="4"/>
  <c r="G4" i="6"/>
  <c r="I4" i="6"/>
  <c r="K4" i="6"/>
  <c r="F4" i="6"/>
  <c r="F4" i="4"/>
  <c r="H4" i="6"/>
  <c r="L4" i="6"/>
  <c r="M4" i="6"/>
  <c r="G3" i="4"/>
  <c r="G3" i="6"/>
  <c r="I3" i="6"/>
  <c r="F3" i="6"/>
  <c r="F3" i="4"/>
  <c r="H3" i="6"/>
  <c r="K11" i="6"/>
  <c r="L2" i="6"/>
  <c r="G13" i="3"/>
  <c r="G13" i="2"/>
  <c r="I13" i="2"/>
  <c r="G2" i="3"/>
  <c r="G2" i="2"/>
  <c r="I2" i="2"/>
  <c r="K13" i="2"/>
  <c r="L13" i="2"/>
  <c r="M13" i="2"/>
  <c r="G12" i="3"/>
  <c r="G12" i="2"/>
  <c r="I12" i="2"/>
  <c r="K12" i="2"/>
  <c r="L12" i="2"/>
  <c r="M12" i="2"/>
  <c r="G11" i="3"/>
  <c r="G11" i="2"/>
  <c r="I11" i="2"/>
  <c r="G10" i="3"/>
  <c r="G10" i="2"/>
  <c r="I10" i="2"/>
  <c r="K10" i="2"/>
  <c r="L10" i="2"/>
  <c r="M10" i="2"/>
  <c r="G9" i="3"/>
  <c r="G9" i="2"/>
  <c r="I9" i="2"/>
  <c r="K9" i="2"/>
  <c r="L9" i="2"/>
  <c r="M9" i="2"/>
  <c r="G8" i="3"/>
  <c r="G8" i="2"/>
  <c r="I8" i="2"/>
  <c r="K8" i="2"/>
  <c r="L8" i="2"/>
  <c r="M8" i="2"/>
  <c r="G7" i="3"/>
  <c r="G7" i="2"/>
  <c r="I7" i="2"/>
  <c r="G6" i="3"/>
  <c r="G6" i="2"/>
  <c r="I6" i="2"/>
  <c r="K6" i="2"/>
  <c r="L6" i="2"/>
  <c r="M6" i="2"/>
  <c r="G5" i="3"/>
  <c r="G5" i="2"/>
  <c r="I5" i="2"/>
  <c r="K5" i="2"/>
  <c r="L5" i="2"/>
  <c r="M5" i="2"/>
  <c r="G4" i="3"/>
  <c r="G4" i="2"/>
  <c r="I4" i="2"/>
  <c r="K4" i="2"/>
  <c r="L4" i="2"/>
  <c r="M4" i="2"/>
  <c r="L3" i="2"/>
  <c r="G3" i="3"/>
  <c r="G3" i="2"/>
  <c r="I3" i="2"/>
  <c r="K2" i="2"/>
  <c r="L2" i="2"/>
  <c r="G13" i="5"/>
  <c r="I13" i="5"/>
  <c r="G12" i="5"/>
  <c r="I12" i="5"/>
  <c r="G11" i="5"/>
  <c r="I11" i="5"/>
  <c r="G10" i="5"/>
  <c r="I10" i="5"/>
  <c r="G9" i="5"/>
  <c r="I9" i="5"/>
  <c r="G8" i="5"/>
  <c r="I8" i="5"/>
  <c r="G7" i="5"/>
  <c r="I7" i="5"/>
  <c r="G6" i="5"/>
  <c r="I6" i="5"/>
  <c r="G5" i="5"/>
  <c r="I5" i="5"/>
  <c r="G4" i="5"/>
  <c r="I4" i="5"/>
  <c r="G3" i="5"/>
  <c r="I3" i="5"/>
  <c r="G2" i="5"/>
  <c r="I2" i="5"/>
  <c r="F13" i="5"/>
  <c r="H13" i="5"/>
  <c r="F12" i="5"/>
  <c r="H12" i="5"/>
  <c r="F11" i="5"/>
  <c r="H11" i="5"/>
  <c r="F10" i="5"/>
  <c r="H10" i="5"/>
  <c r="F9" i="5"/>
  <c r="H9" i="5"/>
  <c r="F8" i="5"/>
  <c r="H8" i="5"/>
  <c r="F7" i="5"/>
  <c r="H7" i="5"/>
  <c r="F6" i="5"/>
  <c r="H6" i="5"/>
  <c r="F5" i="5"/>
  <c r="H5" i="5"/>
  <c r="F4" i="5"/>
  <c r="H4" i="5"/>
  <c r="F3" i="5"/>
  <c r="H3" i="5"/>
  <c r="F2" i="5"/>
  <c r="H2" i="5"/>
  <c r="J6" i="5"/>
  <c r="L6" i="5"/>
  <c r="J2" i="5"/>
  <c r="L2" i="5"/>
  <c r="G13" i="1"/>
  <c r="I13" i="1"/>
  <c r="G12" i="1"/>
  <c r="I12" i="1"/>
  <c r="G11" i="1"/>
  <c r="I11" i="1"/>
  <c r="G2" i="1"/>
  <c r="I2" i="1"/>
  <c r="K11" i="1"/>
  <c r="G10" i="1"/>
  <c r="I10" i="1"/>
  <c r="G9" i="1"/>
  <c r="I9" i="1"/>
  <c r="G8" i="1"/>
  <c r="I8" i="1"/>
  <c r="G7" i="1"/>
  <c r="I7" i="1"/>
  <c r="G5" i="1"/>
  <c r="I5" i="1"/>
  <c r="G4" i="1"/>
  <c r="I4" i="1"/>
  <c r="G3" i="1"/>
  <c r="I3" i="1"/>
  <c r="K10" i="1"/>
  <c r="K13" i="1"/>
  <c r="K12" i="1"/>
  <c r="K9" i="1"/>
  <c r="K8" i="1"/>
  <c r="K7" i="1"/>
  <c r="K2" i="1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K2" i="4"/>
  <c r="H2" i="4"/>
  <c r="J2" i="4"/>
  <c r="L2" i="4"/>
  <c r="M2" i="4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K2" i="3"/>
  <c r="H2" i="3"/>
  <c r="J2" i="3"/>
  <c r="L2" i="3"/>
  <c r="M2" i="3"/>
  <c r="G6" i="1"/>
  <c r="I6" i="1"/>
  <c r="K6" i="1"/>
  <c r="F6" i="1"/>
  <c r="H6" i="1"/>
  <c r="J6" i="1"/>
  <c r="L6" i="1"/>
  <c r="M6" i="1"/>
  <c r="L10" i="1"/>
  <c r="M10" i="1"/>
  <c r="L4" i="1"/>
  <c r="L3" i="6"/>
  <c r="K3" i="6"/>
  <c r="K7" i="6"/>
  <c r="K2" i="6"/>
  <c r="M2" i="6"/>
  <c r="L7" i="6"/>
  <c r="M7" i="6"/>
  <c r="L11" i="6"/>
  <c r="M11" i="6"/>
  <c r="M2" i="2"/>
  <c r="L11" i="2"/>
  <c r="K11" i="2"/>
  <c r="M11" i="2"/>
  <c r="L7" i="2"/>
  <c r="K3" i="2"/>
  <c r="M3" i="2"/>
  <c r="K7" i="2"/>
  <c r="K2" i="5"/>
  <c r="M2" i="5"/>
  <c r="K6" i="5"/>
  <c r="M6" i="5"/>
  <c r="J10" i="5"/>
  <c r="L10" i="5"/>
  <c r="K10" i="5"/>
  <c r="J3" i="5"/>
  <c r="L3" i="5"/>
  <c r="J7" i="5"/>
  <c r="L7" i="5"/>
  <c r="J11" i="5"/>
  <c r="L11" i="5"/>
  <c r="K3" i="5"/>
  <c r="K11" i="5"/>
  <c r="J4" i="5"/>
  <c r="L4" i="5"/>
  <c r="J8" i="5"/>
  <c r="L8" i="5"/>
  <c r="K4" i="5"/>
  <c r="K8" i="5"/>
  <c r="K12" i="5"/>
  <c r="K7" i="5"/>
  <c r="J12" i="5"/>
  <c r="L12" i="5"/>
  <c r="J5" i="5"/>
  <c r="L5" i="5"/>
  <c r="J9" i="5"/>
  <c r="L9" i="5"/>
  <c r="J13" i="5"/>
  <c r="L13" i="5"/>
  <c r="K5" i="5"/>
  <c r="K9" i="5"/>
  <c r="K13" i="5"/>
  <c r="K3" i="1"/>
  <c r="K4" i="1"/>
  <c r="M4" i="1"/>
  <c r="K5" i="1"/>
  <c r="M11" i="1"/>
  <c r="L8" i="1"/>
  <c r="M8" i="1"/>
  <c r="L9" i="1"/>
  <c r="M9" i="1"/>
  <c r="L5" i="1"/>
  <c r="L12" i="1"/>
  <c r="M12" i="1"/>
  <c r="L2" i="1"/>
  <c r="M2" i="1"/>
  <c r="L7" i="1"/>
  <c r="M7" i="1"/>
  <c r="L3" i="1"/>
  <c r="M3" i="1"/>
  <c r="L13" i="1"/>
  <c r="M13" i="1"/>
  <c r="J6" i="4"/>
  <c r="L6" i="4"/>
  <c r="K6" i="4"/>
  <c r="K5" i="3"/>
  <c r="K9" i="3"/>
  <c r="K13" i="3"/>
  <c r="J10" i="4"/>
  <c r="L10" i="4"/>
  <c r="K10" i="4"/>
  <c r="J3" i="4"/>
  <c r="L3" i="4"/>
  <c r="J7" i="4"/>
  <c r="L7" i="4"/>
  <c r="J11" i="4"/>
  <c r="L11" i="4"/>
  <c r="K11" i="4"/>
  <c r="J8" i="4"/>
  <c r="L8" i="4"/>
  <c r="K4" i="4"/>
  <c r="K8" i="4"/>
  <c r="K12" i="4"/>
  <c r="K3" i="4"/>
  <c r="J4" i="4"/>
  <c r="L4" i="4"/>
  <c r="J12" i="4"/>
  <c r="L12" i="4"/>
  <c r="J5" i="4"/>
  <c r="L5" i="4"/>
  <c r="J9" i="4"/>
  <c r="L9" i="4"/>
  <c r="J13" i="4"/>
  <c r="L13" i="4"/>
  <c r="K13" i="4"/>
  <c r="M13" i="4"/>
  <c r="K7" i="4"/>
  <c r="K5" i="4"/>
  <c r="K9" i="4"/>
  <c r="J6" i="3"/>
  <c r="L6" i="3"/>
  <c r="K6" i="3"/>
  <c r="M6" i="3"/>
  <c r="J10" i="3"/>
  <c r="L10" i="3"/>
  <c r="K10" i="3"/>
  <c r="J3" i="3"/>
  <c r="L3" i="3"/>
  <c r="J7" i="3"/>
  <c r="L7" i="3"/>
  <c r="J11" i="3"/>
  <c r="L11" i="3"/>
  <c r="K3" i="3"/>
  <c r="K7" i="3"/>
  <c r="K11" i="3"/>
  <c r="J4" i="3"/>
  <c r="L4" i="3"/>
  <c r="J8" i="3"/>
  <c r="L8" i="3"/>
  <c r="J12" i="3"/>
  <c r="L12" i="3"/>
  <c r="K4" i="3"/>
  <c r="K8" i="3"/>
  <c r="K12" i="3"/>
  <c r="J5" i="3"/>
  <c r="L5" i="3"/>
  <c r="M5" i="3"/>
  <c r="J9" i="3"/>
  <c r="L9" i="3"/>
  <c r="M9" i="3"/>
  <c r="J13" i="3"/>
  <c r="L13" i="3"/>
  <c r="M13" i="3"/>
  <c r="M3" i="6"/>
  <c r="M7" i="2"/>
  <c r="M9" i="5"/>
  <c r="M4" i="5"/>
  <c r="M12" i="5"/>
  <c r="M5" i="5"/>
  <c r="M7" i="5"/>
  <c r="M11" i="5"/>
  <c r="M3" i="5"/>
  <c r="M13" i="5"/>
  <c r="M8" i="5"/>
  <c r="M10" i="5"/>
  <c r="M5" i="1"/>
  <c r="M8" i="4"/>
  <c r="M6" i="4"/>
  <c r="M10" i="4"/>
  <c r="M9" i="4"/>
  <c r="M5" i="4"/>
  <c r="M12" i="4"/>
  <c r="M7" i="4"/>
  <c r="M10" i="3"/>
  <c r="M11" i="4"/>
  <c r="M3" i="4"/>
  <c r="M4" i="4"/>
  <c r="M11" i="3"/>
  <c r="M7" i="3"/>
  <c r="M12" i="3"/>
  <c r="M3" i="3"/>
  <c r="M8" i="3"/>
  <c r="M4" i="3"/>
</calcChain>
</file>

<file path=xl/sharedStrings.xml><?xml version="1.0" encoding="utf-8"?>
<sst xmlns="http://schemas.openxmlformats.org/spreadsheetml/2006/main" count="223" uniqueCount="20">
  <si>
    <t>Sample</t>
  </si>
  <si>
    <t>Time (h)</t>
  </si>
  <si>
    <t>Treatment</t>
  </si>
  <si>
    <t>C(t) - repeat 1</t>
  </si>
  <si>
    <t>C(t) - repeat 2</t>
  </si>
  <si>
    <t>C(t) - avg</t>
  </si>
  <si>
    <t>C(t) - std</t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</si>
  <si>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Ct</t>
    </r>
  </si>
  <si>
    <r>
      <rPr>
        <b/>
        <sz val="8"/>
        <color theme="1"/>
        <rFont val="Symbol"/>
        <family val="1"/>
        <charset val="2"/>
      </rPr>
      <t>D</t>
    </r>
    <r>
      <rPr>
        <b/>
        <sz val="8"/>
        <color theme="1"/>
        <rFont val="Calibri"/>
        <family val="2"/>
        <scheme val="minor"/>
      </rPr>
      <t>Ct - std</t>
    </r>
  </si>
  <si>
    <r>
      <rPr>
        <b/>
        <sz val="8"/>
        <color theme="1"/>
        <rFont val="Symbol"/>
        <family val="1"/>
        <charset val="2"/>
      </rPr>
      <t>DD</t>
    </r>
    <r>
      <rPr>
        <b/>
        <sz val="8"/>
        <color theme="1"/>
        <rFont val="Calibri"/>
        <family val="2"/>
        <scheme val="minor"/>
      </rPr>
      <t>Ct</t>
    </r>
  </si>
  <si>
    <r>
      <rPr>
        <b/>
        <sz val="8"/>
        <color theme="1"/>
        <rFont val="Symbol"/>
        <family val="1"/>
        <charset val="2"/>
      </rPr>
      <t>DD</t>
    </r>
    <r>
      <rPr>
        <b/>
        <sz val="8"/>
        <color theme="1"/>
        <rFont val="Calibri"/>
        <family val="2"/>
        <scheme val="minor"/>
      </rPr>
      <t>Ct - std</t>
    </r>
  </si>
  <si>
    <t>Rel Xprsn</t>
  </si>
  <si>
    <t>Rel Xprsn - std</t>
  </si>
  <si>
    <t>control</t>
  </si>
  <si>
    <t>24 hr</t>
  </si>
  <si>
    <t>0 hr</t>
  </si>
  <si>
    <t>BMP-4</t>
  </si>
  <si>
    <t>48 hr</t>
  </si>
  <si>
    <t>72 hr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</si>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</sst>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###0.00;\-###0.00"/>
    <numFmt numFmtId="166" formatCode="0.0000000000000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Symbol"/>
      <family val="1"/>
      <charset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4" fillId="0" borderId="0" xfId="0" applyNumberFormat="1" applyFont="1" applyFill="1" applyBorder="1" applyAlignment="1" applyProtection="1">
      <alignment vertical="center"/>
    </xf>
    <xf numFmtId="165" fontId="4" fillId="0" borderId="0" xfId="0" applyNumberFormat="1" applyFont="1" applyFill="1" applyBorder="1" applyAlignment="1" applyProtection="1">
      <alignment vertical="center"/>
    </xf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0" fontId="3" fillId="0" borderId="3" xfId="0" applyFont="1" applyBorder="1"/>
    <xf numFmtId="0" fontId="3" fillId="0" borderId="4" xfId="0" applyFont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4" fillId="0" borderId="8" xfId="0" applyNumberFormat="1" applyFont="1" applyFill="1" applyBorder="1" applyAlignment="1" applyProtection="1">
      <alignment vertical="center"/>
    </xf>
    <xf numFmtId="165" fontId="4" fillId="0" borderId="8" xfId="0" applyNumberFormat="1" applyFont="1" applyFill="1" applyBorder="1" applyAlignment="1" applyProtection="1">
      <alignment vertical="center"/>
    </xf>
    <xf numFmtId="165" fontId="3" fillId="0" borderId="8" xfId="0" applyNumberFormat="1" applyFont="1" applyBorder="1"/>
    <xf numFmtId="2" fontId="3" fillId="0" borderId="9" xfId="0" applyNumberFormat="1" applyFont="1" applyBorder="1"/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2" xfId="0" applyFont="1" applyBorder="1"/>
    <xf numFmtId="0" fontId="3" fillId="0" borderId="5" xfId="0" applyFont="1" applyBorder="1" applyAlignment="1">
      <alignment horizontal="right"/>
    </xf>
    <xf numFmtId="2" fontId="4" fillId="0" borderId="5" xfId="0" applyNumberFormat="1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vertical="center"/>
    </xf>
    <xf numFmtId="165" fontId="3" fillId="0" borderId="5" xfId="0" applyNumberFormat="1" applyFont="1" applyBorder="1"/>
    <xf numFmtId="2" fontId="3" fillId="0" borderId="5" xfId="0" applyNumberFormat="1" applyFont="1" applyBorder="1"/>
    <xf numFmtId="2" fontId="3" fillId="0" borderId="6" xfId="0" applyNumberFormat="1" applyFont="1" applyBorder="1"/>
    <xf numFmtId="0" fontId="1" fillId="0" borderId="1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166" fontId="3" fillId="0" borderId="5" xfId="0" applyNumberFormat="1" applyFont="1" applyBorder="1"/>
    <xf numFmtId="166" fontId="3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'Cdx2 -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'Cdx2 - ACTB'!$L$2:$L$4</c:f>
              <c:numCache>
                <c:formatCode>0.00</c:formatCode>
                <c:ptCount val="3"/>
                <c:pt idx="0">
                  <c:v>1.70964040968152</c:v>
                </c:pt>
                <c:pt idx="1">
                  <c:v>0.813635797109103</c:v>
                </c:pt>
                <c:pt idx="2">
                  <c:v>0.718894527847044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9D-4BED-8CB6-AB06BB006C63}"/>
            </c:ext>
          </c:extLst>
        </c:ser>
        <c:ser>
          <c:idx val="1"/>
          <c:order val="1"/>
          <c:tx>
            <c:strRef>
              <c:f>'Cdx2 - ACTB'!$B$5</c:f>
              <c:strCache>
                <c:ptCount val="1"/>
                <c:pt idx="0">
                  <c:v>24 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'Cdx2 - ACTB'!$L$5:$L$7</c:f>
              <c:numCache>
                <c:formatCode>0.00</c:formatCode>
                <c:ptCount val="2"/>
                <c:pt idx="0">
                  <c:v>2.753103594775374</c:v>
                </c:pt>
                <c:pt idx="1">
                  <c:v>31.20025402706354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9D-4BED-8CB6-AB06BB006C63}"/>
            </c:ext>
          </c:extLst>
        </c:ser>
        <c:ser>
          <c:idx val="2"/>
          <c:order val="2"/>
          <c:tx>
            <c:strRef>
              <c:f>'Cdx2 - ACTB'!$B$8</c:f>
              <c:strCache>
                <c:ptCount val="1"/>
                <c:pt idx="0">
                  <c:v>48 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'Cdx2 - ACTB'!$L$8:$L$10</c:f>
              <c:numCache>
                <c:formatCode>0.00</c:formatCode>
                <c:ptCount val="3"/>
                <c:pt idx="0">
                  <c:v>69.02273700715735</c:v>
                </c:pt>
                <c:pt idx="1">
                  <c:v>58.82450546596072</c:v>
                </c:pt>
                <c:pt idx="2">
                  <c:v>105.8517987113724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9D-4BED-8CB6-AB06BB006C63}"/>
            </c:ext>
          </c:extLst>
        </c:ser>
        <c:ser>
          <c:idx val="3"/>
          <c:order val="3"/>
          <c:tx>
            <c:strRef>
              <c:f>'Cdx2 - ACTB'!$B$11</c:f>
              <c:strCache>
                <c:ptCount val="1"/>
                <c:pt idx="0">
                  <c:v>72 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'Cdx2 - ACTB'!$L$11:$L$13</c:f>
              <c:numCache>
                <c:formatCode>0.00</c:formatCode>
                <c:ptCount val="3"/>
                <c:pt idx="0">
                  <c:v>218.8623816902742</c:v>
                </c:pt>
                <c:pt idx="1">
                  <c:v>230.5828487303466</c:v>
                </c:pt>
                <c:pt idx="2">
                  <c:v>253.6799718140913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49D-4BED-8CB6-AB06BB00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6720"/>
        <c:axId val="-2039003520"/>
      </c:lineChart>
      <c:catAx>
        <c:axId val="-20390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003520"/>
        <c:crosses val="autoZero"/>
        <c:auto val="1"/>
        <c:lblAlgn val="ctr"/>
        <c:lblOffset val="100"/>
        <c:noMultiLvlLbl val="0"/>
      </c:catAx>
      <c:valAx>
        <c:axId val="-2039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0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'Cdx2 -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xVal>
          <c:yVal>
            <c:numRef>
              <c:f>'Cdx2 - ACTB'!$L$2:$L$4</c:f>
              <c:numCache>
                <c:formatCode>0.00</c:formatCode>
                <c:ptCount val="3"/>
                <c:pt idx="0">
                  <c:v>1.70964040968152</c:v>
                </c:pt>
                <c:pt idx="1">
                  <c:v>0.813635797109103</c:v>
                </c:pt>
                <c:pt idx="2">
                  <c:v>0.718894527847044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40-4CE9-B4A5-6549C28BC668}"/>
            </c:ext>
          </c:extLst>
        </c:ser>
        <c:ser>
          <c:idx val="1"/>
          <c:order val="1"/>
          <c:tx>
            <c:strRef>
              <c:f>'Cdx2 - ACTB'!$B$5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24.0</c:v>
              </c:pt>
              <c:pt idx="1">
                <c:v>24.0</c:v>
              </c:pt>
              <c:pt idx="2">
                <c:v>24.0</c:v>
              </c:pt>
            </c:numLit>
          </c:xVal>
          <c:yVal>
            <c:numRef>
              <c:f>'Cdx2 - ACTB'!$L$5:$L$7</c:f>
              <c:numCache>
                <c:formatCode>0.00</c:formatCode>
                <c:ptCount val="2"/>
                <c:pt idx="0">
                  <c:v>2.753103594775374</c:v>
                </c:pt>
                <c:pt idx="1">
                  <c:v>31.20025402706354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40-4CE9-B4A5-6549C28BC668}"/>
            </c:ext>
          </c:extLst>
        </c:ser>
        <c:ser>
          <c:idx val="2"/>
          <c:order val="2"/>
          <c:tx>
            <c:strRef>
              <c:f>'Cdx2 - ACTB'!$B$8</c:f>
              <c:strCache>
                <c:ptCount val="1"/>
                <c:pt idx="0">
                  <c:v>48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48.0</c:v>
              </c:pt>
              <c:pt idx="1">
                <c:v>48.0</c:v>
              </c:pt>
              <c:pt idx="2">
                <c:v>48.0</c:v>
              </c:pt>
            </c:numLit>
          </c:xVal>
          <c:yVal>
            <c:numRef>
              <c:f>'Cdx2 - ACTB'!$L$8:$L$10</c:f>
              <c:numCache>
                <c:formatCode>0.00</c:formatCode>
                <c:ptCount val="3"/>
                <c:pt idx="0">
                  <c:v>69.02273700715735</c:v>
                </c:pt>
                <c:pt idx="1">
                  <c:v>58.82450546596072</c:v>
                </c:pt>
                <c:pt idx="2">
                  <c:v>105.8517987113724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40-4CE9-B4A5-6549C28BC668}"/>
            </c:ext>
          </c:extLst>
        </c:ser>
        <c:ser>
          <c:idx val="3"/>
          <c:order val="3"/>
          <c:tx>
            <c:strRef>
              <c:f>'Cdx2 - ACTB'!$B$11</c:f>
              <c:strCache>
                <c:ptCount val="1"/>
                <c:pt idx="0">
                  <c:v>72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72.0</c:v>
              </c:pt>
              <c:pt idx="1">
                <c:v>72.0</c:v>
              </c:pt>
              <c:pt idx="2">
                <c:v>72.0</c:v>
              </c:pt>
            </c:numLit>
          </c:xVal>
          <c:yVal>
            <c:numRef>
              <c:f>'Cdx2 - ACTB'!$L$11:$L$13</c:f>
              <c:numCache>
                <c:formatCode>0.00</c:formatCode>
                <c:ptCount val="3"/>
                <c:pt idx="0">
                  <c:v>218.8623816902742</c:v>
                </c:pt>
                <c:pt idx="1">
                  <c:v>230.5828487303466</c:v>
                </c:pt>
                <c:pt idx="2">
                  <c:v>253.6799718140913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40-4CE9-B4A5-6549C28B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34992"/>
        <c:axId val="-2045433248"/>
      </c:scatterChart>
      <c:valAx>
        <c:axId val="-20627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33248"/>
        <c:crosses val="autoZero"/>
        <c:crossBetween val="midCat"/>
      </c:valAx>
      <c:valAx>
        <c:axId val="-2045433248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3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'Cdx2 - RPS9'!$B$2</c:f>
              <c:strCache>
                <c:ptCount val="1"/>
                <c:pt idx="0">
                  <c:v>0 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'Cdx2 - RPS9'!$L$2:$L$4</c:f>
              <c:numCache>
                <c:formatCode>0.00</c:formatCode>
                <c:ptCount val="3"/>
                <c:pt idx="0">
                  <c:v>1.0</c:v>
                </c:pt>
                <c:pt idx="1">
                  <c:v>0.401518094718915</c:v>
                </c:pt>
                <c:pt idx="2">
                  <c:v>0.36543596754141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56-4FF9-963B-2D28A812B739}"/>
            </c:ext>
          </c:extLst>
        </c:ser>
        <c:ser>
          <c:idx val="1"/>
          <c:order val="1"/>
          <c:tx>
            <c:strRef>
              <c:f>'Cdx2 - RPS9'!$B$5</c:f>
              <c:strCache>
                <c:ptCount val="1"/>
                <c:pt idx="0">
                  <c:v>24 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'Cdx2 - RPS9'!$L$5:$L$7</c:f>
              <c:numCache>
                <c:formatCode>0.00</c:formatCode>
                <c:ptCount val="3"/>
                <c:pt idx="0">
                  <c:v>1.974716213876697</c:v>
                </c:pt>
                <c:pt idx="1">
                  <c:v>81.33510451468636</c:v>
                </c:pt>
                <c:pt idx="2">
                  <c:v>13.8648046320959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C56-4FF9-963B-2D28A812B739}"/>
            </c:ext>
          </c:extLst>
        </c:ser>
        <c:ser>
          <c:idx val="2"/>
          <c:order val="2"/>
          <c:tx>
            <c:strRef>
              <c:f>'Cdx2 - RPS9'!$B$8</c:f>
              <c:strCache>
                <c:ptCount val="1"/>
                <c:pt idx="0">
                  <c:v>48 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'Cdx2 - RPS9'!$L$8:$L$10</c:f>
              <c:numCache>
                <c:formatCode>0.00</c:formatCode>
                <c:ptCount val="3"/>
                <c:pt idx="0">
                  <c:v>24.94979003962888</c:v>
                </c:pt>
                <c:pt idx="1">
                  <c:v>30.87922531496127</c:v>
                </c:pt>
                <c:pt idx="2">
                  <c:v>59.51469808928752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C56-4FF9-963B-2D28A812B739}"/>
            </c:ext>
          </c:extLst>
        </c:ser>
        <c:ser>
          <c:idx val="3"/>
          <c:order val="3"/>
          <c:tx>
            <c:strRef>
              <c:f>'Cdx2 - RPS9'!$B$11</c:f>
              <c:strCache>
                <c:ptCount val="1"/>
                <c:pt idx="0">
                  <c:v>72 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'Cdx2 - RPS9'!$L$11:$L$13</c:f>
              <c:numCache>
                <c:formatCode>0.00</c:formatCode>
                <c:ptCount val="3"/>
                <c:pt idx="0">
                  <c:v>78.6175135764845</c:v>
                </c:pt>
                <c:pt idx="1">
                  <c:v>98.10737046347936</c:v>
                </c:pt>
                <c:pt idx="2">
                  <c:v>113.0168395628568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C56-4FF9-963B-2D28A812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88320"/>
        <c:axId val="-2041912464"/>
      </c:lineChart>
      <c:catAx>
        <c:axId val="-20400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12464"/>
        <c:crosses val="autoZero"/>
        <c:auto val="1"/>
        <c:lblAlgn val="ctr"/>
        <c:lblOffset val="100"/>
        <c:noMultiLvlLbl val="0"/>
      </c:catAx>
      <c:valAx>
        <c:axId val="-20419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'Cdx2 - RPS9'!$B$2</c:f>
              <c:strCache>
                <c:ptCount val="1"/>
                <c:pt idx="0">
                  <c:v>0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xVal>
          <c:yVal>
            <c:numRef>
              <c:f>'Cdx2 - RPS9'!$L$2:$L$4</c:f>
              <c:numCache>
                <c:formatCode>0.00</c:formatCode>
                <c:ptCount val="3"/>
                <c:pt idx="0">
                  <c:v>1.0</c:v>
                </c:pt>
                <c:pt idx="1">
                  <c:v>0.401518094718915</c:v>
                </c:pt>
                <c:pt idx="2">
                  <c:v>0.36543596754141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48-4C80-A5AC-3CE6D9610BFC}"/>
            </c:ext>
          </c:extLst>
        </c:ser>
        <c:ser>
          <c:idx val="1"/>
          <c:order val="1"/>
          <c:tx>
            <c:strRef>
              <c:f>'Cdx2 - RPS9'!$B$5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24.0</c:v>
              </c:pt>
              <c:pt idx="1">
                <c:v>24.0</c:v>
              </c:pt>
              <c:pt idx="2">
                <c:v>24.0</c:v>
              </c:pt>
            </c:numLit>
          </c:xVal>
          <c:yVal>
            <c:numRef>
              <c:f>'Cdx2 - ACTB'!$L$5:$L$7</c:f>
              <c:numCache>
                <c:formatCode>0.00</c:formatCode>
                <c:ptCount val="2"/>
                <c:pt idx="0">
                  <c:v>2.753103594775374</c:v>
                </c:pt>
                <c:pt idx="1">
                  <c:v>31.20025402706354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48-4C80-A5AC-3CE6D9610BFC}"/>
            </c:ext>
          </c:extLst>
        </c:ser>
        <c:ser>
          <c:idx val="2"/>
          <c:order val="2"/>
          <c:tx>
            <c:strRef>
              <c:f>'Cdx2 - RPS9'!$B$8</c:f>
              <c:strCache>
                <c:ptCount val="1"/>
                <c:pt idx="0">
                  <c:v>48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48.0</c:v>
              </c:pt>
              <c:pt idx="1">
                <c:v>48.0</c:v>
              </c:pt>
              <c:pt idx="2">
                <c:v>48.0</c:v>
              </c:pt>
            </c:numLit>
          </c:xVal>
          <c:yVal>
            <c:numRef>
              <c:f>'Cdx2 - RPS9'!$L$8:$L$10</c:f>
              <c:numCache>
                <c:formatCode>0.00</c:formatCode>
                <c:ptCount val="3"/>
                <c:pt idx="0">
                  <c:v>24.94979003962888</c:v>
                </c:pt>
                <c:pt idx="1">
                  <c:v>30.87922531496127</c:v>
                </c:pt>
                <c:pt idx="2">
                  <c:v>59.51469808928752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48-4C80-A5AC-3CE6D9610BFC}"/>
            </c:ext>
          </c:extLst>
        </c:ser>
        <c:ser>
          <c:idx val="3"/>
          <c:order val="3"/>
          <c:tx>
            <c:strRef>
              <c:f>'Cdx2 - RPS9'!$B$11</c:f>
              <c:strCache>
                <c:ptCount val="1"/>
                <c:pt idx="0">
                  <c:v>72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72.0</c:v>
              </c:pt>
              <c:pt idx="1">
                <c:v>72.0</c:v>
              </c:pt>
              <c:pt idx="2">
                <c:v>72.0</c:v>
              </c:pt>
            </c:numLit>
          </c:xVal>
          <c:yVal>
            <c:numRef>
              <c:f>'Cdx2 - RPS9'!$L$11:$L$13</c:f>
              <c:numCache>
                <c:formatCode>0.00</c:formatCode>
                <c:ptCount val="3"/>
                <c:pt idx="0">
                  <c:v>78.6175135764845</c:v>
                </c:pt>
                <c:pt idx="1">
                  <c:v>98.10737046347936</c:v>
                </c:pt>
                <c:pt idx="2">
                  <c:v>113.0168395628568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48-4C80-A5AC-3CE6D961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654112"/>
        <c:axId val="-2063547744"/>
      </c:scatterChart>
      <c:valAx>
        <c:axId val="-20596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47744"/>
        <c:crosses val="autoZero"/>
        <c:crossBetween val="midCat"/>
      </c:valAx>
      <c:valAx>
        <c:axId val="-2063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'OCT4 -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'OCT4 - ACTB'!$L$2:$L$4</c:f>
              <c:numCache>
                <c:formatCode>0.00</c:formatCode>
                <c:ptCount val="3"/>
                <c:pt idx="0">
                  <c:v>1.245291109168107</c:v>
                </c:pt>
                <c:pt idx="1">
                  <c:v>0.517019892444201</c:v>
                </c:pt>
                <c:pt idx="2">
                  <c:v>1.553180250330034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78-4761-A5B0-A89E909D3107}"/>
            </c:ext>
          </c:extLst>
        </c:ser>
        <c:ser>
          <c:idx val="1"/>
          <c:order val="1"/>
          <c:tx>
            <c:strRef>
              <c:f>'OCT4 - ACTB'!$B$5</c:f>
              <c:strCache>
                <c:ptCount val="1"/>
                <c:pt idx="0">
                  <c:v>24 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'OCT4 - ACTB'!$L$5:$L$7</c:f>
              <c:numCache>
                <c:formatCode>0.00</c:formatCode>
                <c:ptCount val="3"/>
                <c:pt idx="0">
                  <c:v>1.577504660296806</c:v>
                </c:pt>
                <c:pt idx="1">
                  <c:v>1.098592201451686</c:v>
                </c:pt>
                <c:pt idx="2">
                  <c:v>1.693774487397759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78-4761-A5B0-A89E909D3107}"/>
            </c:ext>
          </c:extLst>
        </c:ser>
        <c:ser>
          <c:idx val="2"/>
          <c:order val="2"/>
          <c:tx>
            <c:strRef>
              <c:f>'OCT4 - ACTB'!$B$8</c:f>
              <c:strCache>
                <c:ptCount val="1"/>
                <c:pt idx="0">
                  <c:v>48 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'OCT4 - ACTB'!$L$8:$L$10</c:f>
              <c:numCache>
                <c:formatCode>0.00</c:formatCode>
                <c:ptCount val="3"/>
                <c:pt idx="0">
                  <c:v>1.923006573029912</c:v>
                </c:pt>
                <c:pt idx="1">
                  <c:v>1.716575568907376</c:v>
                </c:pt>
                <c:pt idx="2">
                  <c:v>1.48125395072566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78-4761-A5B0-A89E909D3107}"/>
            </c:ext>
          </c:extLst>
        </c:ser>
        <c:ser>
          <c:idx val="3"/>
          <c:order val="3"/>
          <c:tx>
            <c:strRef>
              <c:f>'OCT4 - ACTB'!$B$11</c:f>
              <c:strCache>
                <c:ptCount val="1"/>
                <c:pt idx="0">
                  <c:v>72 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'OCT4 - ACTB'!$L$11:$L$13</c:f>
              <c:numCache>
                <c:formatCode>0.00</c:formatCode>
                <c:ptCount val="3"/>
                <c:pt idx="0">
                  <c:v>0.844635488884746</c:v>
                </c:pt>
                <c:pt idx="1">
                  <c:v>0.633025025711722</c:v>
                </c:pt>
                <c:pt idx="2">
                  <c:v>0.582910719325268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078-4761-A5B0-A89E909D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47728"/>
        <c:axId val="-2036044656"/>
      </c:lineChart>
      <c:catAx>
        <c:axId val="-203604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44656"/>
        <c:crosses val="autoZero"/>
        <c:auto val="1"/>
        <c:lblAlgn val="ctr"/>
        <c:lblOffset val="100"/>
        <c:noMultiLvlLbl val="0"/>
      </c:catAx>
      <c:valAx>
        <c:axId val="-20360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'OCT4 -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xVal>
          <c:yVal>
            <c:numRef>
              <c:f>'OCT4 - ACTB'!$L$2:$L$4</c:f>
              <c:numCache>
                <c:formatCode>0.00</c:formatCode>
                <c:ptCount val="3"/>
                <c:pt idx="0">
                  <c:v>1.245291109168107</c:v>
                </c:pt>
                <c:pt idx="1">
                  <c:v>0.517019892444201</c:v>
                </c:pt>
                <c:pt idx="2">
                  <c:v>1.553180250330034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13-4ED9-9C23-12EE71682052}"/>
            </c:ext>
          </c:extLst>
        </c:ser>
        <c:ser>
          <c:idx val="1"/>
          <c:order val="1"/>
          <c:tx>
            <c:strRef>
              <c:f>'OCT4 - ACTB'!$B$5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24.0</c:v>
              </c:pt>
              <c:pt idx="1">
                <c:v>24.0</c:v>
              </c:pt>
              <c:pt idx="2">
                <c:v>24.0</c:v>
              </c:pt>
            </c:numLit>
          </c:xVal>
          <c:yVal>
            <c:numRef>
              <c:f>'OCT4 - ACTB'!$L$5:$L$7</c:f>
              <c:numCache>
                <c:formatCode>0.00</c:formatCode>
                <c:ptCount val="3"/>
                <c:pt idx="0">
                  <c:v>1.577504660296806</c:v>
                </c:pt>
                <c:pt idx="1">
                  <c:v>1.098592201451686</c:v>
                </c:pt>
                <c:pt idx="2">
                  <c:v>1.693774487397759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13-4ED9-9C23-12EE71682052}"/>
            </c:ext>
          </c:extLst>
        </c:ser>
        <c:ser>
          <c:idx val="2"/>
          <c:order val="2"/>
          <c:tx>
            <c:strRef>
              <c:f>'OCT4 - ACTB'!$B$8</c:f>
              <c:strCache>
                <c:ptCount val="1"/>
                <c:pt idx="0">
                  <c:v>48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48.0</c:v>
              </c:pt>
              <c:pt idx="1">
                <c:v>48.0</c:v>
              </c:pt>
              <c:pt idx="2">
                <c:v>48.0</c:v>
              </c:pt>
            </c:numLit>
          </c:xVal>
          <c:yVal>
            <c:numRef>
              <c:f>'OCT4 - ACTB'!$L$8:$L$10</c:f>
              <c:numCache>
                <c:formatCode>0.00</c:formatCode>
                <c:ptCount val="3"/>
                <c:pt idx="0">
                  <c:v>1.923006573029912</c:v>
                </c:pt>
                <c:pt idx="1">
                  <c:v>1.716575568907376</c:v>
                </c:pt>
                <c:pt idx="2">
                  <c:v>1.48125395072566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13-4ED9-9C23-12EE71682052}"/>
            </c:ext>
          </c:extLst>
        </c:ser>
        <c:ser>
          <c:idx val="3"/>
          <c:order val="3"/>
          <c:tx>
            <c:strRef>
              <c:f>'OCT4 - ACTB'!$B$11</c:f>
              <c:strCache>
                <c:ptCount val="1"/>
                <c:pt idx="0">
                  <c:v>72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72.0</c:v>
              </c:pt>
              <c:pt idx="1">
                <c:v>72.0</c:v>
              </c:pt>
              <c:pt idx="2">
                <c:v>72.0</c:v>
              </c:pt>
            </c:numLit>
          </c:xVal>
          <c:yVal>
            <c:numRef>
              <c:f>'OCT4 - ACTB'!$L$11:$L$13</c:f>
              <c:numCache>
                <c:formatCode>0.00</c:formatCode>
                <c:ptCount val="3"/>
                <c:pt idx="0">
                  <c:v>0.844635488884746</c:v>
                </c:pt>
                <c:pt idx="1">
                  <c:v>0.633025025711722</c:v>
                </c:pt>
                <c:pt idx="2">
                  <c:v>0.582910719325268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13-4ED9-9C23-12EE7168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193600"/>
        <c:axId val="-2039190224"/>
      </c:scatterChart>
      <c:valAx>
        <c:axId val="-20391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90224"/>
        <c:crosses val="autoZero"/>
        <c:crossBetween val="midCat"/>
      </c:valAx>
      <c:valAx>
        <c:axId val="-20391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9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'OCT4 -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Plate A</c:v>
              </c:pt>
              <c:pt idx="1">
                <c:v> Plate B</c:v>
              </c:pt>
              <c:pt idx="2">
                <c:v> Plate C</c:v>
              </c:pt>
            </c:strLit>
          </c:cat>
          <c:val>
            <c:numRef>
              <c:f>'OCT4 - RPS9'!$L$2:$L$4</c:f>
              <c:numCache>
                <c:formatCode>0.00</c:formatCode>
                <c:ptCount val="3"/>
                <c:pt idx="0">
                  <c:v>1.0</c:v>
                </c:pt>
                <c:pt idx="1">
                  <c:v>0.35028070414612</c:v>
                </c:pt>
                <c:pt idx="2">
                  <c:v>1.083931553067032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A9-4AAD-A6EB-62484DD370DB}"/>
            </c:ext>
          </c:extLst>
        </c:ser>
        <c:ser>
          <c:idx val="1"/>
          <c:order val="1"/>
          <c:tx>
            <c:strRef>
              <c:f>'OCT4 - RPS9'!$B$5</c:f>
              <c:strCache>
                <c:ptCount val="1"/>
                <c:pt idx="0">
                  <c:v>24 hr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'OCT4 - RPS9'!$L$5:$L$7</c:f>
              <c:numCache>
                <c:formatCode>0.00</c:formatCode>
                <c:ptCount val="3"/>
                <c:pt idx="0">
                  <c:v>1.553412074211739</c:v>
                </c:pt>
                <c:pt idx="1">
                  <c:v>0.454392042414236</c:v>
                </c:pt>
                <c:pt idx="2">
                  <c:v>1.033344419247421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A9-4AAD-A6EB-62484DD370DB}"/>
            </c:ext>
          </c:extLst>
        </c:ser>
        <c:ser>
          <c:idx val="2"/>
          <c:order val="2"/>
          <c:tx>
            <c:strRef>
              <c:f>'OCT4 - RPS9'!$B$8</c:f>
              <c:strCache>
                <c:ptCount val="1"/>
                <c:pt idx="0">
                  <c:v>48 hr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'OCT4 - RPS9'!$L$8:$L$10</c:f>
              <c:numCache>
                <c:formatCode>0.00</c:formatCode>
                <c:ptCount val="3"/>
                <c:pt idx="0">
                  <c:v>0.954309779224968</c:v>
                </c:pt>
                <c:pt idx="1">
                  <c:v>1.237100338587291</c:v>
                </c:pt>
                <c:pt idx="2">
                  <c:v>1.14337686691973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A9-4AAD-A6EB-62484DD370DB}"/>
            </c:ext>
          </c:extLst>
        </c:ser>
        <c:ser>
          <c:idx val="3"/>
          <c:order val="3"/>
          <c:tx>
            <c:strRef>
              <c:f>'OCT4 - RPS9'!$B$11</c:f>
              <c:strCache>
                <c:ptCount val="1"/>
                <c:pt idx="0">
                  <c:v>72 hr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'OCT4 - RPS9'!$L$11:$L$13</c:f>
              <c:numCache>
                <c:formatCode>0.00</c:formatCode>
                <c:ptCount val="3"/>
                <c:pt idx="0">
                  <c:v>0.416534900207364</c:v>
                </c:pt>
                <c:pt idx="1">
                  <c:v>0.369768066002746</c:v>
                </c:pt>
                <c:pt idx="2">
                  <c:v>0.356527395332042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5A9-4AAD-A6EB-62484DD3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30512"/>
        <c:axId val="-2096164688"/>
      </c:lineChart>
      <c:catAx>
        <c:axId val="-20592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64688"/>
        <c:crosses val="autoZero"/>
        <c:auto val="1"/>
        <c:lblAlgn val="ctr"/>
        <c:lblOffset val="100"/>
        <c:noMultiLvlLbl val="0"/>
      </c:catAx>
      <c:valAx>
        <c:axId val="-20961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'OCT4 - RPS9'!$B$2</c:f>
              <c:strCache>
                <c:ptCount val="1"/>
                <c:pt idx="0">
                  <c:v>0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xVal>
          <c:yVal>
            <c:numRef>
              <c:f>'OCT4 - RPS9'!$L$2:$L$4</c:f>
              <c:numCache>
                <c:formatCode>0.00</c:formatCode>
                <c:ptCount val="3"/>
                <c:pt idx="0">
                  <c:v>1.0</c:v>
                </c:pt>
                <c:pt idx="1">
                  <c:v>0.35028070414612</c:v>
                </c:pt>
                <c:pt idx="2">
                  <c:v>1.083931553067032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10-4A86-B08B-11F739436BE9}"/>
            </c:ext>
          </c:extLst>
        </c:ser>
        <c:ser>
          <c:idx val="1"/>
          <c:order val="1"/>
          <c:tx>
            <c:strRef>
              <c:f>'OCT4 - RPS9'!$B$5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24.0</c:v>
              </c:pt>
              <c:pt idx="1">
                <c:v>24.0</c:v>
              </c:pt>
              <c:pt idx="2">
                <c:v>24.0</c:v>
              </c:pt>
            </c:numLit>
          </c:xVal>
          <c:yVal>
            <c:numRef>
              <c:f>'OCT4 - RPS9'!$L$5:$L$7</c:f>
              <c:numCache>
                <c:formatCode>0.00</c:formatCode>
                <c:ptCount val="3"/>
                <c:pt idx="0">
                  <c:v>1.553412074211739</c:v>
                </c:pt>
                <c:pt idx="1">
                  <c:v>0.454392042414236</c:v>
                </c:pt>
                <c:pt idx="2">
                  <c:v>1.033344419247421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10-4A86-B08B-11F739436BE9}"/>
            </c:ext>
          </c:extLst>
        </c:ser>
        <c:ser>
          <c:idx val="2"/>
          <c:order val="2"/>
          <c:tx>
            <c:strRef>
              <c:f>'OCT4 - RPS9'!$B$8</c:f>
              <c:strCache>
                <c:ptCount val="1"/>
                <c:pt idx="0">
                  <c:v>48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48.0</c:v>
              </c:pt>
              <c:pt idx="1">
                <c:v>48.0</c:v>
              </c:pt>
              <c:pt idx="2">
                <c:v>48.0</c:v>
              </c:pt>
            </c:numLit>
          </c:xVal>
          <c:yVal>
            <c:numRef>
              <c:f>'OCT4 - RPS9'!$L$8:$L$10</c:f>
              <c:numCache>
                <c:formatCode>0.00</c:formatCode>
                <c:ptCount val="3"/>
                <c:pt idx="0">
                  <c:v>0.954309779224968</c:v>
                </c:pt>
                <c:pt idx="1">
                  <c:v>1.237100338587291</c:v>
                </c:pt>
                <c:pt idx="2">
                  <c:v>1.14337686691973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10-4A86-B08B-11F739436BE9}"/>
            </c:ext>
          </c:extLst>
        </c:ser>
        <c:ser>
          <c:idx val="3"/>
          <c:order val="3"/>
          <c:tx>
            <c:strRef>
              <c:f>'OCT4 - RPS9'!$B$11</c:f>
              <c:strCache>
                <c:ptCount val="1"/>
                <c:pt idx="0">
                  <c:v>72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72.0</c:v>
              </c:pt>
              <c:pt idx="1">
                <c:v>72.0</c:v>
              </c:pt>
              <c:pt idx="2">
                <c:v>72.0</c:v>
              </c:pt>
            </c:numLit>
          </c:xVal>
          <c:yVal>
            <c:numRef>
              <c:f>'OCT4 - RPS9'!$L$11:$L$13</c:f>
              <c:numCache>
                <c:formatCode>0.00</c:formatCode>
                <c:ptCount val="3"/>
                <c:pt idx="0">
                  <c:v>0.416534900207364</c:v>
                </c:pt>
                <c:pt idx="1">
                  <c:v>0.369768066002746</c:v>
                </c:pt>
                <c:pt idx="2">
                  <c:v>0.356527395332042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D10-4A86-B08B-11F73943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10176"/>
        <c:axId val="-2041908816"/>
      </c:scatterChart>
      <c:valAx>
        <c:axId val="-20398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08816"/>
        <c:crosses val="autoZero"/>
        <c:crossBetween val="midCat"/>
      </c:valAx>
      <c:valAx>
        <c:axId val="-204190881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1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'Cdx2 - ACTB'!$B$2</c:f>
              <c:strCache>
                <c:ptCount val="1"/>
                <c:pt idx="0">
                  <c:v>0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0.0</c:v>
              </c:pt>
              <c:pt idx="1">
                <c:v>0.0</c:v>
              </c:pt>
              <c:pt idx="2">
                <c:v>0.0</c:v>
              </c:pt>
            </c:numLit>
          </c:xVal>
          <c:yVal>
            <c:numRef>
              <c:f>'Cdx2 - ACTB'!$L$2:$L$4</c:f>
              <c:numCache>
                <c:formatCode>0.00</c:formatCode>
                <c:ptCount val="3"/>
                <c:pt idx="0">
                  <c:v>1.70964040968152</c:v>
                </c:pt>
                <c:pt idx="1">
                  <c:v>0.813635797109103</c:v>
                </c:pt>
                <c:pt idx="2">
                  <c:v>0.718894527847044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40-4CE9-B4A5-6549C28BC668}"/>
            </c:ext>
          </c:extLst>
        </c:ser>
        <c:ser>
          <c:idx val="1"/>
          <c:order val="1"/>
          <c:tx>
            <c:strRef>
              <c:f>'Cdx2 - ACTB'!$B$5</c:f>
              <c:strCache>
                <c:ptCount val="1"/>
                <c:pt idx="0">
                  <c:v>24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24.0</c:v>
              </c:pt>
              <c:pt idx="1">
                <c:v>24.0</c:v>
              </c:pt>
              <c:pt idx="2">
                <c:v>24.0</c:v>
              </c:pt>
            </c:numLit>
          </c:xVal>
          <c:yVal>
            <c:numRef>
              <c:f>'Cdx2 - ACTB'!$L$5:$L$7</c:f>
              <c:numCache>
                <c:formatCode>0.00</c:formatCode>
                <c:ptCount val="2"/>
                <c:pt idx="0">
                  <c:v>2.753103594775374</c:v>
                </c:pt>
                <c:pt idx="1">
                  <c:v>31.20025402706354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40-4CE9-B4A5-6549C28BC668}"/>
            </c:ext>
          </c:extLst>
        </c:ser>
        <c:ser>
          <c:idx val="2"/>
          <c:order val="2"/>
          <c:tx>
            <c:strRef>
              <c:f>'Cdx2 - ACTB'!$B$8</c:f>
              <c:strCache>
                <c:ptCount val="1"/>
                <c:pt idx="0">
                  <c:v>48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48.0</c:v>
              </c:pt>
              <c:pt idx="1">
                <c:v>48.0</c:v>
              </c:pt>
              <c:pt idx="2">
                <c:v>48.0</c:v>
              </c:pt>
            </c:numLit>
          </c:xVal>
          <c:yVal>
            <c:numRef>
              <c:f>'Cdx2 - ACTB'!$L$8:$L$10</c:f>
              <c:numCache>
                <c:formatCode>0.00</c:formatCode>
                <c:ptCount val="3"/>
                <c:pt idx="0">
                  <c:v>69.02273700715735</c:v>
                </c:pt>
                <c:pt idx="1">
                  <c:v>58.82450546596072</c:v>
                </c:pt>
                <c:pt idx="2">
                  <c:v>105.8517987113724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40-4CE9-B4A5-6549C28BC668}"/>
            </c:ext>
          </c:extLst>
        </c:ser>
        <c:ser>
          <c:idx val="3"/>
          <c:order val="3"/>
          <c:tx>
            <c:strRef>
              <c:f>'Cdx2 - ACTB'!$B$11</c:f>
              <c:strCache>
                <c:ptCount val="1"/>
                <c:pt idx="0">
                  <c:v>72 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72.0</c:v>
              </c:pt>
              <c:pt idx="1">
                <c:v>72.0</c:v>
              </c:pt>
              <c:pt idx="2">
                <c:v>72.0</c:v>
              </c:pt>
            </c:numLit>
          </c:xVal>
          <c:yVal>
            <c:numRef>
              <c:f>'Cdx2 - ACTB'!$L$11:$L$13</c:f>
              <c:numCache>
                <c:formatCode>0.00</c:formatCode>
                <c:ptCount val="3"/>
                <c:pt idx="0">
                  <c:v>218.8623816902742</c:v>
                </c:pt>
                <c:pt idx="1">
                  <c:v>230.5828487303466</c:v>
                </c:pt>
                <c:pt idx="2">
                  <c:v>253.6799718140913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440-4CE9-B4A5-6549C28B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040272"/>
        <c:axId val="-2061302880"/>
      </c:scatterChart>
      <c:valAx>
        <c:axId val="-20360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302880"/>
        <c:crosses val="autoZero"/>
        <c:crossBetween val="midCat"/>
      </c:valAx>
      <c:valAx>
        <c:axId val="-206130288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04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16</xdr:row>
      <xdr:rowOff>28574</xdr:rowOff>
    </xdr:from>
    <xdr:to>
      <xdr:col>16</xdr:col>
      <xdr:colOff>133349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9</xdr:row>
      <xdr:rowOff>76200</xdr:rowOff>
    </xdr:from>
    <xdr:to>
      <xdr:col>24</xdr:col>
      <xdr:colOff>400050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15</xdr:row>
      <xdr:rowOff>85724</xdr:rowOff>
    </xdr:from>
    <xdr:to>
      <xdr:col>14</xdr:col>
      <xdr:colOff>266700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333375</xdr:colOff>
      <xdr:row>22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15</xdr:row>
      <xdr:rowOff>0</xdr:rowOff>
    </xdr:from>
    <xdr:to>
      <xdr:col>14</xdr:col>
      <xdr:colOff>438149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4</xdr:row>
      <xdr:rowOff>114300</xdr:rowOff>
    </xdr:from>
    <xdr:to>
      <xdr:col>24</xdr:col>
      <xdr:colOff>476250</xdr:colOff>
      <xdr:row>18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17</xdr:row>
      <xdr:rowOff>85725</xdr:rowOff>
    </xdr:from>
    <xdr:to>
      <xdr:col>17</xdr:col>
      <xdr:colOff>295275</xdr:colOff>
      <xdr:row>35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504825</xdr:colOff>
      <xdr:row>5</xdr:row>
      <xdr:rowOff>85725</xdr:rowOff>
    </xdr:from>
    <xdr:to>
      <xdr:col>26</xdr:col>
      <xdr:colOff>200025</xdr:colOff>
      <xdr:row>19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20</xdr:row>
      <xdr:rowOff>95250</xdr:rowOff>
    </xdr:from>
    <xdr:to>
      <xdr:col>26</xdr:col>
      <xdr:colOff>200025</xdr:colOff>
      <xdr:row>35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2" sqref="F2"/>
    </sheetView>
  </sheetViews>
  <sheetFormatPr baseColWidth="10" defaultColWidth="8.83203125" defaultRowHeight="15" x14ac:dyDescent="0.2"/>
  <sheetData>
    <row r="1" spans="1:13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3" x14ac:dyDescent="0.2">
      <c r="A2" s="18">
        <v>1</v>
      </c>
      <c r="B2" s="32" t="s">
        <v>15</v>
      </c>
      <c r="C2" s="19" t="s">
        <v>13</v>
      </c>
      <c r="D2">
        <v>19.301326247532401</v>
      </c>
      <c r="E2">
        <v>19.363294703822</v>
      </c>
      <c r="F2" s="20">
        <f t="shared" ref="F2:F13" si="0">AVERAGE(D2:E2)</f>
        <v>19.3323104756772</v>
      </c>
      <c r="G2" s="21">
        <f t="shared" ref="G2:G13" si="1">STDEV(D2:E2)</f>
        <v>4.3818315662037158E-2</v>
      </c>
      <c r="H2" s="22" t="e">
        <f>F2-#REF!</f>
        <v>#REF!</v>
      </c>
      <c r="I2" s="22" t="e">
        <f>SQRT(POWER(#REF!,2)+POWER(G2,2))</f>
        <v>#REF!</v>
      </c>
      <c r="J2" s="23" t="e">
        <f t="shared" ref="J2:J13" si="2">H2-H$2</f>
        <v>#REF!</v>
      </c>
      <c r="K2" s="23" t="e">
        <f t="shared" ref="K2:K13" si="3">SQRT(POWER(I2,2)+POWER(I$2,2))</f>
        <v>#REF!</v>
      </c>
      <c r="L2" s="23" t="e">
        <f t="shared" ref="L2:L10" si="4">POWER(2,-J2)</f>
        <v>#REF!</v>
      </c>
      <c r="M2" s="24" t="e">
        <f>L2*LOG(2)*K2</f>
        <v>#REF!</v>
      </c>
    </row>
    <row r="3" spans="1:13" x14ac:dyDescent="0.2">
      <c r="A3" s="8">
        <v>2</v>
      </c>
      <c r="B3" s="33" t="s">
        <v>15</v>
      </c>
      <c r="C3" s="16" t="s">
        <v>13</v>
      </c>
      <c r="D3">
        <v>19.0102797286265</v>
      </c>
      <c r="E3">
        <v>18.532793146839499</v>
      </c>
      <c r="F3" s="1">
        <f t="shared" si="0"/>
        <v>18.771536437732998</v>
      </c>
      <c r="G3" s="2">
        <f t="shared" si="1"/>
        <v>0.33763399990717385</v>
      </c>
      <c r="H3" s="6" t="e">
        <f>F3-#REF!</f>
        <v>#REF!</v>
      </c>
      <c r="I3" s="6" t="e">
        <f>SQRT(POWER(#REF!,2)+POWER(G3,2))</f>
        <v>#REF!</v>
      </c>
      <c r="J3" s="7" t="e">
        <f t="shared" si="2"/>
        <v>#REF!</v>
      </c>
      <c r="K3" s="7" t="e">
        <f t="shared" si="3"/>
        <v>#REF!</v>
      </c>
      <c r="L3" s="7" t="e">
        <f t="shared" si="4"/>
        <v>#REF!</v>
      </c>
      <c r="M3" s="10" t="e">
        <f t="shared" ref="M3:M10" si="5">L3*LOG(2)*K3</f>
        <v>#REF!</v>
      </c>
    </row>
    <row r="4" spans="1:13" ht="16" thickBot="1" x14ac:dyDescent="0.25">
      <c r="A4" s="8">
        <v>3</v>
      </c>
      <c r="B4" s="33" t="s">
        <v>15</v>
      </c>
      <c r="C4" s="16" t="s">
        <v>13</v>
      </c>
      <c r="D4">
        <v>18.456690136681701</v>
      </c>
      <c r="E4">
        <v>18.959720778034399</v>
      </c>
      <c r="F4" s="1">
        <f t="shared" si="0"/>
        <v>18.708205457358048</v>
      </c>
      <c r="G4" s="2">
        <f t="shared" si="1"/>
        <v>0.35569637764511086</v>
      </c>
      <c r="H4" s="6" t="e">
        <f>F4-#REF!</f>
        <v>#REF!</v>
      </c>
      <c r="I4" s="6" t="e">
        <f>SQRT(POWER(#REF!,2)+POWER(G4,2))</f>
        <v>#REF!</v>
      </c>
      <c r="J4" s="7" t="e">
        <f t="shared" si="2"/>
        <v>#REF!</v>
      </c>
      <c r="K4" s="7" t="e">
        <f t="shared" si="3"/>
        <v>#REF!</v>
      </c>
      <c r="L4" s="7" t="e">
        <f t="shared" si="4"/>
        <v>#REF!</v>
      </c>
      <c r="M4" s="10" t="e">
        <f t="shared" si="5"/>
        <v>#REF!</v>
      </c>
    </row>
    <row r="5" spans="1:13" x14ac:dyDescent="0.2">
      <c r="A5" s="18">
        <v>4</v>
      </c>
      <c r="B5" s="32" t="s">
        <v>14</v>
      </c>
      <c r="C5" s="19" t="s">
        <v>13</v>
      </c>
      <c r="D5" s="30">
        <v>18.3710337494682</v>
      </c>
      <c r="E5" s="30">
        <v>17.9635731675613</v>
      </c>
      <c r="F5" s="20">
        <f t="shared" si="0"/>
        <v>18.167303458514752</v>
      </c>
      <c r="G5" s="21">
        <f t="shared" si="1"/>
        <v>0.28811814053258561</v>
      </c>
      <c r="H5" s="22" t="e">
        <f>F5-#REF!</f>
        <v>#REF!</v>
      </c>
      <c r="I5" s="22" t="e">
        <f>SQRT(POWER(#REF!,2)+POWER(G5,2))</f>
        <v>#REF!</v>
      </c>
      <c r="J5" s="23" t="e">
        <f t="shared" si="2"/>
        <v>#REF!</v>
      </c>
      <c r="K5" s="23" t="e">
        <f t="shared" si="3"/>
        <v>#REF!</v>
      </c>
      <c r="L5" s="23" t="e">
        <f t="shared" si="4"/>
        <v>#REF!</v>
      </c>
      <c r="M5" s="24" t="e">
        <f t="shared" si="5"/>
        <v>#REF!</v>
      </c>
    </row>
    <row r="6" spans="1:13" x14ac:dyDescent="0.2">
      <c r="A6" s="8">
        <v>5</v>
      </c>
      <c r="B6" s="33" t="s">
        <v>14</v>
      </c>
      <c r="C6" s="16" t="s">
        <v>13</v>
      </c>
      <c r="D6" s="29">
        <v>19.038740041953901</v>
      </c>
      <c r="E6" s="29">
        <v>18.782001201224201</v>
      </c>
      <c r="F6" s="1">
        <f t="shared" si="0"/>
        <v>18.910370621589053</v>
      </c>
      <c r="G6" s="2">
        <f t="shared" si="1"/>
        <v>0.18154177527394355</v>
      </c>
      <c r="H6" s="6" t="e">
        <f>F6-#REF!</f>
        <v>#REF!</v>
      </c>
      <c r="I6" s="6" t="e">
        <f>SQRT(POWER(#REF!,2)+POWER(G6,2))</f>
        <v>#REF!</v>
      </c>
      <c r="J6" s="7" t="e">
        <f t="shared" si="2"/>
        <v>#REF!</v>
      </c>
      <c r="K6" s="7" t="e">
        <f t="shared" si="3"/>
        <v>#REF!</v>
      </c>
      <c r="L6" s="7" t="e">
        <f t="shared" si="4"/>
        <v>#REF!</v>
      </c>
      <c r="M6" s="10" t="e">
        <f t="shared" si="5"/>
        <v>#REF!</v>
      </c>
    </row>
    <row r="7" spans="1:13" ht="16" thickBot="1" x14ac:dyDescent="0.25">
      <c r="A7" s="9">
        <v>6</v>
      </c>
      <c r="B7" s="34" t="s">
        <v>14</v>
      </c>
      <c r="C7" s="17" t="s">
        <v>13</v>
      </c>
      <c r="D7" s="31">
        <v>18.725924326836601</v>
      </c>
      <c r="E7" s="31">
        <v>19.017721560670999</v>
      </c>
      <c r="F7" s="12">
        <f t="shared" si="0"/>
        <v>18.871822943753799</v>
      </c>
      <c r="G7" s="13">
        <f t="shared" si="1"/>
        <v>0.20633180277577945</v>
      </c>
      <c r="H7" s="14" t="e">
        <f>F7-#REF!</f>
        <v>#REF!</v>
      </c>
      <c r="I7" s="14" t="e">
        <f>SQRT(POWER(#REF!,2)+POWER(G7,2))</f>
        <v>#REF!</v>
      </c>
      <c r="J7" s="11" t="e">
        <f t="shared" si="2"/>
        <v>#REF!</v>
      </c>
      <c r="K7" s="11" t="e">
        <f t="shared" si="3"/>
        <v>#REF!</v>
      </c>
      <c r="L7" s="11" t="e">
        <f t="shared" si="4"/>
        <v>#REF!</v>
      </c>
      <c r="M7" s="15" t="e">
        <f t="shared" si="5"/>
        <v>#REF!</v>
      </c>
    </row>
    <row r="8" spans="1:13" x14ac:dyDescent="0.2">
      <c r="A8" s="18">
        <v>7</v>
      </c>
      <c r="B8" s="32" t="s">
        <v>17</v>
      </c>
      <c r="C8" s="19" t="s">
        <v>13</v>
      </c>
      <c r="D8" s="30">
        <v>18.1601695126569</v>
      </c>
      <c r="E8" s="30">
        <v>18.504596191933199</v>
      </c>
      <c r="F8" s="20">
        <f t="shared" si="0"/>
        <v>18.332382852295048</v>
      </c>
      <c r="G8" s="21">
        <f t="shared" si="1"/>
        <v>0.24354644053783553</v>
      </c>
      <c r="H8" s="22" t="e">
        <f>F8-#REF!</f>
        <v>#REF!</v>
      </c>
      <c r="I8" s="22" t="e">
        <f>SQRT(POWER(#REF!,2)+POWER(G8,2))</f>
        <v>#REF!</v>
      </c>
      <c r="J8" s="23" t="e">
        <f t="shared" si="2"/>
        <v>#REF!</v>
      </c>
      <c r="K8" s="23" t="e">
        <f t="shared" si="3"/>
        <v>#REF!</v>
      </c>
      <c r="L8" s="23" t="e">
        <f t="shared" si="4"/>
        <v>#REF!</v>
      </c>
      <c r="M8" s="24" t="e">
        <f t="shared" si="5"/>
        <v>#REF!</v>
      </c>
    </row>
    <row r="9" spans="1:13" x14ac:dyDescent="0.2">
      <c r="A9" s="8">
        <v>8</v>
      </c>
      <c r="B9" s="33" t="s">
        <v>17</v>
      </c>
      <c r="C9" s="16" t="s">
        <v>13</v>
      </c>
      <c r="D9" s="29">
        <v>18.480523627821</v>
      </c>
      <c r="E9" s="29">
        <v>18.6397146184317</v>
      </c>
      <c r="F9" s="1">
        <f t="shared" si="0"/>
        <v>18.560119123126348</v>
      </c>
      <c r="G9" s="2">
        <f t="shared" si="1"/>
        <v>0.11256502896462989</v>
      </c>
      <c r="H9" s="6" t="e">
        <f>F9-#REF!</f>
        <v>#REF!</v>
      </c>
      <c r="I9" s="6" t="e">
        <f>SQRT(POWER(#REF!,2)+POWER(G9,2))</f>
        <v>#REF!</v>
      </c>
      <c r="J9" s="7" t="e">
        <f t="shared" si="2"/>
        <v>#REF!</v>
      </c>
      <c r="K9" s="7" t="e">
        <f t="shared" si="3"/>
        <v>#REF!</v>
      </c>
      <c r="L9" s="7" t="e">
        <f t="shared" si="4"/>
        <v>#REF!</v>
      </c>
      <c r="M9" s="10" t="e">
        <f t="shared" si="5"/>
        <v>#REF!</v>
      </c>
    </row>
    <row r="10" spans="1:13" ht="16" thickBot="1" x14ac:dyDescent="0.25">
      <c r="A10" s="9">
        <v>9</v>
      </c>
      <c r="B10" s="34" t="s">
        <v>17</v>
      </c>
      <c r="C10" s="17" t="s">
        <v>13</v>
      </c>
      <c r="D10" s="31">
        <v>18.147364755438399</v>
      </c>
      <c r="E10" s="31">
        <v>18.5010528967127</v>
      </c>
      <c r="F10" s="12">
        <f t="shared" si="0"/>
        <v>18.324208826075548</v>
      </c>
      <c r="G10" s="13">
        <f t="shared" si="1"/>
        <v>0.25009528312032364</v>
      </c>
      <c r="H10" s="14" t="e">
        <f>F10-#REF!</f>
        <v>#REF!</v>
      </c>
      <c r="I10" s="14" t="e">
        <f>SQRT(POWER(#REF!,2)+POWER(G10,2))</f>
        <v>#REF!</v>
      </c>
      <c r="J10" s="11" t="e">
        <f t="shared" si="2"/>
        <v>#REF!</v>
      </c>
      <c r="K10" s="11" t="e">
        <f t="shared" si="3"/>
        <v>#REF!</v>
      </c>
      <c r="L10" s="11" t="e">
        <f t="shared" si="4"/>
        <v>#REF!</v>
      </c>
      <c r="M10" s="15" t="e">
        <f t="shared" si="5"/>
        <v>#REF!</v>
      </c>
    </row>
    <row r="11" spans="1:13" x14ac:dyDescent="0.2">
      <c r="A11" s="18">
        <v>10</v>
      </c>
      <c r="B11" s="32" t="s">
        <v>18</v>
      </c>
      <c r="C11" s="19" t="s">
        <v>16</v>
      </c>
      <c r="D11" s="30">
        <v>18.5270319264595</v>
      </c>
      <c r="E11" s="30">
        <v>18.7870039516873</v>
      </c>
      <c r="F11" s="20">
        <f t="shared" si="0"/>
        <v>18.657017939073398</v>
      </c>
      <c r="G11" s="21">
        <f t="shared" si="1"/>
        <v>0.18382798195737737</v>
      </c>
      <c r="H11" s="22" t="e">
        <f>F11-#REF!</f>
        <v>#REF!</v>
      </c>
      <c r="I11" s="22" t="e">
        <f>SQRT(POWER(#REF!,2)+POWER(G11,2))</f>
        <v>#REF!</v>
      </c>
      <c r="J11" s="23" t="e">
        <f t="shared" si="2"/>
        <v>#REF!</v>
      </c>
      <c r="K11" s="23" t="e">
        <f t="shared" si="3"/>
        <v>#REF!</v>
      </c>
      <c r="L11" s="23" t="e">
        <f>POWER(2,-J11)</f>
        <v>#REF!</v>
      </c>
      <c r="M11" s="24" t="e">
        <f>L11*LOG(2)*K11</f>
        <v>#REF!</v>
      </c>
    </row>
    <row r="12" spans="1:13" x14ac:dyDescent="0.2">
      <c r="A12" s="8">
        <v>11</v>
      </c>
      <c r="B12" s="33" t="s">
        <v>18</v>
      </c>
      <c r="C12" s="16" t="s">
        <v>16</v>
      </c>
      <c r="D12" s="29">
        <v>18.455200440968099</v>
      </c>
      <c r="E12" s="29">
        <v>18.6897204831327</v>
      </c>
      <c r="F12" s="1">
        <f t="shared" si="0"/>
        <v>18.572460462050401</v>
      </c>
      <c r="G12" s="2">
        <f t="shared" si="1"/>
        <v>0.16583071213874409</v>
      </c>
      <c r="H12" s="6" t="e">
        <f>F12-#REF!</f>
        <v>#REF!</v>
      </c>
      <c r="I12" s="6" t="e">
        <f>SQRT(POWER(#REF!,2)+POWER(G12,2))</f>
        <v>#REF!</v>
      </c>
      <c r="J12" s="7" t="e">
        <f t="shared" si="2"/>
        <v>#REF!</v>
      </c>
      <c r="K12" s="7" t="e">
        <f t="shared" si="3"/>
        <v>#REF!</v>
      </c>
      <c r="L12" s="7" t="e">
        <f>POWER(2,-J12)</f>
        <v>#REF!</v>
      </c>
      <c r="M12" s="10" t="e">
        <f>L12*LOG(2)*K12</f>
        <v>#REF!</v>
      </c>
    </row>
    <row r="13" spans="1:13" ht="16" thickBot="1" x14ac:dyDescent="0.25">
      <c r="A13" s="9">
        <v>12</v>
      </c>
      <c r="B13" s="34" t="s">
        <v>18</v>
      </c>
      <c r="C13" s="17" t="s">
        <v>16</v>
      </c>
      <c r="D13" s="31">
        <v>18.580275547947402</v>
      </c>
      <c r="E13" s="31">
        <v>18.832672867664002</v>
      </c>
      <c r="F13" s="12">
        <f t="shared" si="0"/>
        <v>18.706474207805702</v>
      </c>
      <c r="G13" s="13">
        <f t="shared" si="1"/>
        <v>0.17847185632491699</v>
      </c>
      <c r="H13" s="14" t="e">
        <f>F13-#REF!</f>
        <v>#REF!</v>
      </c>
      <c r="I13" s="14" t="e">
        <f>SQRT(POWER(#REF!,2)+POWER(G13,2))</f>
        <v>#REF!</v>
      </c>
      <c r="J13" s="11" t="e">
        <f t="shared" si="2"/>
        <v>#REF!</v>
      </c>
      <c r="K13" s="11" t="e">
        <f t="shared" si="3"/>
        <v>#REF!</v>
      </c>
      <c r="L13" s="11" t="e">
        <f>POWER(2,-J13)</f>
        <v>#REF!</v>
      </c>
      <c r="M13" s="15" t="e">
        <f>L13*LOG(2)*K13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13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3" x14ac:dyDescent="0.2">
      <c r="A2" s="18">
        <v>1</v>
      </c>
      <c r="B2" s="32" t="s">
        <v>15</v>
      </c>
      <c r="C2" s="19" t="s">
        <v>13</v>
      </c>
      <c r="D2" s="30">
        <v>18.026457985496201</v>
      </c>
      <c r="E2" s="30">
        <v>18.252082734196701</v>
      </c>
      <c r="F2" s="20">
        <f t="shared" ref="F2:F13" si="0">AVERAGE(D2:E2)</f>
        <v>18.139270359846449</v>
      </c>
      <c r="G2" s="21">
        <f t="shared" ref="G2:G13" si="1">STDEV(D2:E2)</f>
        <v>0.1595407898096346</v>
      </c>
      <c r="H2" s="22" t="e">
        <f>F2-#REF!</f>
        <v>#REF!</v>
      </c>
      <c r="I2" s="22" t="e">
        <f>SQRT(POWER(#REF!,2)+POWER(G2,2))</f>
        <v>#REF!</v>
      </c>
      <c r="J2" s="23" t="e">
        <f t="shared" ref="J2:J13" si="2">H2-H$2</f>
        <v>#REF!</v>
      </c>
      <c r="K2" s="23" t="e">
        <f t="shared" ref="K2:K13" si="3">SQRT(POWER(I2,2)+POWER(I$2,2))</f>
        <v>#REF!</v>
      </c>
      <c r="L2" s="23" t="e">
        <f t="shared" ref="L2:L10" si="4">POWER(2,-J2)</f>
        <v>#REF!</v>
      </c>
      <c r="M2" s="24" t="e">
        <f>L2*LOG(2)*K2</f>
        <v>#REF!</v>
      </c>
    </row>
    <row r="3" spans="1:13" x14ac:dyDescent="0.2">
      <c r="A3" s="8">
        <v>2</v>
      </c>
      <c r="B3" s="33" t="s">
        <v>15</v>
      </c>
      <c r="C3" s="16" t="s">
        <v>13</v>
      </c>
      <c r="D3" s="29">
        <v>17.165778783579398</v>
      </c>
      <c r="E3" s="29">
        <v>17.500763389914098</v>
      </c>
      <c r="F3" s="1">
        <f t="shared" si="0"/>
        <v>17.333271086746748</v>
      </c>
      <c r="G3" s="2">
        <f t="shared" si="1"/>
        <v>0.23686988673237261</v>
      </c>
      <c r="H3" s="6" t="e">
        <f>F3-#REF!</f>
        <v>#REF!</v>
      </c>
      <c r="I3" s="6" t="e">
        <f>SQRT(POWER(#REF!,2)+POWER(G3,2))</f>
        <v>#REF!</v>
      </c>
      <c r="J3" s="7" t="e">
        <f t="shared" si="2"/>
        <v>#REF!</v>
      </c>
      <c r="K3" s="7" t="e">
        <f t="shared" si="3"/>
        <v>#REF!</v>
      </c>
      <c r="L3" s="7" t="e">
        <f t="shared" si="4"/>
        <v>#REF!</v>
      </c>
      <c r="M3" s="10" t="e">
        <f t="shared" ref="M3:M10" si="5">L3*LOG(2)*K3</f>
        <v>#REF!</v>
      </c>
    </row>
    <row r="4" spans="1:13" ht="16" thickBot="1" x14ac:dyDescent="0.25">
      <c r="A4" s="9">
        <v>3</v>
      </c>
      <c r="B4" s="34" t="s">
        <v>15</v>
      </c>
      <c r="C4" s="17" t="s">
        <v>13</v>
      </c>
      <c r="D4" s="31">
        <v>17.105229710366899</v>
      </c>
      <c r="E4" s="31">
        <v>17.5201638281588</v>
      </c>
      <c r="F4" s="12">
        <f t="shared" si="0"/>
        <v>17.31269676926285</v>
      </c>
      <c r="G4" s="13">
        <f t="shared" si="1"/>
        <v>0.29340272843631104</v>
      </c>
      <c r="H4" s="14" t="e">
        <f>F4-#REF!</f>
        <v>#REF!</v>
      </c>
      <c r="I4" s="14" t="e">
        <f>SQRT(POWER(#REF!,2)+POWER(G4,2))</f>
        <v>#REF!</v>
      </c>
      <c r="J4" s="11" t="e">
        <f t="shared" si="2"/>
        <v>#REF!</v>
      </c>
      <c r="K4" s="11" t="e">
        <f t="shared" si="3"/>
        <v>#REF!</v>
      </c>
      <c r="L4" s="11" t="e">
        <f t="shared" si="4"/>
        <v>#REF!</v>
      </c>
      <c r="M4" s="15" t="e">
        <f t="shared" si="5"/>
        <v>#REF!</v>
      </c>
    </row>
    <row r="5" spans="1:13" x14ac:dyDescent="0.2">
      <c r="A5" s="18">
        <v>4</v>
      </c>
      <c r="B5" s="32" t="s">
        <v>14</v>
      </c>
      <c r="C5" s="19" t="s">
        <v>13</v>
      </c>
      <c r="D5" s="30">
        <v>16.883960109604399</v>
      </c>
      <c r="E5" s="30">
        <v>17.653125285974902</v>
      </c>
      <c r="F5" s="20">
        <f t="shared" si="0"/>
        <v>17.268542697789648</v>
      </c>
      <c r="G5" s="21">
        <f t="shared" si="1"/>
        <v>0.54388191206412961</v>
      </c>
      <c r="H5" s="22" t="e">
        <f>F5-#REF!</f>
        <v>#REF!</v>
      </c>
      <c r="I5" s="22" t="e">
        <f>SQRT(POWER(#REF!,2)+POWER(G5,2))</f>
        <v>#REF!</v>
      </c>
      <c r="J5" s="23" t="e">
        <f t="shared" si="2"/>
        <v>#REF!</v>
      </c>
      <c r="K5" s="23" t="e">
        <f t="shared" si="3"/>
        <v>#REF!</v>
      </c>
      <c r="L5" s="23" t="e">
        <f t="shared" si="4"/>
        <v>#REF!</v>
      </c>
      <c r="M5" s="24" t="e">
        <f t="shared" si="5"/>
        <v>#REF!</v>
      </c>
    </row>
    <row r="6" spans="1:13" x14ac:dyDescent="0.2">
      <c r="A6" s="8">
        <v>5</v>
      </c>
      <c r="B6" s="33" t="s">
        <v>14</v>
      </c>
      <c r="C6" s="16" t="s">
        <v>13</v>
      </c>
      <c r="D6" s="29">
        <v>16.678899607432701</v>
      </c>
      <c r="E6" s="29">
        <v>16.8414345173959</v>
      </c>
      <c r="F6" s="1">
        <f t="shared" si="0"/>
        <v>16.7601670624143</v>
      </c>
      <c r="G6" s="2">
        <f t="shared" si="1"/>
        <v>0.11492953701452294</v>
      </c>
      <c r="H6" s="6" t="e">
        <f>F6-#REF!</f>
        <v>#REF!</v>
      </c>
      <c r="I6" s="6" t="e">
        <f>SQRT(POWER(#REF!,2)+POWER(G6,2))</f>
        <v>#REF!</v>
      </c>
      <c r="J6" s="7" t="e">
        <f t="shared" si="2"/>
        <v>#REF!</v>
      </c>
      <c r="K6" s="7" t="e">
        <f t="shared" si="3"/>
        <v>#REF!</v>
      </c>
      <c r="L6" s="7" t="e">
        <f t="shared" si="4"/>
        <v>#REF!</v>
      </c>
      <c r="M6" s="10" t="e">
        <f t="shared" si="5"/>
        <v>#REF!</v>
      </c>
    </row>
    <row r="7" spans="1:13" ht="16" thickBot="1" x14ac:dyDescent="0.25">
      <c r="A7" s="9">
        <v>6</v>
      </c>
      <c r="B7" s="34" t="s">
        <v>14</v>
      </c>
      <c r="C7" s="17" t="s">
        <v>13</v>
      </c>
      <c r="D7" s="31">
        <v>17.435198025512101</v>
      </c>
      <c r="E7" s="31">
        <v>17.129492482101298</v>
      </c>
      <c r="F7" s="12">
        <f t="shared" si="0"/>
        <v>17.2823452538067</v>
      </c>
      <c r="G7" s="13">
        <f t="shared" si="1"/>
        <v>0.21616646279209675</v>
      </c>
      <c r="H7" s="14" t="e">
        <f>F7-#REF!</f>
        <v>#REF!</v>
      </c>
      <c r="I7" s="14" t="e">
        <f>SQRT(POWER(#REF!,2)+POWER(G7,2))</f>
        <v>#REF!</v>
      </c>
      <c r="J7" s="11" t="e">
        <f t="shared" si="2"/>
        <v>#REF!</v>
      </c>
      <c r="K7" s="11" t="e">
        <f t="shared" si="3"/>
        <v>#REF!</v>
      </c>
      <c r="L7" s="11" t="e">
        <f t="shared" si="4"/>
        <v>#REF!</v>
      </c>
      <c r="M7" s="15" t="e">
        <f t="shared" si="5"/>
        <v>#REF!</v>
      </c>
    </row>
    <row r="8" spans="1:13" x14ac:dyDescent="0.2">
      <c r="A8" s="18">
        <v>7</v>
      </c>
      <c r="B8" s="32" t="s">
        <v>17</v>
      </c>
      <c r="C8" s="19" t="s">
        <v>13</v>
      </c>
      <c r="D8" s="30">
        <v>16.0640340839219</v>
      </c>
      <c r="E8" s="30">
        <v>16.825949199699998</v>
      </c>
      <c r="F8" s="20">
        <f t="shared" si="0"/>
        <v>16.444991641810951</v>
      </c>
      <c r="G8" s="21">
        <f t="shared" si="1"/>
        <v>0.53875534505522682</v>
      </c>
      <c r="H8" s="22" t="e">
        <f>F8-#REF!</f>
        <v>#REF!</v>
      </c>
      <c r="I8" s="22" t="e">
        <f>SQRT(POWER(#REF!,2)+POWER(G8,2))</f>
        <v>#REF!</v>
      </c>
      <c r="J8" s="23" t="e">
        <f t="shared" si="2"/>
        <v>#REF!</v>
      </c>
      <c r="K8" s="23" t="e">
        <f t="shared" si="3"/>
        <v>#REF!</v>
      </c>
      <c r="L8" s="23" t="e">
        <f t="shared" si="4"/>
        <v>#REF!</v>
      </c>
      <c r="M8" s="24" t="e">
        <f t="shared" si="5"/>
        <v>#REF!</v>
      </c>
    </row>
    <row r="9" spans="1:13" x14ac:dyDescent="0.2">
      <c r="A9" s="8">
        <v>8</v>
      </c>
      <c r="B9" s="33" t="s">
        <v>17</v>
      </c>
      <c r="C9" s="16" t="s">
        <v>13</v>
      </c>
      <c r="D9" s="29">
        <v>17.2109911933543</v>
      </c>
      <c r="E9" s="29" t="s">
        <v>19</v>
      </c>
      <c r="F9" s="1">
        <f t="shared" si="0"/>
        <v>17.2109911933543</v>
      </c>
      <c r="G9" s="2" t="e">
        <f t="shared" si="1"/>
        <v>#DIV/0!</v>
      </c>
      <c r="H9" s="6" t="e">
        <f>F9-#REF!</f>
        <v>#REF!</v>
      </c>
      <c r="I9" s="6" t="e">
        <f>SQRT(POWER(#REF!,2)+POWER(G9,2))</f>
        <v>#REF!</v>
      </c>
      <c r="J9" s="7" t="e">
        <f t="shared" si="2"/>
        <v>#REF!</v>
      </c>
      <c r="K9" s="7" t="e">
        <f t="shared" si="3"/>
        <v>#REF!</v>
      </c>
      <c r="L9" s="7" t="e">
        <f t="shared" si="4"/>
        <v>#REF!</v>
      </c>
      <c r="M9" s="10" t="e">
        <f t="shared" si="5"/>
        <v>#REF!</v>
      </c>
    </row>
    <row r="10" spans="1:13" ht="16" thickBot="1" x14ac:dyDescent="0.25">
      <c r="A10" s="9">
        <v>9</v>
      </c>
      <c r="B10" s="34" t="s">
        <v>17</v>
      </c>
      <c r="C10" s="17" t="s">
        <v>13</v>
      </c>
      <c r="D10" s="31">
        <v>16.9535268350634</v>
      </c>
      <c r="E10" s="31">
        <v>17.1947406702748</v>
      </c>
      <c r="F10" s="12">
        <f t="shared" si="0"/>
        <v>17.074133752669098</v>
      </c>
      <c r="G10" s="13">
        <f t="shared" si="1"/>
        <v>0.1705639385939958</v>
      </c>
      <c r="H10" s="14" t="e">
        <f>F10-#REF!</f>
        <v>#REF!</v>
      </c>
      <c r="I10" s="14" t="e">
        <f>SQRT(POWER(#REF!,2)+POWER(G10,2))</f>
        <v>#REF!</v>
      </c>
      <c r="J10" s="11" t="e">
        <f t="shared" si="2"/>
        <v>#REF!</v>
      </c>
      <c r="K10" s="11" t="e">
        <f t="shared" si="3"/>
        <v>#REF!</v>
      </c>
      <c r="L10" s="11" t="e">
        <f t="shared" si="4"/>
        <v>#REF!</v>
      </c>
      <c r="M10" s="15" t="e">
        <f t="shared" si="5"/>
        <v>#REF!</v>
      </c>
    </row>
    <row r="11" spans="1:13" x14ac:dyDescent="0.2">
      <c r="A11" s="18">
        <v>10</v>
      </c>
      <c r="B11" s="32" t="s">
        <v>18</v>
      </c>
      <c r="C11" s="19" t="s">
        <v>16</v>
      </c>
      <c r="D11" s="30">
        <v>16.3952729068391</v>
      </c>
      <c r="E11" s="30">
        <v>17.125865842626499</v>
      </c>
      <c r="F11" s="20">
        <f t="shared" si="0"/>
        <v>16.7605693747328</v>
      </c>
      <c r="G11" s="21">
        <f t="shared" si="1"/>
        <v>0.51660721918225794</v>
      </c>
      <c r="H11" s="22" t="e">
        <f>F11-#REF!</f>
        <v>#REF!</v>
      </c>
      <c r="I11" s="22" t="e">
        <f>SQRT(POWER(#REF!,2)+POWER(G11,2))</f>
        <v>#REF!</v>
      </c>
      <c r="J11" s="23" t="e">
        <f t="shared" si="2"/>
        <v>#REF!</v>
      </c>
      <c r="K11" s="23" t="e">
        <f t="shared" si="3"/>
        <v>#REF!</v>
      </c>
      <c r="L11" s="23" t="e">
        <f>POWER(2,-J11)</f>
        <v>#REF!</v>
      </c>
      <c r="M11" s="24" t="e">
        <f>L11*LOG(2)*K11</f>
        <v>#REF!</v>
      </c>
    </row>
    <row r="12" spans="1:13" x14ac:dyDescent="0.2">
      <c r="A12" s="8">
        <v>11</v>
      </c>
      <c r="B12" s="33" t="s">
        <v>18</v>
      </c>
      <c r="C12" s="16" t="s">
        <v>16</v>
      </c>
      <c r="D12" s="29">
        <v>16.6309926302973</v>
      </c>
      <c r="E12" s="29">
        <v>17.209530337642299</v>
      </c>
      <c r="F12" s="1">
        <f t="shared" si="0"/>
        <v>16.920261483969799</v>
      </c>
      <c r="G12" s="2">
        <f t="shared" si="1"/>
        <v>0.40908793603576732</v>
      </c>
      <c r="H12" s="6" t="e">
        <f>F12-#REF!</f>
        <v>#REF!</v>
      </c>
      <c r="I12" s="6" t="e">
        <f>SQRT(POWER(#REF!,2)+POWER(G12,2))</f>
        <v>#REF!</v>
      </c>
      <c r="J12" s="7" t="e">
        <f t="shared" si="2"/>
        <v>#REF!</v>
      </c>
      <c r="K12" s="7" t="e">
        <f t="shared" si="3"/>
        <v>#REF!</v>
      </c>
      <c r="L12" s="7" t="e">
        <f>POWER(2,-J12)</f>
        <v>#REF!</v>
      </c>
      <c r="M12" s="10" t="e">
        <f>L12*LOG(2)*K12</f>
        <v>#REF!</v>
      </c>
    </row>
    <row r="13" spans="1:13" ht="16" thickBot="1" x14ac:dyDescent="0.25">
      <c r="A13" s="9">
        <v>12</v>
      </c>
      <c r="B13" s="34" t="s">
        <v>18</v>
      </c>
      <c r="C13" s="17" t="s">
        <v>16</v>
      </c>
      <c r="D13" s="31">
        <v>16.835637023694499</v>
      </c>
      <c r="E13" s="31">
        <v>17.405673244699699</v>
      </c>
      <c r="F13" s="12">
        <f t="shared" si="0"/>
        <v>17.120655134197101</v>
      </c>
      <c r="G13" s="13">
        <f t="shared" si="1"/>
        <v>0.40307647739473035</v>
      </c>
      <c r="H13" s="14" t="e">
        <f>F13-#REF!</f>
        <v>#REF!</v>
      </c>
      <c r="I13" s="14" t="e">
        <f>SQRT(POWER(#REF!,2)+POWER(G13,2))</f>
        <v>#REF!</v>
      </c>
      <c r="J13" s="11" t="e">
        <f t="shared" si="2"/>
        <v>#REF!</v>
      </c>
      <c r="K13" s="11" t="e">
        <f t="shared" si="3"/>
        <v>#REF!</v>
      </c>
      <c r="L13" s="11" t="e">
        <f>POWER(2,-J13)</f>
        <v>#REF!</v>
      </c>
      <c r="M13" s="15" t="e">
        <f>L13*LOG(2)*K13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G1" workbookViewId="0">
      <selection activeCell="N2" sqref="N2"/>
    </sheetView>
  </sheetViews>
  <sheetFormatPr baseColWidth="10" defaultColWidth="8.83203125" defaultRowHeight="15" x14ac:dyDescent="0.2"/>
  <cols>
    <col min="10" max="10" width="14.83203125" bestFit="1" customWidth="1"/>
    <col min="13" max="13" width="9.83203125" customWidth="1"/>
  </cols>
  <sheetData>
    <row r="1" spans="1:16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6" ht="16" thickBot="1" x14ac:dyDescent="0.25">
      <c r="A2" s="18">
        <v>1</v>
      </c>
      <c r="B2" s="32" t="s">
        <v>15</v>
      </c>
      <c r="C2" s="19" t="s">
        <v>13</v>
      </c>
      <c r="D2" s="30">
        <v>33.224328167974697</v>
      </c>
      <c r="E2" s="30">
        <v>28.8321625081504</v>
      </c>
      <c r="F2" s="20">
        <f t="shared" ref="F2:F13" si="0">AVERAGE(D2:E2)</f>
        <v>31.028245338062547</v>
      </c>
      <c r="G2" s="21">
        <f t="shared" ref="G2:G13" si="1">STDEV(D2:E2)</f>
        <v>3.1057301221564475</v>
      </c>
      <c r="H2" s="6">
        <f>F2-ACTB!F2</f>
        <v>11.695934862385347</v>
      </c>
      <c r="I2" s="6">
        <f>SQRT(POWER(ACTB!G2,2)+POWER(G2,2))</f>
        <v>3.1060392200449369</v>
      </c>
      <c r="J2" s="35">
        <f t="shared" ref="J2:J10" si="2">H2-AVERAGE(H$2:H$4)</f>
        <v>-0.7736929135772197</v>
      </c>
      <c r="K2" s="7">
        <f>SQRT(POWER(I2,2)+POWER(I$2,2))</f>
        <v>4.3926027902503</v>
      </c>
      <c r="L2" s="7">
        <f t="shared" ref="L2:L13" si="3">POWER(2,-J2)</f>
        <v>1.7096404096815196</v>
      </c>
      <c r="M2" s="10">
        <f>L2*LOG(2)*K2</f>
        <v>2.2606664019759122</v>
      </c>
      <c r="N2" s="37">
        <f>L2/O2</f>
        <v>1.5819405111056712</v>
      </c>
      <c r="O2" s="37">
        <f>AVERAGE(L2:L4)</f>
        <v>1.0807235782125553</v>
      </c>
      <c r="P2" s="37">
        <f>AVERAGE(N2:N4)</f>
        <v>1</v>
      </c>
    </row>
    <row r="3" spans="1:16" ht="16" thickBot="1" x14ac:dyDescent="0.25">
      <c r="A3" s="8">
        <v>2</v>
      </c>
      <c r="B3" s="33" t="s">
        <v>15</v>
      </c>
      <c r="C3" s="16" t="s">
        <v>13</v>
      </c>
      <c r="D3" s="29">
        <v>31.987456992270701</v>
      </c>
      <c r="E3" s="29">
        <v>31.089961316711602</v>
      </c>
      <c r="F3" s="1">
        <f t="shared" si="0"/>
        <v>31.538709154491151</v>
      </c>
      <c r="G3" s="2">
        <f t="shared" si="1"/>
        <v>0.63462527827344084</v>
      </c>
      <c r="H3" s="6">
        <f>F3-ACTB!F3</f>
        <v>12.767172716758154</v>
      </c>
      <c r="I3" s="6">
        <f>SQRT(POWER(ACTB!G3,2)+POWER(G3,2))</f>
        <v>0.71885044461067127</v>
      </c>
      <c r="J3" s="35">
        <f t="shared" si="2"/>
        <v>0.29754494079558746</v>
      </c>
      <c r="K3" s="7">
        <f t="shared" ref="K3:K13" si="4">SQRT(POWER(I3,2)+POWER(I$2,2))</f>
        <v>3.1881382652222472</v>
      </c>
      <c r="L3" s="7">
        <f t="shared" si="3"/>
        <v>0.81363579710910272</v>
      </c>
      <c r="M3" s="10">
        <f t="shared" ref="M3:M13" si="5">L3*LOG(2)*K3</f>
        <v>0.7808668172891593</v>
      </c>
      <c r="N3" s="37">
        <f>L3/O$2</f>
        <v>0.75286207640144398</v>
      </c>
    </row>
    <row r="4" spans="1:16" ht="16" thickBot="1" x14ac:dyDescent="0.25">
      <c r="A4" s="9">
        <v>3</v>
      </c>
      <c r="B4" s="34" t="s">
        <v>15</v>
      </c>
      <c r="C4" s="17" t="s">
        <v>13</v>
      </c>
      <c r="D4" s="31">
        <v>32.484216811384997</v>
      </c>
      <c r="E4" s="31">
        <v>30.8237456008195</v>
      </c>
      <c r="F4" s="12">
        <f t="shared" si="0"/>
        <v>31.653981206102248</v>
      </c>
      <c r="G4" s="13">
        <f t="shared" si="1"/>
        <v>1.1741304529558985</v>
      </c>
      <c r="H4" s="14">
        <f>F4-ACTB!F4</f>
        <v>12.9457757487442</v>
      </c>
      <c r="I4" s="14">
        <f>SQRT(POWER(ACTB!G4,2)+POWER(G4,2))</f>
        <v>1.2268260812471654</v>
      </c>
      <c r="J4" s="35">
        <f t="shared" si="2"/>
        <v>0.47614797278163401</v>
      </c>
      <c r="K4" s="11">
        <f t="shared" si="4"/>
        <v>3.339548153580906</v>
      </c>
      <c r="L4" s="11">
        <f t="shared" si="3"/>
        <v>0.71889452784704366</v>
      </c>
      <c r="M4" s="15">
        <f t="shared" si="5"/>
        <v>0.72270766389734753</v>
      </c>
      <c r="N4" s="37">
        <f>L4/O$2</f>
        <v>0.66519741249288489</v>
      </c>
    </row>
    <row r="5" spans="1:16" ht="16" thickBot="1" x14ac:dyDescent="0.25">
      <c r="A5" s="18">
        <v>4</v>
      </c>
      <c r="B5" s="32" t="s">
        <v>14</v>
      </c>
      <c r="C5" s="19" t="s">
        <v>13</v>
      </c>
      <c r="D5" s="30">
        <v>29.320403507463801</v>
      </c>
      <c r="E5" s="30">
        <v>29.0313411670821</v>
      </c>
      <c r="F5" s="20">
        <f t="shared" si="0"/>
        <v>29.175872337272949</v>
      </c>
      <c r="G5" s="21">
        <f t="shared" si="1"/>
        <v>0.20439794106955475</v>
      </c>
      <c r="H5" s="22">
        <f>F5-ACTB!F5</f>
        <v>11.008568878758197</v>
      </c>
      <c r="I5" s="22">
        <f>SQRT(POWER(ACTB!G5,2)+POWER(G5,2))</f>
        <v>0.35325710356258644</v>
      </c>
      <c r="J5" s="35">
        <f t="shared" si="2"/>
        <v>-1.461058897204369</v>
      </c>
      <c r="K5" s="23">
        <f t="shared" si="4"/>
        <v>3.1260630540145518</v>
      </c>
      <c r="L5" s="23">
        <f t="shared" si="3"/>
        <v>2.7531035947753741</v>
      </c>
      <c r="M5" s="24">
        <f t="shared" si="5"/>
        <v>2.5907771588276254</v>
      </c>
      <c r="N5" s="37">
        <f t="shared" ref="N5:N13" si="6">L5/O$2</f>
        <v>2.5474632461788462</v>
      </c>
      <c r="P5" s="37">
        <f>AVERAGE(N5,N7)</f>
        <v>15.708622586913254</v>
      </c>
    </row>
    <row r="6" spans="1:16" ht="16" hidden="1" thickBot="1" x14ac:dyDescent="0.25">
      <c r="A6" s="8">
        <v>5</v>
      </c>
      <c r="B6" s="33" t="s">
        <v>14</v>
      </c>
      <c r="C6" s="16" t="s">
        <v>13</v>
      </c>
      <c r="D6" s="29">
        <v>23.398506949417499</v>
      </c>
      <c r="E6" s="29">
        <v>23.208164624223802</v>
      </c>
      <c r="F6" s="1">
        <f t="shared" si="0"/>
        <v>23.30333578682065</v>
      </c>
      <c r="G6" s="2">
        <f t="shared" si="1"/>
        <v>0.13459234889127825</v>
      </c>
      <c r="H6" s="6">
        <f>F6-ACTB!F6</f>
        <v>4.3929651652315975</v>
      </c>
      <c r="I6" s="6">
        <f>SQRT(POWER(ACTB!G6,2)+POWER(G6,2))</f>
        <v>0.22599229312011193</v>
      </c>
      <c r="J6" s="35">
        <f t="shared" si="2"/>
        <v>-8.0766626107309687</v>
      </c>
      <c r="K6" s="7">
        <f t="shared" si="4"/>
        <v>3.1142498539788113</v>
      </c>
      <c r="L6" s="7">
        <f t="shared" si="3"/>
        <v>269.97137016821489</v>
      </c>
      <c r="M6" s="10">
        <f t="shared" si="5"/>
        <v>253.09346744103163</v>
      </c>
      <c r="N6" s="37">
        <f t="shared" si="6"/>
        <v>249.80612583166689</v>
      </c>
    </row>
    <row r="7" spans="1:16" ht="16" thickBot="1" x14ac:dyDescent="0.25">
      <c r="A7" s="9">
        <v>6</v>
      </c>
      <c r="B7" s="34" t="s">
        <v>14</v>
      </c>
      <c r="C7" s="17" t="s">
        <v>13</v>
      </c>
      <c r="D7" s="31">
        <v>26.518861092760499</v>
      </c>
      <c r="E7" s="31">
        <v>26.237068606280602</v>
      </c>
      <c r="F7" s="12">
        <f t="shared" si="0"/>
        <v>26.377964849520552</v>
      </c>
      <c r="G7" s="13">
        <f t="shared" si="1"/>
        <v>0.19925737807735405</v>
      </c>
      <c r="H7" s="14">
        <f>F7-ACTB!F7</f>
        <v>7.5061419057667536</v>
      </c>
      <c r="I7" s="14">
        <f>SQRT(POWER(ACTB!G7,2)+POWER(G7,2))</f>
        <v>0.28683848339259632</v>
      </c>
      <c r="J7" s="35">
        <f t="shared" si="2"/>
        <v>-4.9634858701958127</v>
      </c>
      <c r="K7" s="11">
        <f t="shared" si="4"/>
        <v>3.1192556727546918</v>
      </c>
      <c r="L7" s="11">
        <f t="shared" si="3"/>
        <v>31.200254027063544</v>
      </c>
      <c r="M7" s="15">
        <f t="shared" si="5"/>
        <v>29.296711604049722</v>
      </c>
      <c r="N7" s="37">
        <f t="shared" si="6"/>
        <v>28.869781927647661</v>
      </c>
    </row>
    <row r="8" spans="1:16" ht="16" thickBot="1" x14ac:dyDescent="0.25">
      <c r="A8" s="18">
        <v>7</v>
      </c>
      <c r="B8" s="32" t="s">
        <v>17</v>
      </c>
      <c r="C8" s="19" t="s">
        <v>13</v>
      </c>
      <c r="D8" s="30">
        <v>24.827686038949899</v>
      </c>
      <c r="E8" s="30">
        <v>24.558335661571999</v>
      </c>
      <c r="F8" s="20">
        <f t="shared" si="0"/>
        <v>24.693010850260947</v>
      </c>
      <c r="G8" s="21">
        <f t="shared" si="1"/>
        <v>0.19045947835906921</v>
      </c>
      <c r="H8" s="22">
        <f>F8-ACTB!F8</f>
        <v>6.3606279979658993</v>
      </c>
      <c r="I8" s="22">
        <f>SQRT(POWER(ACTB!G8,2)+POWER(G8,2))</f>
        <v>0.30917581017191209</v>
      </c>
      <c r="J8" s="35">
        <f t="shared" si="2"/>
        <v>-6.1089997779966669</v>
      </c>
      <c r="K8" s="23">
        <f t="shared" si="4"/>
        <v>3.1213890046024089</v>
      </c>
      <c r="L8" s="23">
        <f t="shared" si="3"/>
        <v>69.022737007157346</v>
      </c>
      <c r="M8" s="24">
        <f t="shared" si="5"/>
        <v>64.855952991062537</v>
      </c>
      <c r="N8" s="37">
        <f t="shared" si="6"/>
        <v>63.867151969901826</v>
      </c>
      <c r="P8" s="37">
        <f>AVERAGE(N8:N10)</f>
        <v>72.081040855674715</v>
      </c>
    </row>
    <row r="9" spans="1:16" ht="16" thickBot="1" x14ac:dyDescent="0.25">
      <c r="A9" s="8">
        <v>8</v>
      </c>
      <c r="B9" s="33" t="s">
        <v>17</v>
      </c>
      <c r="C9" s="16" t="s">
        <v>13</v>
      </c>
      <c r="D9" s="29">
        <v>25.221965804409599</v>
      </c>
      <c r="E9" s="29">
        <v>25.080837230291301</v>
      </c>
      <c r="F9" s="1">
        <f t="shared" si="0"/>
        <v>25.15140151735045</v>
      </c>
      <c r="G9" s="2">
        <f t="shared" si="1"/>
        <v>9.9792971778236747E-2</v>
      </c>
      <c r="H9" s="6">
        <f>F9-ACTB!F9</f>
        <v>6.5912823942241019</v>
      </c>
      <c r="I9" s="6">
        <f>SQRT(POWER(ACTB!G9,2)+POWER(G9,2))</f>
        <v>0.15043112364846553</v>
      </c>
      <c r="J9" s="35">
        <f t="shared" si="2"/>
        <v>-5.8783453817384643</v>
      </c>
      <c r="K9" s="7">
        <f t="shared" si="4"/>
        <v>3.1096799126951153</v>
      </c>
      <c r="L9" s="7">
        <f t="shared" si="3"/>
        <v>58.824505465960719</v>
      </c>
      <c r="M9" s="10">
        <f t="shared" si="5"/>
        <v>55.066027257861094</v>
      </c>
      <c r="N9" s="37">
        <f t="shared" si="6"/>
        <v>54.430667241712747</v>
      </c>
    </row>
    <row r="10" spans="1:16" ht="16" thickBot="1" x14ac:dyDescent="0.25">
      <c r="A10" s="9">
        <v>9</v>
      </c>
      <c r="B10" s="34" t="s">
        <v>17</v>
      </c>
      <c r="C10" s="17" t="s">
        <v>13</v>
      </c>
      <c r="D10" s="31">
        <v>24.1284831824957</v>
      </c>
      <c r="E10" s="31">
        <v>24.007386072259699</v>
      </c>
      <c r="F10" s="12">
        <f t="shared" si="0"/>
        <v>24.067934627377699</v>
      </c>
      <c r="G10" s="13">
        <f t="shared" si="1"/>
        <v>8.5628587829970876E-2</v>
      </c>
      <c r="H10" s="14">
        <f>F10-ACTB!F10</f>
        <v>5.7437258013021513</v>
      </c>
      <c r="I10" s="14">
        <f>SQRT(POWER(ACTB!G10,2)+POWER(G10,2))</f>
        <v>0.26434807677149813</v>
      </c>
      <c r="J10" s="35">
        <f t="shared" si="2"/>
        <v>-6.725901974660415</v>
      </c>
      <c r="K10" s="11">
        <f t="shared" si="4"/>
        <v>3.1172679612362733</v>
      </c>
      <c r="L10" s="11">
        <f t="shared" si="3"/>
        <v>105.85179871137244</v>
      </c>
      <c r="M10" s="15">
        <f t="shared" si="5"/>
        <v>99.330392271293491</v>
      </c>
      <c r="N10" s="37">
        <f t="shared" si="6"/>
        <v>97.945303355409578</v>
      </c>
    </row>
    <row r="11" spans="1:16" ht="16" thickBot="1" x14ac:dyDescent="0.25">
      <c r="A11" s="18">
        <v>10</v>
      </c>
      <c r="B11" s="32" t="s">
        <v>18</v>
      </c>
      <c r="C11" s="19" t="s">
        <v>16</v>
      </c>
      <c r="D11" s="30">
        <v>23.501241801334501</v>
      </c>
      <c r="E11" s="30">
        <v>23.204289241591699</v>
      </c>
      <c r="F11" s="20">
        <f t="shared" si="0"/>
        <v>23.352765521463098</v>
      </c>
      <c r="G11" s="21">
        <f t="shared" si="1"/>
        <v>0.20997716868483898</v>
      </c>
      <c r="H11" s="22">
        <f>F11-ACTB!F11</f>
        <v>4.6957475823896999</v>
      </c>
      <c r="I11" s="22">
        <f>SQRT(POWER(ACTB!G11,2)+POWER(G11,2))</f>
        <v>0.27907550648421864</v>
      </c>
      <c r="J11" s="35">
        <f>H11-AVERAGE(H$2:H$4)</f>
        <v>-7.7738801935728663</v>
      </c>
      <c r="K11" s="23">
        <f t="shared" si="4"/>
        <v>3.1185513904338316</v>
      </c>
      <c r="L11" s="23">
        <f t="shared" si="3"/>
        <v>218.86238169027422</v>
      </c>
      <c r="M11" s="24">
        <f t="shared" si="5"/>
        <v>205.46308205295679</v>
      </c>
      <c r="N11" s="37">
        <f t="shared" si="6"/>
        <v>202.51467267167243</v>
      </c>
      <c r="P11" s="37">
        <f>AVERAGE(N11:N13)</f>
        <v>216.86865368405438</v>
      </c>
    </row>
    <row r="12" spans="1:16" ht="16" thickBot="1" x14ac:dyDescent="0.25">
      <c r="A12" s="8">
        <v>11</v>
      </c>
      <c r="B12" s="33" t="s">
        <v>18</v>
      </c>
      <c r="C12" s="16" t="s">
        <v>16</v>
      </c>
      <c r="D12" s="29">
        <v>23.285759769086599</v>
      </c>
      <c r="E12" s="29">
        <v>23.100133915217199</v>
      </c>
      <c r="F12" s="1">
        <f t="shared" si="0"/>
        <v>23.192946842151898</v>
      </c>
      <c r="G12" s="2">
        <f t="shared" si="1"/>
        <v>0.13125730003459588</v>
      </c>
      <c r="H12" s="6">
        <f>F12-ACTB!F12</f>
        <v>4.6204863801014966</v>
      </c>
      <c r="I12" s="6">
        <f>SQRT(POWER(ACTB!G12,2)+POWER(G12,2))</f>
        <v>0.21149067095457175</v>
      </c>
      <c r="J12" s="35">
        <f t="shared" ref="J12:J13" si="7">H12-AVERAGE(H$2:H$4)</f>
        <v>-7.8491413958610696</v>
      </c>
      <c r="K12" s="7">
        <f t="shared" si="4"/>
        <v>3.1132311093714478</v>
      </c>
      <c r="L12" s="7">
        <f t="shared" si="3"/>
        <v>230.58284873034663</v>
      </c>
      <c r="M12" s="10">
        <f t="shared" si="5"/>
        <v>216.09669970269073</v>
      </c>
      <c r="N12" s="37">
        <f t="shared" si="6"/>
        <v>213.35969102452199</v>
      </c>
    </row>
    <row r="13" spans="1:16" ht="16" thickBot="1" x14ac:dyDescent="0.25">
      <c r="A13" s="9">
        <v>12</v>
      </c>
      <c r="B13" s="34" t="s">
        <v>18</v>
      </c>
      <c r="C13" s="17" t="s">
        <v>16</v>
      </c>
      <c r="D13" s="31">
        <v>23.2872638380986</v>
      </c>
      <c r="E13" s="31">
        <v>23.091208505369998</v>
      </c>
      <c r="F13" s="12">
        <f t="shared" si="0"/>
        <v>23.189236171734301</v>
      </c>
      <c r="G13" s="13">
        <f t="shared" si="1"/>
        <v>0.13863205526017894</v>
      </c>
      <c r="H13" s="14">
        <f>F13-ACTB!F13</f>
        <v>4.4827619639285992</v>
      </c>
      <c r="I13" s="14">
        <f>SQRT(POWER(ACTB!G13,2)+POWER(G13,2))</f>
        <v>0.22598904895087973</v>
      </c>
      <c r="J13" s="35">
        <f t="shared" si="7"/>
        <v>-7.9868658120339671</v>
      </c>
      <c r="K13" s="11">
        <f t="shared" si="4"/>
        <v>3.1142496185603177</v>
      </c>
      <c r="L13" s="11">
        <f t="shared" si="3"/>
        <v>253.67997181409126</v>
      </c>
      <c r="M13" s="15">
        <f t="shared" si="5"/>
        <v>237.82054665009642</v>
      </c>
      <c r="N13" s="37">
        <f t="shared" si="6"/>
        <v>234.73159735596869</v>
      </c>
    </row>
    <row r="14" spans="1:16" x14ac:dyDescent="0.2">
      <c r="A14" s="5"/>
      <c r="B14" s="16"/>
      <c r="C14" s="16"/>
      <c r="D14" s="7"/>
      <c r="E14" s="7"/>
      <c r="F14" s="1"/>
      <c r="G14" s="2"/>
      <c r="H14" s="3"/>
      <c r="I14" s="3"/>
      <c r="J14" s="4"/>
      <c r="K14" s="4"/>
      <c r="L14" s="4"/>
      <c r="M14" s="4"/>
    </row>
    <row r="15" spans="1:16" x14ac:dyDescent="0.2">
      <c r="A15" s="5"/>
      <c r="B15" s="16"/>
      <c r="C15" s="16"/>
      <c r="D15" s="7"/>
      <c r="E15" s="7"/>
      <c r="F15" s="1"/>
      <c r="G15" s="2"/>
      <c r="H15" s="3"/>
      <c r="I15" s="3"/>
      <c r="J15" s="4"/>
      <c r="K15" s="4"/>
      <c r="L15" s="4"/>
      <c r="M15" s="4"/>
    </row>
    <row r="16" spans="1:16" x14ac:dyDescent="0.2">
      <c r="A16" s="5"/>
      <c r="B16" s="16"/>
      <c r="C16" s="16"/>
      <c r="D16" s="7"/>
      <c r="E16" s="7"/>
      <c r="F16" s="1"/>
      <c r="G16" s="2"/>
      <c r="H16" s="3"/>
      <c r="I16" s="3"/>
      <c r="J16" s="4"/>
      <c r="K16" s="4"/>
      <c r="L16" s="4"/>
      <c r="M16" s="4"/>
    </row>
    <row r="17" spans="1:13" x14ac:dyDescent="0.2">
      <c r="A17" s="5"/>
      <c r="B17" s="16"/>
      <c r="C17" s="16"/>
      <c r="D17" s="7"/>
      <c r="E17" s="7"/>
      <c r="F17" s="1"/>
      <c r="G17" s="2"/>
      <c r="H17" s="3"/>
      <c r="I17" s="3"/>
      <c r="J17" s="4"/>
      <c r="K17" s="4"/>
      <c r="L17" s="4"/>
      <c r="M17" s="4"/>
    </row>
    <row r="18" spans="1:13" x14ac:dyDescent="0.2">
      <c r="A18" s="5"/>
      <c r="B18" s="16"/>
      <c r="C18" s="16"/>
      <c r="D18" s="7"/>
      <c r="E18" s="7"/>
      <c r="F18" s="1"/>
      <c r="G18" s="2"/>
      <c r="H18" s="3"/>
      <c r="I18" s="3"/>
      <c r="J18" s="4"/>
      <c r="K18" s="4"/>
      <c r="L18" s="4"/>
      <c r="M18" s="4"/>
    </row>
    <row r="19" spans="1:13" x14ac:dyDescent="0.2">
      <c r="A19" s="5"/>
      <c r="B19" s="16"/>
      <c r="C19" s="16"/>
      <c r="D19" s="7"/>
      <c r="E19" s="7"/>
      <c r="F19" s="1"/>
      <c r="G19" s="2"/>
      <c r="H19" s="3"/>
      <c r="I19" s="3"/>
      <c r="J19" s="4"/>
      <c r="K19" s="4"/>
      <c r="L19" s="4"/>
      <c r="M19" s="4"/>
    </row>
    <row r="20" spans="1:13" x14ac:dyDescent="0.2">
      <c r="A20" s="5"/>
      <c r="B20" s="16"/>
      <c r="C20" s="16"/>
      <c r="D20" s="29"/>
      <c r="E20" s="7"/>
      <c r="F20" s="1"/>
      <c r="G20" s="2"/>
      <c r="H20" s="3"/>
      <c r="I20" s="3"/>
      <c r="J20" s="4"/>
      <c r="K20" s="4"/>
      <c r="L20" s="4"/>
      <c r="M20" s="4"/>
    </row>
    <row r="21" spans="1:13" x14ac:dyDescent="0.2">
      <c r="A21" s="5"/>
      <c r="B21" s="16"/>
      <c r="C21" s="16"/>
      <c r="D21" s="29"/>
      <c r="E21" s="7"/>
      <c r="F21" s="1"/>
      <c r="G21" s="2"/>
      <c r="H21" s="6"/>
      <c r="I21" s="6"/>
      <c r="J21" s="7"/>
      <c r="K21" s="7"/>
      <c r="L21" s="7"/>
      <c r="M21" s="7"/>
    </row>
    <row r="22" spans="1:13" x14ac:dyDescent="0.2">
      <c r="A22" s="5"/>
      <c r="B22" s="16"/>
      <c r="C22" s="16"/>
      <c r="D22" s="29"/>
      <c r="E22" s="7"/>
      <c r="F22" s="1"/>
      <c r="G22" s="2"/>
      <c r="H22" s="6"/>
      <c r="I22" s="6"/>
      <c r="J22" s="7"/>
      <c r="K22" s="7"/>
      <c r="L22" s="7"/>
      <c r="M22" s="7"/>
    </row>
    <row r="23" spans="1:13" x14ac:dyDescent="0.2">
      <c r="A23" s="5"/>
      <c r="B23" s="16"/>
      <c r="C23" s="16"/>
      <c r="D23" s="7"/>
      <c r="E23" s="7"/>
      <c r="F23" s="1"/>
      <c r="G23" s="2"/>
      <c r="H23" s="6"/>
      <c r="I23" s="6"/>
      <c r="J23" s="7"/>
      <c r="K23" s="7"/>
      <c r="L23" s="7"/>
      <c r="M23" s="7"/>
    </row>
    <row r="24" spans="1:13" x14ac:dyDescent="0.2">
      <c r="A24" s="5"/>
      <c r="B24" s="16"/>
      <c r="C24" s="16"/>
      <c r="D24" s="7"/>
      <c r="E24" s="7"/>
      <c r="F24" s="1"/>
      <c r="G24" s="2"/>
      <c r="H24" s="6"/>
      <c r="I24" s="6"/>
      <c r="J24" s="7"/>
      <c r="K24" s="7"/>
      <c r="L24" s="7"/>
      <c r="M24" s="7"/>
    </row>
    <row r="25" spans="1:13" x14ac:dyDescent="0.2">
      <c r="A25" s="5"/>
      <c r="B25" s="16"/>
      <c r="C25" s="16"/>
      <c r="D25" s="7"/>
      <c r="E25" s="7"/>
      <c r="F25" s="1"/>
      <c r="G25" s="2"/>
      <c r="H25" s="6"/>
      <c r="I25" s="6"/>
      <c r="J25" s="7"/>
      <c r="K25" s="7"/>
      <c r="L25" s="7"/>
      <c r="M25" s="7"/>
    </row>
    <row r="26" spans="1:13" x14ac:dyDescent="0.2">
      <c r="A26" s="5"/>
      <c r="B26" s="16"/>
      <c r="C26" s="16"/>
      <c r="D26" s="7"/>
      <c r="E26" s="7"/>
      <c r="F26" s="1"/>
      <c r="G26" s="2"/>
      <c r="H26" s="6"/>
      <c r="I26" s="6"/>
      <c r="J26" s="7"/>
      <c r="K26" s="7"/>
      <c r="L26" s="7"/>
      <c r="M26" s="7"/>
    </row>
    <row r="27" spans="1:13" x14ac:dyDescent="0.2">
      <c r="A27" s="5"/>
      <c r="B27" s="16"/>
      <c r="C27" s="16"/>
      <c r="D27" s="7"/>
      <c r="E27" s="7"/>
      <c r="F27" s="1"/>
      <c r="G27" s="2"/>
      <c r="H27" s="6"/>
      <c r="I27" s="6"/>
      <c r="J27" s="7"/>
      <c r="K27" s="7"/>
      <c r="L27" s="7"/>
      <c r="M27" s="7"/>
    </row>
    <row r="28" spans="1:13" x14ac:dyDescent="0.2">
      <c r="A28" s="5"/>
      <c r="B28" s="16"/>
      <c r="C28" s="16"/>
      <c r="D28" s="7"/>
      <c r="E28" s="7"/>
      <c r="F28" s="1"/>
      <c r="G28" s="2"/>
      <c r="H28" s="6"/>
      <c r="I28" s="6"/>
      <c r="J28" s="7"/>
      <c r="K28" s="7"/>
      <c r="L28" s="7"/>
      <c r="M28" s="7"/>
    </row>
    <row r="29" spans="1:13" x14ac:dyDescent="0.2">
      <c r="A29" s="5"/>
      <c r="B29" s="16"/>
      <c r="C29" s="16"/>
      <c r="D29" s="7"/>
      <c r="E29" s="7"/>
      <c r="F29" s="1"/>
      <c r="G29" s="2"/>
      <c r="H29" s="6"/>
      <c r="I29" s="6"/>
      <c r="J29" s="7"/>
      <c r="K29" s="7"/>
      <c r="L29" s="7"/>
      <c r="M29" s="7"/>
    </row>
    <row r="30" spans="1:13" x14ac:dyDescent="0.2">
      <c r="A30" s="5"/>
      <c r="B30" s="16"/>
      <c r="C30" s="16"/>
      <c r="D30" s="7"/>
      <c r="E30" s="7"/>
      <c r="F30" s="1"/>
      <c r="G30" s="2"/>
      <c r="H30" s="6"/>
      <c r="I30" s="6"/>
      <c r="J30" s="7"/>
      <c r="K30" s="7"/>
      <c r="L30" s="7"/>
      <c r="M30" s="7"/>
    </row>
    <row r="31" spans="1:13" x14ac:dyDescent="0.2">
      <c r="A31" s="5"/>
      <c r="B31" s="16"/>
      <c r="C31" s="16"/>
      <c r="D31" s="7"/>
      <c r="E31" s="7"/>
      <c r="F31" s="1"/>
      <c r="G31" s="2"/>
      <c r="H31" s="6"/>
      <c r="I31" s="6"/>
      <c r="J31" s="7"/>
      <c r="K31" s="7"/>
      <c r="L31" s="7"/>
      <c r="M31" s="7"/>
    </row>
    <row r="32" spans="1:13" x14ac:dyDescent="0.2">
      <c r="A32" s="5"/>
      <c r="B32" s="16"/>
      <c r="C32" s="16"/>
      <c r="D32" s="7"/>
      <c r="E32" s="7"/>
      <c r="F32" s="1"/>
      <c r="G32" s="2"/>
      <c r="H32" s="6"/>
      <c r="I32" s="6"/>
      <c r="J32" s="7"/>
      <c r="K32" s="7"/>
      <c r="L32" s="7"/>
      <c r="M32" s="7"/>
    </row>
    <row r="33" spans="1:13" x14ac:dyDescent="0.2">
      <c r="A33" s="5"/>
      <c r="B33" s="16"/>
      <c r="C33" s="16"/>
      <c r="D33" s="7"/>
      <c r="E33" s="7"/>
      <c r="F33" s="1"/>
      <c r="G33" s="2"/>
      <c r="H33" s="6"/>
      <c r="I33" s="6"/>
      <c r="J33" s="7"/>
      <c r="K33" s="7"/>
      <c r="L33" s="7"/>
      <c r="M33" s="7"/>
    </row>
    <row r="34" spans="1:13" x14ac:dyDescent="0.2">
      <c r="A34" s="5"/>
      <c r="B34" s="16"/>
      <c r="C34" s="16"/>
      <c r="D34" s="7"/>
      <c r="E34" s="7"/>
      <c r="F34" s="1"/>
      <c r="G34" s="2"/>
      <c r="H34" s="6"/>
      <c r="I34" s="6"/>
      <c r="J34" s="7"/>
      <c r="K34" s="7"/>
      <c r="L34" s="7"/>
      <c r="M34" s="7"/>
    </row>
    <row r="35" spans="1:13" x14ac:dyDescent="0.2">
      <c r="A35" s="5"/>
      <c r="B35" s="16"/>
      <c r="C35" s="16"/>
      <c r="D35" s="7"/>
      <c r="E35" s="7"/>
      <c r="F35" s="1"/>
      <c r="G35" s="2"/>
      <c r="H35" s="6"/>
      <c r="I35" s="6"/>
      <c r="J35" s="7"/>
      <c r="K35" s="7"/>
      <c r="L35" s="7"/>
      <c r="M35" s="7"/>
    </row>
    <row r="36" spans="1:13" x14ac:dyDescent="0.2">
      <c r="A36" s="5"/>
      <c r="B36" s="16"/>
      <c r="C36" s="16"/>
      <c r="D36" s="7"/>
      <c r="E36" s="7"/>
      <c r="F36" s="1"/>
      <c r="G36" s="2"/>
      <c r="H36" s="6"/>
      <c r="I36" s="6"/>
      <c r="J36" s="7"/>
      <c r="K36" s="7"/>
      <c r="L36" s="7"/>
      <c r="M36" s="7"/>
    </row>
    <row r="37" spans="1:13" x14ac:dyDescent="0.2">
      <c r="A37" s="5"/>
      <c r="B37" s="16"/>
      <c r="C37" s="16"/>
      <c r="D37" s="7"/>
      <c r="E37" s="7"/>
      <c r="F37" s="1"/>
      <c r="G37" s="2"/>
      <c r="H37" s="6"/>
      <c r="I37" s="6"/>
      <c r="J37" s="7"/>
      <c r="K37" s="7"/>
      <c r="L37" s="7"/>
      <c r="M3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F1" workbookViewId="0">
      <selection activeCell="R6" sqref="R6"/>
    </sheetView>
  </sheetViews>
  <sheetFormatPr baseColWidth="10" defaultColWidth="8.83203125" defaultRowHeight="15" x14ac:dyDescent="0.2"/>
  <sheetData>
    <row r="1" spans="1:16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6" x14ac:dyDescent="0.2">
      <c r="A2" s="18">
        <v>1</v>
      </c>
      <c r="B2" s="32" t="s">
        <v>15</v>
      </c>
      <c r="C2" s="19" t="s">
        <v>13</v>
      </c>
      <c r="D2" s="30">
        <v>33.224328167974697</v>
      </c>
      <c r="E2" s="30">
        <v>28.8321625081504</v>
      </c>
      <c r="F2" s="20">
        <f t="shared" ref="F2:F13" si="0">AVERAGE(D2:E2)</f>
        <v>31.028245338062547</v>
      </c>
      <c r="G2" s="21">
        <f t="shared" ref="G2:G13" si="1">STDEV(D2:E2)</f>
        <v>3.1057301221564475</v>
      </c>
      <c r="H2" s="22">
        <f>F2-'RPS9'!F2</f>
        <v>12.888974978216098</v>
      </c>
      <c r="I2" s="22">
        <f>SQRT(POWER('RPS9'!G2,2)+POWER(G2,2))</f>
        <v>3.1098252129794988</v>
      </c>
      <c r="J2" s="23">
        <f>H2-H$2</f>
        <v>0</v>
      </c>
      <c r="K2" s="23">
        <f>SQRT(POWER(I2,2)+POWER(I$2,2))</f>
        <v>4.3979569928054056</v>
      </c>
      <c r="L2" s="23">
        <f t="shared" ref="L2:L13" si="2">POWER(2,-J2)</f>
        <v>1</v>
      </c>
      <c r="M2" s="24">
        <f>L2*LOG(2)*K2</f>
        <v>1.3239169744745871</v>
      </c>
      <c r="O2" s="37">
        <f>AVERAGE(L2:L4)</f>
        <v>0.58898468742010834</v>
      </c>
      <c r="P2">
        <f>O2/O2</f>
        <v>1</v>
      </c>
    </row>
    <row r="3" spans="1:16" x14ac:dyDescent="0.2">
      <c r="A3" s="8">
        <v>2</v>
      </c>
      <c r="B3" s="33" t="s">
        <v>15</v>
      </c>
      <c r="C3" s="16" t="s">
        <v>13</v>
      </c>
      <c r="D3" s="29">
        <v>31.987456992270701</v>
      </c>
      <c r="E3" s="29">
        <v>31.089961316711602</v>
      </c>
      <c r="F3" s="1">
        <f t="shared" si="0"/>
        <v>31.538709154491151</v>
      </c>
      <c r="G3" s="2">
        <f t="shared" si="1"/>
        <v>0.63462527827344084</v>
      </c>
      <c r="H3" s="6">
        <f>F3-'RPS9'!F3</f>
        <v>14.205438067744403</v>
      </c>
      <c r="I3" s="6">
        <f>SQRT(POWER('RPS9'!G3,2)+POWER(G3,2))</f>
        <v>0.67738953864393958</v>
      </c>
      <c r="J3" s="7">
        <f t="shared" ref="J3:J13" si="3">H3-H$2</f>
        <v>1.3164630895283054</v>
      </c>
      <c r="K3" s="7">
        <f t="shared" ref="K3:K13" si="4">SQRT(POWER(I3,2)+POWER(I$2,2))</f>
        <v>3.1827455824095074</v>
      </c>
      <c r="L3" s="7">
        <f t="shared" si="2"/>
        <v>0.40151809471891498</v>
      </c>
      <c r="M3" s="10">
        <f t="shared" ref="M3:M13" si="5">L3*LOG(2)*K3</f>
        <v>0.38469524496659518</v>
      </c>
    </row>
    <row r="4" spans="1:16" ht="16" thickBot="1" x14ac:dyDescent="0.25">
      <c r="A4" s="9">
        <v>3</v>
      </c>
      <c r="B4" s="34" t="s">
        <v>15</v>
      </c>
      <c r="C4" s="17" t="s">
        <v>13</v>
      </c>
      <c r="D4" s="31">
        <v>32.484216811384997</v>
      </c>
      <c r="E4" s="31">
        <v>30.8237456008195</v>
      </c>
      <c r="F4" s="12">
        <f t="shared" si="0"/>
        <v>31.653981206102248</v>
      </c>
      <c r="G4" s="13">
        <f t="shared" si="1"/>
        <v>1.1741304529558985</v>
      </c>
      <c r="H4" s="14">
        <f>F4-'RPS9'!F4</f>
        <v>14.341284436839398</v>
      </c>
      <c r="I4" s="14">
        <f>SQRT(POWER('RPS9'!G4,2)+POWER(G4,2))</f>
        <v>1.2102344738158366</v>
      </c>
      <c r="J4" s="11">
        <f t="shared" si="3"/>
        <v>1.4523094586233007</v>
      </c>
      <c r="K4" s="11">
        <f t="shared" si="4"/>
        <v>3.3370166821421914</v>
      </c>
      <c r="L4" s="11">
        <f t="shared" si="2"/>
        <v>0.36543596754141011</v>
      </c>
      <c r="M4" s="15">
        <f t="shared" si="5"/>
        <v>0.36709582059204887</v>
      </c>
    </row>
    <row r="5" spans="1:16" x14ac:dyDescent="0.2">
      <c r="A5" s="18">
        <v>4</v>
      </c>
      <c r="B5" s="32" t="s">
        <v>14</v>
      </c>
      <c r="C5" s="19" t="s">
        <v>13</v>
      </c>
      <c r="D5" s="30">
        <v>29.320403507463801</v>
      </c>
      <c r="E5" s="30">
        <v>29.0313411670821</v>
      </c>
      <c r="F5" s="20">
        <f t="shared" si="0"/>
        <v>29.175872337272949</v>
      </c>
      <c r="G5" s="21">
        <f t="shared" si="1"/>
        <v>0.20439794106955475</v>
      </c>
      <c r="H5" s="22">
        <f>F5-'RPS9'!F5</f>
        <v>11.907329639483301</v>
      </c>
      <c r="I5" s="22">
        <f>SQRT(POWER('RPS9'!G5,2)+POWER(G5,2))</f>
        <v>0.58102155948295653</v>
      </c>
      <c r="J5" s="23">
        <f t="shared" si="3"/>
        <v>-0.9816453387327968</v>
      </c>
      <c r="K5" s="23">
        <f t="shared" si="4"/>
        <v>3.1636369747281359</v>
      </c>
      <c r="L5" s="23">
        <f t="shared" si="2"/>
        <v>1.9747162138766972</v>
      </c>
      <c r="M5" s="24">
        <f t="shared" si="5"/>
        <v>1.8806202453419756</v>
      </c>
      <c r="O5" s="37">
        <f>AVERAGE(L5:L7)</f>
        <v>32.391541786886322</v>
      </c>
      <c r="P5">
        <f>O5/O2</f>
        <v>54.995558422357128</v>
      </c>
    </row>
    <row r="6" spans="1:16" x14ac:dyDescent="0.2">
      <c r="A6" s="8">
        <v>5</v>
      </c>
      <c r="B6" s="33" t="s">
        <v>14</v>
      </c>
      <c r="C6" s="16" t="s">
        <v>13</v>
      </c>
      <c r="D6" s="29">
        <v>23.398506949417499</v>
      </c>
      <c r="E6" s="29">
        <v>23.208164624223802</v>
      </c>
      <c r="F6" s="1">
        <f t="shared" si="0"/>
        <v>23.30333578682065</v>
      </c>
      <c r="G6" s="2">
        <f t="shared" si="1"/>
        <v>0.13459234889127825</v>
      </c>
      <c r="H6" s="6">
        <f>F6-'RPS9'!F6</f>
        <v>6.5431687244063497</v>
      </c>
      <c r="I6" s="6">
        <f>SQRT(POWER('RPS9'!G6,2)+POWER(G6,2))</f>
        <v>0.17698558940898032</v>
      </c>
      <c r="J6" s="7">
        <f t="shared" si="3"/>
        <v>-6.3458062538097479</v>
      </c>
      <c r="K6" s="7">
        <f t="shared" si="4"/>
        <v>3.1148574211577373</v>
      </c>
      <c r="L6" s="7">
        <f t="shared" si="2"/>
        <v>81.335104514686364</v>
      </c>
      <c r="M6" s="10">
        <f t="shared" si="5"/>
        <v>76.265122742460008</v>
      </c>
    </row>
    <row r="7" spans="1:16" ht="16" thickBot="1" x14ac:dyDescent="0.25">
      <c r="A7" s="9">
        <v>6</v>
      </c>
      <c r="B7" s="34" t="s">
        <v>14</v>
      </c>
      <c r="C7" s="17" t="s">
        <v>13</v>
      </c>
      <c r="D7" s="31">
        <v>26.518861092760499</v>
      </c>
      <c r="E7" s="31">
        <v>26.237068606280602</v>
      </c>
      <c r="F7" s="12">
        <f t="shared" si="0"/>
        <v>26.377964849520552</v>
      </c>
      <c r="G7" s="13">
        <f t="shared" si="1"/>
        <v>0.19925737807735405</v>
      </c>
      <c r="H7" s="14">
        <f>F7-'RPS9'!F7</f>
        <v>9.0956195957138526</v>
      </c>
      <c r="I7" s="14">
        <f>SQRT(POWER('RPS9'!G7,2)+POWER(G7,2))</f>
        <v>0.29399224879970659</v>
      </c>
      <c r="J7" s="11">
        <f t="shared" si="3"/>
        <v>-3.793355382502245</v>
      </c>
      <c r="K7" s="11">
        <f t="shared" si="4"/>
        <v>3.1236908133868329</v>
      </c>
      <c r="L7" s="11">
        <f t="shared" si="2"/>
        <v>13.864804632095902</v>
      </c>
      <c r="M7" s="15">
        <f t="shared" si="5"/>
        <v>13.037417313558581</v>
      </c>
    </row>
    <row r="8" spans="1:16" x14ac:dyDescent="0.2">
      <c r="A8" s="18">
        <v>7</v>
      </c>
      <c r="B8" s="32" t="s">
        <v>17</v>
      </c>
      <c r="C8" s="19" t="s">
        <v>13</v>
      </c>
      <c r="D8" s="30">
        <v>24.827686038949899</v>
      </c>
      <c r="E8" s="30">
        <v>24.558335661571999</v>
      </c>
      <c r="F8" s="20">
        <f t="shared" si="0"/>
        <v>24.693010850260947</v>
      </c>
      <c r="G8" s="21">
        <f t="shared" si="1"/>
        <v>0.19045947835906921</v>
      </c>
      <c r="H8" s="22">
        <f>F8-'RPS9'!F8</f>
        <v>8.2480192084499961</v>
      </c>
      <c r="I8" s="22">
        <f>SQRT(POWER('RPS9'!G8,2)+POWER(G8,2))</f>
        <v>0.57142990359481993</v>
      </c>
      <c r="J8" s="23">
        <f t="shared" si="3"/>
        <v>-4.6409557697661015</v>
      </c>
      <c r="K8" s="23">
        <f t="shared" si="4"/>
        <v>3.1618894651782767</v>
      </c>
      <c r="L8" s="23">
        <f t="shared" si="2"/>
        <v>24.949790039628876</v>
      </c>
      <c r="M8" s="24">
        <f t="shared" si="5"/>
        <v>23.747798275985062</v>
      </c>
      <c r="O8" s="37">
        <f>AVERAGE(L8,L10)</f>
        <v>42.2322440644582</v>
      </c>
      <c r="P8">
        <f>O8/O2</f>
        <v>71.703466943165154</v>
      </c>
    </row>
    <row r="9" spans="1:16" x14ac:dyDescent="0.2">
      <c r="A9" s="8">
        <v>8</v>
      </c>
      <c r="B9" s="33" t="s">
        <v>17</v>
      </c>
      <c r="C9" s="16" t="s">
        <v>13</v>
      </c>
      <c r="D9" s="29">
        <v>25.221965804409599</v>
      </c>
      <c r="E9" s="29">
        <v>25.080837230291301</v>
      </c>
      <c r="F9" s="1">
        <f t="shared" si="0"/>
        <v>25.15140151735045</v>
      </c>
      <c r="G9" s="2">
        <f t="shared" si="1"/>
        <v>9.9792971778236747E-2</v>
      </c>
      <c r="H9" s="6">
        <f>F9-'RPS9'!F9</f>
        <v>7.9404103239961508</v>
      </c>
      <c r="I9" s="6" t="e">
        <f>SQRT(POWER('RPS9'!G9,2)+POWER(G9,2))</f>
        <v>#DIV/0!</v>
      </c>
      <c r="J9" s="7">
        <f t="shared" si="3"/>
        <v>-4.9485646542199468</v>
      </c>
      <c r="K9" s="7" t="e">
        <f t="shared" si="4"/>
        <v>#DIV/0!</v>
      </c>
      <c r="L9" s="7">
        <f t="shared" si="2"/>
        <v>30.879225314961271</v>
      </c>
      <c r="M9" s="10" t="e">
        <f t="shared" si="5"/>
        <v>#DIV/0!</v>
      </c>
    </row>
    <row r="10" spans="1:16" ht="16" thickBot="1" x14ac:dyDescent="0.25">
      <c r="A10" s="9">
        <v>9</v>
      </c>
      <c r="B10" s="34" t="s">
        <v>17</v>
      </c>
      <c r="C10" s="17" t="s">
        <v>13</v>
      </c>
      <c r="D10" s="31">
        <v>24.1284831824957</v>
      </c>
      <c r="E10" s="31">
        <v>24.007386072259699</v>
      </c>
      <c r="F10" s="12">
        <f t="shared" si="0"/>
        <v>24.067934627377699</v>
      </c>
      <c r="G10" s="13">
        <f t="shared" si="1"/>
        <v>8.5628587829970876E-2</v>
      </c>
      <c r="H10" s="14">
        <f>F10-'RPS9'!F10</f>
        <v>6.9938008747086009</v>
      </c>
      <c r="I10" s="14">
        <f>SQRT(POWER('RPS9'!G10,2)+POWER(G10,2))</f>
        <v>0.19085154493074297</v>
      </c>
      <c r="J10" s="11">
        <f t="shared" si="3"/>
        <v>-5.8951741035074967</v>
      </c>
      <c r="K10" s="11">
        <f t="shared" si="4"/>
        <v>3.1156760369918817</v>
      </c>
      <c r="L10" s="11">
        <f t="shared" si="2"/>
        <v>59.514698089287521</v>
      </c>
      <c r="M10" s="15">
        <f t="shared" si="5"/>
        <v>55.81954617590452</v>
      </c>
    </row>
    <row r="11" spans="1:16" x14ac:dyDescent="0.2">
      <c r="A11" s="18">
        <v>10</v>
      </c>
      <c r="B11" s="32" t="s">
        <v>18</v>
      </c>
      <c r="C11" s="19" t="s">
        <v>16</v>
      </c>
      <c r="D11" s="30">
        <v>23.501241801334501</v>
      </c>
      <c r="E11" s="30">
        <v>23.204289241591699</v>
      </c>
      <c r="F11" s="20">
        <f t="shared" si="0"/>
        <v>23.352765521463098</v>
      </c>
      <c r="G11" s="21">
        <f t="shared" si="1"/>
        <v>0.20997716868483898</v>
      </c>
      <c r="H11" s="22">
        <f>F11-'RPS9'!F11</f>
        <v>6.5921961467302985</v>
      </c>
      <c r="I11" s="22">
        <f>SQRT(POWER('RPS9'!G11,2)+POWER(G11,2))</f>
        <v>0.55764991731383484</v>
      </c>
      <c r="J11" s="23">
        <f t="shared" si="3"/>
        <v>-6.2967788314857991</v>
      </c>
      <c r="K11" s="23">
        <f t="shared" si="4"/>
        <v>3.1594281579999746</v>
      </c>
      <c r="L11" s="23">
        <f t="shared" si="2"/>
        <v>78.617513576484498</v>
      </c>
      <c r="M11" s="24">
        <f t="shared" si="5"/>
        <v>74.771752732327741</v>
      </c>
      <c r="O11" s="37">
        <f>AVERAGE(L11:L13)</f>
        <v>96.580574534273538</v>
      </c>
      <c r="P11">
        <f>O11/O2</f>
        <v>163.97807378884366</v>
      </c>
    </row>
    <row r="12" spans="1:16" x14ac:dyDescent="0.2">
      <c r="A12" s="8">
        <v>11</v>
      </c>
      <c r="B12" s="33" t="s">
        <v>18</v>
      </c>
      <c r="C12" s="16" t="s">
        <v>16</v>
      </c>
      <c r="D12" s="29">
        <v>23.285759769086599</v>
      </c>
      <c r="E12" s="29">
        <v>23.100133915217199</v>
      </c>
      <c r="F12" s="1">
        <f t="shared" si="0"/>
        <v>23.192946842151898</v>
      </c>
      <c r="G12" s="2">
        <f t="shared" si="1"/>
        <v>0.13125730003459588</v>
      </c>
      <c r="H12" s="6">
        <f>F12-'RPS9'!F12</f>
        <v>6.2726853581820983</v>
      </c>
      <c r="I12" s="6">
        <f>SQRT(POWER('RPS9'!G12,2)+POWER(G12,2))</f>
        <v>0.42962939636665459</v>
      </c>
      <c r="J12" s="7">
        <f t="shared" si="3"/>
        <v>-6.6162896200339993</v>
      </c>
      <c r="K12" s="7">
        <f t="shared" si="4"/>
        <v>3.1393620806631017</v>
      </c>
      <c r="L12" s="7">
        <f t="shared" si="2"/>
        <v>98.107370463479356</v>
      </c>
      <c r="M12" s="10">
        <f t="shared" si="5"/>
        <v>92.715600659940705</v>
      </c>
    </row>
    <row r="13" spans="1:16" ht="16" thickBot="1" x14ac:dyDescent="0.25">
      <c r="A13" s="9">
        <v>12</v>
      </c>
      <c r="B13" s="34" t="s">
        <v>18</v>
      </c>
      <c r="C13" s="17" t="s">
        <v>16</v>
      </c>
      <c r="D13" s="31">
        <v>23.2872638380986</v>
      </c>
      <c r="E13" s="31">
        <v>23.091208505369998</v>
      </c>
      <c r="F13" s="12">
        <f t="shared" si="0"/>
        <v>23.189236171734301</v>
      </c>
      <c r="G13" s="13">
        <f t="shared" si="1"/>
        <v>0.13863205526017894</v>
      </c>
      <c r="H13" s="14">
        <f>F13-'RPS9'!F13</f>
        <v>6.0685810375372</v>
      </c>
      <c r="I13" s="14">
        <f>SQRT(POWER('RPS9'!G13,2)+POWER(G13,2))</f>
        <v>0.42625050542445797</v>
      </c>
      <c r="J13" s="11">
        <f t="shared" si="3"/>
        <v>-6.8203939406788976</v>
      </c>
      <c r="K13" s="11">
        <f t="shared" si="4"/>
        <v>3.138901455709878</v>
      </c>
      <c r="L13" s="11">
        <f t="shared" si="2"/>
        <v>113.01683956285676</v>
      </c>
      <c r="M13" s="15">
        <f t="shared" si="5"/>
        <v>106.79000631276739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O2" sqref="O2"/>
    </sheetView>
  </sheetViews>
  <sheetFormatPr baseColWidth="10" defaultColWidth="8.83203125" defaultRowHeight="15" x14ac:dyDescent="0.2"/>
  <cols>
    <col min="10" max="10" width="14.83203125" bestFit="1" customWidth="1"/>
    <col min="14" max="14" width="10.6640625" customWidth="1"/>
  </cols>
  <sheetData>
    <row r="1" spans="1:17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7" x14ac:dyDescent="0.2">
      <c r="A2" s="18">
        <v>1</v>
      </c>
      <c r="B2" s="32" t="s">
        <v>15</v>
      </c>
      <c r="C2" s="19" t="s">
        <v>13</v>
      </c>
      <c r="D2" s="30">
        <v>19.699242096750599</v>
      </c>
      <c r="E2" s="30">
        <v>20.215928129068999</v>
      </c>
      <c r="F2" s="20">
        <f t="shared" ref="F2:F13" si="0">AVERAGE(D2:E2)</f>
        <v>19.957585112909797</v>
      </c>
      <c r="G2" s="21">
        <f t="shared" ref="G2:G13" si="1">STDEV(D2:E2)</f>
        <v>0.36535219719671252</v>
      </c>
      <c r="H2" s="6">
        <f>F2-ACTB!F2</f>
        <v>0.62527463723259658</v>
      </c>
      <c r="I2" s="6">
        <f>SQRT(POWER(ACTB!G2,2)+POWER(G2,2))</f>
        <v>0.36797047814182521</v>
      </c>
      <c r="J2" s="36">
        <f>H2-AVERAGE(H$2:H$4)</f>
        <v>-0.31648303760276997</v>
      </c>
      <c r="K2" s="7">
        <f>SQRT(POWER(I2,2)+POWER(I$2,2))</f>
        <v>0.52038884074108172</v>
      </c>
      <c r="L2" s="7">
        <f t="shared" ref="L2:L13" si="2">POWER(2,-J2)</f>
        <v>1.2452911091681071</v>
      </c>
      <c r="M2" s="10">
        <f>L2*LOG(2)*K2</f>
        <v>0.19507815286024133</v>
      </c>
      <c r="N2">
        <f>L2/$O$2</f>
        <v>1.1267932995798746</v>
      </c>
      <c r="O2" s="37">
        <f>AVERAGE(L2:L4)</f>
        <v>1.1051637506474474</v>
      </c>
      <c r="P2">
        <f>AVERAGE(N2:N4)</f>
        <v>1</v>
      </c>
      <c r="Q2" s="37"/>
    </row>
    <row r="3" spans="1:17" x14ac:dyDescent="0.2">
      <c r="A3" s="8">
        <v>2</v>
      </c>
      <c r="B3" s="33" t="s">
        <v>15</v>
      </c>
      <c r="C3" s="16" t="s">
        <v>13</v>
      </c>
      <c r="D3" s="29">
        <v>19.9877191499472</v>
      </c>
      <c r="E3" s="29">
        <v>21.3422856857852</v>
      </c>
      <c r="F3" s="1">
        <f t="shared" si="0"/>
        <v>20.665002417866198</v>
      </c>
      <c r="G3" s="2">
        <f t="shared" si="1"/>
        <v>0.95782318305942027</v>
      </c>
      <c r="H3" s="6">
        <f>F3-ACTB!F3</f>
        <v>1.8934659801332003</v>
      </c>
      <c r="I3" s="6">
        <f>SQRT(POWER(ACTB!G3,2)+POWER(G3,2))</f>
        <v>1.0155894681904678</v>
      </c>
      <c r="J3" s="36">
        <f t="shared" ref="J3:J13" si="3">H3-AVERAGE(H$2:H$4)</f>
        <v>0.95170830529783379</v>
      </c>
      <c r="K3" s="7">
        <f t="shared" ref="K3:K13" si="4">SQRT(POWER(I3,2)+POWER(I$2,2))</f>
        <v>1.0801963898677502</v>
      </c>
      <c r="L3" s="7">
        <f t="shared" si="2"/>
        <v>0.51701989244420077</v>
      </c>
      <c r="M3" s="10">
        <f t="shared" ref="M3:M13" si="5">L3*LOG(2)*K3</f>
        <v>0.16812014148276586</v>
      </c>
      <c r="N3">
        <f t="shared" ref="N3:N13" si="6">L3/$O$2</f>
        <v>0.4678219785450895</v>
      </c>
    </row>
    <row r="4" spans="1:17" ht="16" thickBot="1" x14ac:dyDescent="0.25">
      <c r="A4" s="9">
        <v>3</v>
      </c>
      <c r="B4" s="34" t="s">
        <v>15</v>
      </c>
      <c r="C4" s="17" t="s">
        <v>13</v>
      </c>
      <c r="D4" s="31">
        <v>19.1686269757265</v>
      </c>
      <c r="E4" s="31">
        <v>18.860848753270201</v>
      </c>
      <c r="F4" s="12">
        <f t="shared" si="0"/>
        <v>19.01473786449835</v>
      </c>
      <c r="G4" s="13">
        <f t="shared" si="1"/>
        <v>0.2176320682003911</v>
      </c>
      <c r="H4" s="14">
        <f>F4-ACTB!F4</f>
        <v>0.30653240714030261</v>
      </c>
      <c r="I4" s="14">
        <f>SQRT(POWER(ACTB!G4,2)+POWER(G4,2))</f>
        <v>0.41699356131603882</v>
      </c>
      <c r="J4" s="36">
        <f t="shared" si="3"/>
        <v>-0.63522526769506393</v>
      </c>
      <c r="K4" s="11">
        <f t="shared" si="4"/>
        <v>0.55613478848473097</v>
      </c>
      <c r="L4" s="11">
        <f t="shared" si="2"/>
        <v>1.5531802503300345</v>
      </c>
      <c r="M4" s="15">
        <f t="shared" si="5"/>
        <v>0.26002295815052662</v>
      </c>
      <c r="N4">
        <f t="shared" si="6"/>
        <v>1.4053847218750359</v>
      </c>
    </row>
    <row r="5" spans="1:17" x14ac:dyDescent="0.2">
      <c r="A5" s="18">
        <v>4</v>
      </c>
      <c r="B5" s="32" t="s">
        <v>14</v>
      </c>
      <c r="C5" s="19" t="s">
        <v>13</v>
      </c>
      <c r="D5" s="30">
        <v>18.635173478028399</v>
      </c>
      <c r="E5" s="30">
        <v>18.267660254164699</v>
      </c>
      <c r="F5" s="20">
        <f t="shared" si="0"/>
        <v>18.451416866096551</v>
      </c>
      <c r="G5" s="21">
        <f t="shared" si="1"/>
        <v>0.25987109276975179</v>
      </c>
      <c r="H5" s="22">
        <f>F5-ACTB!F5</f>
        <v>0.28411340758179904</v>
      </c>
      <c r="I5" s="22">
        <f>SQRT(POWER(ACTB!G5,2)+POWER(G5,2))</f>
        <v>0.38800135020551113</v>
      </c>
      <c r="J5" s="36">
        <f t="shared" si="3"/>
        <v>-0.6576442672535675</v>
      </c>
      <c r="K5" s="23">
        <f t="shared" si="4"/>
        <v>0.53474042351894735</v>
      </c>
      <c r="L5" s="23">
        <f t="shared" si="2"/>
        <v>1.5775046602968059</v>
      </c>
      <c r="M5" s="24">
        <f t="shared" si="5"/>
        <v>0.25393551156285032</v>
      </c>
      <c r="N5">
        <f t="shared" si="6"/>
        <v>1.4273945009258973</v>
      </c>
      <c r="P5">
        <f>AVERAGE(N5:N7)</f>
        <v>1.3180162507098196</v>
      </c>
    </row>
    <row r="6" spans="1:17" x14ac:dyDescent="0.2">
      <c r="A6" s="8">
        <v>5</v>
      </c>
      <c r="B6" s="33" t="s">
        <v>14</v>
      </c>
      <c r="C6" s="16" t="s">
        <v>13</v>
      </c>
      <c r="D6" s="29">
        <v>19.653333146610599</v>
      </c>
      <c r="E6" s="29">
        <v>19.7796115346721</v>
      </c>
      <c r="F6" s="1">
        <f t="shared" si="0"/>
        <v>19.716472340641349</v>
      </c>
      <c r="G6" s="2">
        <f t="shared" si="1"/>
        <v>8.9292304515593293E-2</v>
      </c>
      <c r="H6" s="6">
        <f>F6-ACTB!F6</f>
        <v>0.80610171905229677</v>
      </c>
      <c r="I6" s="6">
        <f>SQRT(POWER(ACTB!G6,2)+POWER(G6,2))</f>
        <v>0.20231295513466374</v>
      </c>
      <c r="J6" s="36">
        <f t="shared" si="3"/>
        <v>-0.13565595578306977</v>
      </c>
      <c r="K6" s="7">
        <f t="shared" si="4"/>
        <v>0.41991999785583439</v>
      </c>
      <c r="L6" s="7">
        <f t="shared" si="2"/>
        <v>1.0985922014516865</v>
      </c>
      <c r="M6" s="10">
        <f t="shared" si="5"/>
        <v>0.13887140892303712</v>
      </c>
      <c r="N6">
        <f t="shared" si="6"/>
        <v>0.99405377782983639</v>
      </c>
    </row>
    <row r="7" spans="1:17" ht="16" thickBot="1" x14ac:dyDescent="0.25">
      <c r="A7" s="9">
        <v>6</v>
      </c>
      <c r="B7" s="34" t="s">
        <v>14</v>
      </c>
      <c r="C7" s="17" t="s">
        <v>13</v>
      </c>
      <c r="D7" s="31">
        <v>18.911039689020299</v>
      </c>
      <c r="E7" s="31">
        <v>19.1956379399873</v>
      </c>
      <c r="F7" s="12">
        <f t="shared" si="0"/>
        <v>19.0533388145038</v>
      </c>
      <c r="G7" s="13">
        <f t="shared" si="1"/>
        <v>0.2012413531725972</v>
      </c>
      <c r="H7" s="14">
        <f>F7-ACTB!F7</f>
        <v>0.18151587075000108</v>
      </c>
      <c r="I7" s="14">
        <f>SQRT(POWER(ACTB!G7,2)+POWER(G7,2))</f>
        <v>0.28822021973387146</v>
      </c>
      <c r="J7" s="36">
        <f t="shared" si="3"/>
        <v>-0.76024180408536546</v>
      </c>
      <c r="K7" s="11">
        <f t="shared" si="4"/>
        <v>0.46741113363650699</v>
      </c>
      <c r="L7" s="11">
        <f t="shared" si="2"/>
        <v>1.6937744873977594</v>
      </c>
      <c r="M7" s="15">
        <f t="shared" si="5"/>
        <v>0.23832215227585302</v>
      </c>
      <c r="N7">
        <f t="shared" si="6"/>
        <v>1.5326004733737251</v>
      </c>
    </row>
    <row r="8" spans="1:17" x14ac:dyDescent="0.2">
      <c r="A8" s="18">
        <v>7</v>
      </c>
      <c r="B8" s="32" t="s">
        <v>17</v>
      </c>
      <c r="C8" s="19" t="s">
        <v>13</v>
      </c>
      <c r="D8" s="30">
        <v>18.318368745278399</v>
      </c>
      <c r="E8" s="30">
        <v>18.343184921056402</v>
      </c>
      <c r="F8" s="20">
        <f t="shared" si="0"/>
        <v>18.330776833167398</v>
      </c>
      <c r="G8" s="21">
        <f t="shared" si="1"/>
        <v>1.754768617574342E-2</v>
      </c>
      <c r="H8" s="22">
        <f>F8-ACTB!F8</f>
        <v>-1.6060191276494606E-3</v>
      </c>
      <c r="I8" s="22">
        <f>SQRT(POWER(ACTB!G8,2)+POWER(G8,2))</f>
        <v>0.24417778356920974</v>
      </c>
      <c r="J8" s="36">
        <f t="shared" si="3"/>
        <v>-0.943363693963016</v>
      </c>
      <c r="K8" s="23">
        <f t="shared" si="4"/>
        <v>0.44161642040655069</v>
      </c>
      <c r="L8" s="23">
        <f t="shared" si="2"/>
        <v>1.923006573029912</v>
      </c>
      <c r="M8" s="24">
        <f t="shared" si="5"/>
        <v>0.25564408829521434</v>
      </c>
      <c r="N8">
        <f t="shared" si="6"/>
        <v>1.7400195870551678</v>
      </c>
      <c r="P8">
        <f>AVERAGE(N8:N10)</f>
        <v>1.5445180528414804</v>
      </c>
    </row>
    <row r="9" spans="1:17" x14ac:dyDescent="0.2">
      <c r="A9" s="8">
        <v>8</v>
      </c>
      <c r="B9" s="33" t="s">
        <v>17</v>
      </c>
      <c r="C9" s="16" t="s">
        <v>13</v>
      </c>
      <c r="D9" s="29">
        <v>18.7640268576423</v>
      </c>
      <c r="E9" s="29">
        <v>18.6806599971972</v>
      </c>
      <c r="F9" s="1">
        <f t="shared" si="0"/>
        <v>18.722343427419752</v>
      </c>
      <c r="G9" s="2">
        <f t="shared" si="1"/>
        <v>5.8949272346962692E-2</v>
      </c>
      <c r="H9" s="6">
        <f>F9-ACTB!F9</f>
        <v>0.16222430429340307</v>
      </c>
      <c r="I9" s="6">
        <f>SQRT(POWER(ACTB!G9,2)+POWER(G9,2))</f>
        <v>0.12706652767760809</v>
      </c>
      <c r="J9" s="36">
        <f t="shared" si="3"/>
        <v>-0.77953337054196348</v>
      </c>
      <c r="K9" s="7">
        <f t="shared" si="4"/>
        <v>0.38929188951218574</v>
      </c>
      <c r="L9" s="7">
        <f t="shared" si="2"/>
        <v>1.7165755689073765</v>
      </c>
      <c r="M9" s="10">
        <f t="shared" si="5"/>
        <v>0.20116297753069406</v>
      </c>
      <c r="N9">
        <f t="shared" si="6"/>
        <v>1.5532318788973494</v>
      </c>
    </row>
    <row r="10" spans="1:17" ht="16" thickBot="1" x14ac:dyDescent="0.25">
      <c r="A10" s="9">
        <v>9</v>
      </c>
      <c r="B10" s="34" t="s">
        <v>17</v>
      </c>
      <c r="C10" s="17" t="s">
        <v>13</v>
      </c>
      <c r="D10" s="31">
        <v>18.638970380130999</v>
      </c>
      <c r="E10" s="31">
        <v>18.759324617892201</v>
      </c>
      <c r="F10" s="12">
        <f t="shared" si="0"/>
        <v>18.699147499011602</v>
      </c>
      <c r="G10" s="13">
        <f t="shared" si="1"/>
        <v>8.510329766548376E-2</v>
      </c>
      <c r="H10" s="14">
        <f>F10-ACTB!F10</f>
        <v>0.37493867293605376</v>
      </c>
      <c r="I10" s="14">
        <f>SQRT(POWER(ACTB!G10,2)+POWER(G10,2))</f>
        <v>0.26417839032096241</v>
      </c>
      <c r="J10" s="36">
        <f t="shared" si="3"/>
        <v>-0.56681900189931278</v>
      </c>
      <c r="K10" s="11">
        <f t="shared" si="4"/>
        <v>0.45298178185937926</v>
      </c>
      <c r="L10" s="11">
        <f t="shared" si="2"/>
        <v>1.4812539507256597</v>
      </c>
      <c r="M10" s="15">
        <f t="shared" si="5"/>
        <v>0.20198542377200543</v>
      </c>
      <c r="N10">
        <f t="shared" si="6"/>
        <v>1.3403026925719235</v>
      </c>
    </row>
    <row r="11" spans="1:17" x14ac:dyDescent="0.2">
      <c r="A11" s="18">
        <v>10</v>
      </c>
      <c r="B11" s="32" t="s">
        <v>18</v>
      </c>
      <c r="C11" s="19" t="s">
        <v>16</v>
      </c>
      <c r="D11" s="30">
        <v>19.689239992297299</v>
      </c>
      <c r="E11" s="30">
        <v>19.995509693596698</v>
      </c>
      <c r="F11" s="20">
        <f t="shared" si="0"/>
        <v>19.842374842946999</v>
      </c>
      <c r="G11" s="21">
        <f t="shared" si="1"/>
        <v>0.21656538266078365</v>
      </c>
      <c r="H11" s="22">
        <f>F11-ACTB!F11</f>
        <v>1.1853569038736005</v>
      </c>
      <c r="I11" s="22">
        <f>SQRT(POWER(ACTB!G11,2)+POWER(G11,2))</f>
        <v>0.28406564719714616</v>
      </c>
      <c r="J11" s="36">
        <f t="shared" si="3"/>
        <v>0.24359922903823394</v>
      </c>
      <c r="K11" s="23">
        <f t="shared" si="4"/>
        <v>0.46486080142496095</v>
      </c>
      <c r="L11" s="23">
        <f t="shared" si="2"/>
        <v>0.84463548888474649</v>
      </c>
      <c r="M11" s="24">
        <f t="shared" si="5"/>
        <v>0.11819579444817581</v>
      </c>
      <c r="N11">
        <f t="shared" si="6"/>
        <v>0.76426275146097267</v>
      </c>
      <c r="P11">
        <f>AVERAGE(N11:N13)</f>
        <v>0.62149801563028551</v>
      </c>
    </row>
    <row r="12" spans="1:17" x14ac:dyDescent="0.2">
      <c r="A12" s="8">
        <v>11</v>
      </c>
      <c r="B12" s="33" t="s">
        <v>18</v>
      </c>
      <c r="C12" s="16" t="s">
        <v>16</v>
      </c>
      <c r="D12" s="29">
        <v>20.280492424760599</v>
      </c>
      <c r="E12" s="29">
        <v>20.067274967577902</v>
      </c>
      <c r="F12" s="1">
        <f t="shared" si="0"/>
        <v>20.173883696169248</v>
      </c>
      <c r="G12" s="2">
        <f t="shared" si="1"/>
        <v>0.15076750984123757</v>
      </c>
      <c r="H12" s="6">
        <f>F12-ACTB!F12</f>
        <v>1.6014232341188475</v>
      </c>
      <c r="I12" s="6">
        <f>SQRT(POWER(ACTB!G12,2)+POWER(G12,2))</f>
        <v>0.22412199158532098</v>
      </c>
      <c r="J12" s="36">
        <f t="shared" si="3"/>
        <v>0.65966555928348092</v>
      </c>
      <c r="K12" s="7">
        <f t="shared" si="4"/>
        <v>0.43085141278182454</v>
      </c>
      <c r="L12" s="7">
        <f t="shared" si="2"/>
        <v>0.6330250257117217</v>
      </c>
      <c r="M12" s="10">
        <f t="shared" si="5"/>
        <v>8.2102838732093023E-2</v>
      </c>
      <c r="N12">
        <f t="shared" si="6"/>
        <v>0.57278844455481936</v>
      </c>
    </row>
    <row r="13" spans="1:17" ht="16" thickBot="1" x14ac:dyDescent="0.25">
      <c r="A13" s="9">
        <v>12</v>
      </c>
      <c r="B13" s="34" t="s">
        <v>18</v>
      </c>
      <c r="C13" s="17" t="s">
        <v>16</v>
      </c>
      <c r="D13" s="31">
        <v>20.480147130449598</v>
      </c>
      <c r="E13" s="31">
        <v>20.373622960501098</v>
      </c>
      <c r="F13" s="12">
        <f t="shared" si="0"/>
        <v>20.426885045475348</v>
      </c>
      <c r="G13" s="13">
        <f t="shared" si="1"/>
        <v>7.5323962930852598E-2</v>
      </c>
      <c r="H13" s="14">
        <f>F13-ACTB!F13</f>
        <v>1.7204108376696468</v>
      </c>
      <c r="I13" s="14">
        <f>SQRT(POWER(ACTB!G13,2)+POWER(G13,2))</f>
        <v>0.19371603674365803</v>
      </c>
      <c r="J13" s="36">
        <f t="shared" si="3"/>
        <v>0.77865316283428021</v>
      </c>
      <c r="K13" s="11">
        <f t="shared" si="4"/>
        <v>0.4158463366143722</v>
      </c>
      <c r="L13" s="11">
        <f t="shared" si="2"/>
        <v>0.5829107193252685</v>
      </c>
      <c r="M13" s="15">
        <f t="shared" si="5"/>
        <v>7.2970058436162694E-2</v>
      </c>
      <c r="N13">
        <f t="shared" si="6"/>
        <v>0.52744285087506437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G1" workbookViewId="0">
      <selection activeCell="N8" sqref="N8"/>
    </sheetView>
  </sheetViews>
  <sheetFormatPr baseColWidth="10" defaultColWidth="8.83203125" defaultRowHeight="15" x14ac:dyDescent="0.2"/>
  <sheetData>
    <row r="1" spans="1:14" ht="16" thickBo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</row>
    <row r="2" spans="1:14" x14ac:dyDescent="0.2">
      <c r="A2" s="18">
        <v>1</v>
      </c>
      <c r="B2" s="32" t="s">
        <v>15</v>
      </c>
      <c r="C2" s="19" t="s">
        <v>13</v>
      </c>
      <c r="D2" s="30">
        <v>19.699242096750599</v>
      </c>
      <c r="E2" s="30">
        <v>20.215928129068999</v>
      </c>
      <c r="F2" s="20">
        <f t="shared" ref="F2:F13" si="0">AVERAGE(D2:E2)</f>
        <v>19.957585112909797</v>
      </c>
      <c r="G2" s="21">
        <f t="shared" ref="G2:G13" si="1">STDEV(D2:E2)</f>
        <v>0.36535219719671252</v>
      </c>
      <c r="H2" s="22">
        <f>F2-'RPS9'!F2</f>
        <v>1.8183147530633477</v>
      </c>
      <c r="I2" s="22">
        <f>SQRT(POWER('RPS9'!G2,2)+POWER(G2,2))</f>
        <v>0.39866714388013907</v>
      </c>
      <c r="J2" s="23">
        <f>H2-H$2</f>
        <v>0</v>
      </c>
      <c r="K2" s="23">
        <f>SQRT(POWER(I2,2)+POWER(I$2,2))</f>
        <v>0.5638004817478387</v>
      </c>
      <c r="L2" s="23">
        <f t="shared" ref="L2:L13" si="2">POWER(2,-J2)</f>
        <v>1</v>
      </c>
      <c r="M2" s="24">
        <f>L2*LOG(2)*K2</f>
        <v>0.16972085657590238</v>
      </c>
      <c r="N2" s="37">
        <f>AVERAGE(L2:L4)</f>
        <v>0.81140408573771738</v>
      </c>
    </row>
    <row r="3" spans="1:14" x14ac:dyDescent="0.2">
      <c r="A3" s="8">
        <v>2</v>
      </c>
      <c r="B3" s="33" t="s">
        <v>15</v>
      </c>
      <c r="C3" s="16" t="s">
        <v>13</v>
      </c>
      <c r="D3" s="29">
        <v>19.9877191499472</v>
      </c>
      <c r="E3" s="29">
        <v>21.3422856857852</v>
      </c>
      <c r="F3" s="1">
        <f t="shared" si="0"/>
        <v>20.665002417866198</v>
      </c>
      <c r="G3" s="2">
        <f t="shared" si="1"/>
        <v>0.95782318305942027</v>
      </c>
      <c r="H3" s="6">
        <f>F3-'RPS9'!F3</f>
        <v>3.3317313311194496</v>
      </c>
      <c r="I3" s="6">
        <f>SQRT(POWER('RPS9'!G3,2)+POWER(G3,2))</f>
        <v>0.98667755282396419</v>
      </c>
      <c r="J3" s="7">
        <f t="shared" ref="J3:J13" si="3">H3-H$2</f>
        <v>1.513416578056102</v>
      </c>
      <c r="K3" s="7">
        <f t="shared" ref="K3:K13" si="4">SQRT(POWER(I3,2)+POWER(I$2,2))</f>
        <v>1.0641748375413855</v>
      </c>
      <c r="L3" s="7">
        <f t="shared" si="2"/>
        <v>0.35028070414611984</v>
      </c>
      <c r="M3" s="10">
        <f t="shared" ref="M3:M13" si="5">L3*LOG(2)*K3</f>
        <v>0.11221191452105121</v>
      </c>
    </row>
    <row r="4" spans="1:14" ht="16" thickBot="1" x14ac:dyDescent="0.25">
      <c r="A4" s="9">
        <v>3</v>
      </c>
      <c r="B4" s="34" t="s">
        <v>15</v>
      </c>
      <c r="C4" s="17" t="s">
        <v>13</v>
      </c>
      <c r="D4" s="31">
        <v>19.1686269757265</v>
      </c>
      <c r="E4" s="31">
        <v>18.860848753270201</v>
      </c>
      <c r="F4" s="12">
        <f t="shared" si="0"/>
        <v>19.01473786449835</v>
      </c>
      <c r="G4" s="13">
        <f t="shared" si="1"/>
        <v>0.2176320682003911</v>
      </c>
      <c r="H4" s="14">
        <f>F4-'RPS9'!F4</f>
        <v>1.7020410952355007</v>
      </c>
      <c r="I4" s="14">
        <f>SQRT(POWER('RPS9'!G4,2)+POWER(G4,2))</f>
        <v>0.36530655368204301</v>
      </c>
      <c r="J4" s="11">
        <f t="shared" si="3"/>
        <v>-0.11627365782784693</v>
      </c>
      <c r="K4" s="11">
        <f t="shared" si="4"/>
        <v>0.54072578056959597</v>
      </c>
      <c r="L4" s="11">
        <f t="shared" si="2"/>
        <v>1.0839315530670324</v>
      </c>
      <c r="M4" s="15">
        <f t="shared" si="5"/>
        <v>0.17643661102064251</v>
      </c>
    </row>
    <row r="5" spans="1:14" x14ac:dyDescent="0.2">
      <c r="A5" s="18">
        <v>4</v>
      </c>
      <c r="B5" s="32" t="s">
        <v>14</v>
      </c>
      <c r="C5" s="19" t="s">
        <v>13</v>
      </c>
      <c r="D5" s="30">
        <v>18.635173478028399</v>
      </c>
      <c r="E5" s="30">
        <v>18.267660254164699</v>
      </c>
      <c r="F5" s="20">
        <f t="shared" si="0"/>
        <v>18.451416866096551</v>
      </c>
      <c r="G5" s="21">
        <f t="shared" si="1"/>
        <v>0.25987109276975179</v>
      </c>
      <c r="H5" s="22">
        <f>F5-'RPS9'!F5</f>
        <v>1.1828741683069026</v>
      </c>
      <c r="I5" s="22">
        <f>SQRT(POWER('RPS9'!G5,2)+POWER(G5,2))</f>
        <v>0.60277733793489496</v>
      </c>
      <c r="J5" s="23">
        <f t="shared" si="3"/>
        <v>-0.63544058475644505</v>
      </c>
      <c r="K5" s="23">
        <f t="shared" si="4"/>
        <v>0.72268666151896421</v>
      </c>
      <c r="L5" s="23">
        <f t="shared" si="2"/>
        <v>1.5534120742117385</v>
      </c>
      <c r="M5" s="24">
        <f t="shared" si="5"/>
        <v>0.33794535998630526</v>
      </c>
      <c r="N5" s="37">
        <f>AVERAGE(L5:L7)</f>
        <v>1.0137161786244653</v>
      </c>
    </row>
    <row r="6" spans="1:14" x14ac:dyDescent="0.2">
      <c r="A6" s="8">
        <v>5</v>
      </c>
      <c r="B6" s="33" t="s">
        <v>14</v>
      </c>
      <c r="C6" s="16" t="s">
        <v>13</v>
      </c>
      <c r="D6" s="29">
        <v>19.653333146610599</v>
      </c>
      <c r="E6" s="29">
        <v>19.7796115346721</v>
      </c>
      <c r="F6" s="1">
        <f t="shared" si="0"/>
        <v>19.716472340641349</v>
      </c>
      <c r="G6" s="2">
        <f t="shared" si="1"/>
        <v>8.9292304515593293E-2</v>
      </c>
      <c r="H6" s="6">
        <f>F6-'RPS9'!F6</f>
        <v>2.9563052782270489</v>
      </c>
      <c r="I6" s="6">
        <f>SQRT(POWER('RPS9'!G6,2)+POWER(G6,2))</f>
        <v>0.14554007738103633</v>
      </c>
      <c r="J6" s="7">
        <f t="shared" si="3"/>
        <v>1.1379905251637012</v>
      </c>
      <c r="K6" s="7">
        <f t="shared" si="4"/>
        <v>0.4244024101411602</v>
      </c>
      <c r="L6" s="7">
        <f t="shared" si="2"/>
        <v>0.45439204241423636</v>
      </c>
      <c r="M6" s="10">
        <f t="shared" si="5"/>
        <v>5.8052152978978026E-2</v>
      </c>
    </row>
    <row r="7" spans="1:14" ht="16" thickBot="1" x14ac:dyDescent="0.25">
      <c r="A7" s="9">
        <v>6</v>
      </c>
      <c r="B7" s="34" t="s">
        <v>14</v>
      </c>
      <c r="C7" s="17" t="s">
        <v>13</v>
      </c>
      <c r="D7" s="31">
        <v>18.911039689020299</v>
      </c>
      <c r="E7" s="31">
        <v>19.1956379399873</v>
      </c>
      <c r="F7" s="12">
        <f t="shared" si="0"/>
        <v>19.0533388145038</v>
      </c>
      <c r="G7" s="13">
        <f t="shared" si="1"/>
        <v>0.2012413531725972</v>
      </c>
      <c r="H7" s="14">
        <f>F7-'RPS9'!F7</f>
        <v>1.7709935606971001</v>
      </c>
      <c r="I7" s="14">
        <f>SQRT(POWER('RPS9'!G7,2)+POWER(G7,2))</f>
        <v>0.29534051849142701</v>
      </c>
      <c r="J7" s="11">
        <f t="shared" si="3"/>
        <v>-4.7321192366247544E-2</v>
      </c>
      <c r="K7" s="11">
        <f t="shared" si="4"/>
        <v>0.49614666528389811</v>
      </c>
      <c r="L7" s="11">
        <f t="shared" si="2"/>
        <v>1.0333444192474215</v>
      </c>
      <c r="M7" s="15">
        <f t="shared" si="5"/>
        <v>0.15433518518609549</v>
      </c>
    </row>
    <row r="8" spans="1:14" x14ac:dyDescent="0.2">
      <c r="A8" s="18">
        <v>7</v>
      </c>
      <c r="B8" s="32" t="s">
        <v>17</v>
      </c>
      <c r="C8" s="19" t="s">
        <v>13</v>
      </c>
      <c r="D8" s="30">
        <v>18.318368745278399</v>
      </c>
      <c r="E8" s="30">
        <v>18.343184921056402</v>
      </c>
      <c r="F8" s="20">
        <f t="shared" si="0"/>
        <v>18.330776833167398</v>
      </c>
      <c r="G8" s="21">
        <f t="shared" si="1"/>
        <v>1.754768617574342E-2</v>
      </c>
      <c r="H8" s="22">
        <f>F8-'RPS9'!F8</f>
        <v>1.8857851913564474</v>
      </c>
      <c r="I8" s="22">
        <f>SQRT(POWER('RPS9'!G8,2)+POWER(G8,2))</f>
        <v>0.53904104028886235</v>
      </c>
      <c r="J8" s="23">
        <f t="shared" si="3"/>
        <v>6.7470438293099733E-2</v>
      </c>
      <c r="K8" s="23">
        <f t="shared" si="4"/>
        <v>0.67044815961060433</v>
      </c>
      <c r="L8" s="23">
        <f t="shared" si="2"/>
        <v>0.95430977922496829</v>
      </c>
      <c r="M8" s="24">
        <f t="shared" si="5"/>
        <v>0.19260357747191895</v>
      </c>
    </row>
    <row r="9" spans="1:14" x14ac:dyDescent="0.2">
      <c r="A9" s="8">
        <v>8</v>
      </c>
      <c r="B9" s="33" t="s">
        <v>17</v>
      </c>
      <c r="C9" s="16" t="s">
        <v>13</v>
      </c>
      <c r="D9" s="29">
        <v>18.7640268576423</v>
      </c>
      <c r="E9" s="29">
        <v>18.6806599971972</v>
      </c>
      <c r="F9" s="1">
        <f t="shared" si="0"/>
        <v>18.722343427419752</v>
      </c>
      <c r="G9" s="2">
        <f t="shared" si="1"/>
        <v>5.8949272346962692E-2</v>
      </c>
      <c r="H9" s="6">
        <f>F9-'RPS9'!F9</f>
        <v>1.5113522340654519</v>
      </c>
      <c r="I9" s="6" t="e">
        <f>SQRT(POWER('RPS9'!G9,2)+POWER(G9,2))</f>
        <v>#DIV/0!</v>
      </c>
      <c r="J9" s="7">
        <f t="shared" si="3"/>
        <v>-0.30696251899789573</v>
      </c>
      <c r="K9" s="7" t="e">
        <f t="shared" si="4"/>
        <v>#DIV/0!</v>
      </c>
      <c r="L9" s="7">
        <f t="shared" si="2"/>
        <v>1.2371003385872912</v>
      </c>
      <c r="M9" s="10" t="e">
        <f t="shared" si="5"/>
        <v>#DIV/0!</v>
      </c>
    </row>
    <row r="10" spans="1:14" ht="16" thickBot="1" x14ac:dyDescent="0.25">
      <c r="A10" s="9">
        <v>9</v>
      </c>
      <c r="B10" s="34" t="s">
        <v>17</v>
      </c>
      <c r="C10" s="17" t="s">
        <v>13</v>
      </c>
      <c r="D10" s="31">
        <v>18.638970380130999</v>
      </c>
      <c r="E10" s="31">
        <v>18.759324617892201</v>
      </c>
      <c r="F10" s="12">
        <f t="shared" si="0"/>
        <v>18.699147499011602</v>
      </c>
      <c r="G10" s="13">
        <f t="shared" si="1"/>
        <v>8.510329766548376E-2</v>
      </c>
      <c r="H10" s="14">
        <f>F10-'RPS9'!F10</f>
        <v>1.6250137463425034</v>
      </c>
      <c r="I10" s="14">
        <f>SQRT(POWER('RPS9'!G10,2)+POWER(G10,2))</f>
        <v>0.19061644321053811</v>
      </c>
      <c r="J10" s="11">
        <f t="shared" si="3"/>
        <v>-0.19330100672084427</v>
      </c>
      <c r="K10" s="11">
        <f t="shared" si="4"/>
        <v>0.4418937881796754</v>
      </c>
      <c r="L10" s="11">
        <f t="shared" si="2"/>
        <v>1.1433768669197293</v>
      </c>
      <c r="M10" s="15">
        <f t="shared" si="5"/>
        <v>0.1520957469903633</v>
      </c>
    </row>
    <row r="11" spans="1:14" x14ac:dyDescent="0.2">
      <c r="A11" s="18">
        <v>10</v>
      </c>
      <c r="B11" s="32" t="s">
        <v>18</v>
      </c>
      <c r="C11" s="19" t="s">
        <v>16</v>
      </c>
      <c r="D11" s="30">
        <v>19.689239992297299</v>
      </c>
      <c r="E11" s="30">
        <v>19.995509693596698</v>
      </c>
      <c r="F11" s="20">
        <f t="shared" si="0"/>
        <v>19.842374842946999</v>
      </c>
      <c r="G11" s="21">
        <f t="shared" si="1"/>
        <v>0.21656538266078365</v>
      </c>
      <c r="H11" s="22">
        <f>F11-'RPS9'!F11</f>
        <v>3.0818054682141991</v>
      </c>
      <c r="I11" s="22">
        <f>SQRT(POWER('RPS9'!G11,2)+POWER(G11,2))</f>
        <v>0.56016389019485824</v>
      </c>
      <c r="J11" s="23">
        <f t="shared" si="3"/>
        <v>1.2634907151508514</v>
      </c>
      <c r="K11" s="23">
        <f t="shared" si="4"/>
        <v>0.68754568974562313</v>
      </c>
      <c r="L11" s="23">
        <f t="shared" si="2"/>
        <v>0.41653490020736428</v>
      </c>
      <c r="M11" s="24">
        <f t="shared" si="5"/>
        <v>8.6211009716604711E-2</v>
      </c>
    </row>
    <row r="12" spans="1:14" x14ac:dyDescent="0.2">
      <c r="A12" s="8">
        <v>11</v>
      </c>
      <c r="B12" s="33" t="s">
        <v>18</v>
      </c>
      <c r="C12" s="16" t="s">
        <v>16</v>
      </c>
      <c r="D12" s="29">
        <v>20.280492424760599</v>
      </c>
      <c r="E12" s="29">
        <v>20.067274967577902</v>
      </c>
      <c r="F12" s="1">
        <f t="shared" si="0"/>
        <v>20.173883696169248</v>
      </c>
      <c r="G12" s="2">
        <f t="shared" si="1"/>
        <v>0.15076750984123757</v>
      </c>
      <c r="H12" s="6">
        <f>F12-'RPS9'!F12</f>
        <v>3.2536222121994491</v>
      </c>
      <c r="I12" s="6">
        <f>SQRT(POWER('RPS9'!G12,2)+POWER(G12,2))</f>
        <v>0.43598598765755275</v>
      </c>
      <c r="J12" s="7">
        <f t="shared" si="3"/>
        <v>1.4353074591361015</v>
      </c>
      <c r="K12" s="7">
        <f t="shared" si="4"/>
        <v>0.59077853129855629</v>
      </c>
      <c r="L12" s="7">
        <f t="shared" si="2"/>
        <v>0.36976806600274559</v>
      </c>
      <c r="M12" s="10">
        <f t="shared" si="5"/>
        <v>6.5760314105057935E-2</v>
      </c>
    </row>
    <row r="13" spans="1:14" ht="16" thickBot="1" x14ac:dyDescent="0.25">
      <c r="A13" s="9">
        <v>12</v>
      </c>
      <c r="B13" s="34" t="s">
        <v>18</v>
      </c>
      <c r="C13" s="17" t="s">
        <v>16</v>
      </c>
      <c r="D13" s="31">
        <v>20.480147130449598</v>
      </c>
      <c r="E13" s="31">
        <v>20.373622960501098</v>
      </c>
      <c r="F13" s="12">
        <f t="shared" si="0"/>
        <v>20.426885045475348</v>
      </c>
      <c r="G13" s="13">
        <f t="shared" si="1"/>
        <v>7.5323962930852598E-2</v>
      </c>
      <c r="H13" s="14">
        <f>F13-'RPS9'!F13</f>
        <v>3.3062299112782476</v>
      </c>
      <c r="I13" s="14">
        <f>SQRT(POWER('RPS9'!G13,2)+POWER(G13,2))</f>
        <v>0.41005407694663032</v>
      </c>
      <c r="J13" s="11">
        <f t="shared" si="3"/>
        <v>1.4879151582148999</v>
      </c>
      <c r="K13" s="11">
        <f t="shared" si="4"/>
        <v>0.57190894172945095</v>
      </c>
      <c r="L13" s="11">
        <f t="shared" si="2"/>
        <v>0.35652739533204159</v>
      </c>
      <c r="M13" s="15">
        <f t="shared" si="5"/>
        <v>6.1380378965974952E-2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ACTB</vt:lpstr>
      <vt:lpstr>RPS9</vt:lpstr>
      <vt:lpstr>Cdx2 - ACTB</vt:lpstr>
      <vt:lpstr>Cdx2 - RPS9</vt:lpstr>
      <vt:lpstr>OCT4 - ACTB</vt:lpstr>
      <vt:lpstr>OCT4 - RPS9</vt:lpstr>
    </vt:vector>
  </TitlesOfParts>
  <Company>UNC Chapel 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Peijie</dc:creator>
  <cp:lastModifiedBy>Microsoft Office User</cp:lastModifiedBy>
  <dcterms:created xsi:type="dcterms:W3CDTF">2016-07-05T15:46:46Z</dcterms:created>
  <dcterms:modified xsi:type="dcterms:W3CDTF">2018-04-04T20:34:03Z</dcterms:modified>
</cp:coreProperties>
</file>